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2" sheetId="1" r:id="rId1"/>
  </sheets>
  <definedNames>
    <definedName name="_10.電気_ガスおよび水道" localSheetId="0">'132'!$B$1:$K$28</definedName>
    <definedName name="_10.電気_ガスおよび水道">#REF!</definedName>
    <definedName name="_xlnm.Print_Area" localSheetId="0">'132'!$A$1:$N$29</definedName>
    <definedName name="ﾃﾞｰﾀ表" localSheetId="0">'132'!#REF!</definedName>
  </definedNames>
  <calcPr fullCalcOnLoad="1"/>
</workbook>
</file>

<file path=xl/sharedStrings.xml><?xml version="1.0" encoding="utf-8"?>
<sst xmlns="http://schemas.openxmlformats.org/spreadsheetml/2006/main" count="33" uniqueCount="21">
  <si>
    <t>(単位  隻、千t)</t>
  </si>
  <si>
    <t>大分港</t>
  </si>
  <si>
    <t>津久見港</t>
  </si>
  <si>
    <t>別府港</t>
  </si>
  <si>
    <t>佐伯港</t>
  </si>
  <si>
    <t>佐賀関港</t>
  </si>
  <si>
    <t>隻  数</t>
  </si>
  <si>
    <t>総トン数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</si>
  <si>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</si>
  <si>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</si>
  <si>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</si>
  <si>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</si>
  <si>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</si>
  <si>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</si>
  <si>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</si>
  <si>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年次および</t>
  </si>
  <si>
    <t>船舶区分</t>
  </si>
  <si>
    <t>平成13年</t>
  </si>
  <si>
    <t>中津港</t>
  </si>
  <si>
    <t>132．主要港入港船舶状況</t>
  </si>
  <si>
    <t>資料：国土交通省「港湾統計年報」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</si>
</sst>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41" fillId="0" borderId="0" xfId="0" applyNumberFormat="1" applyFont="1" applyBorder="1" applyAlignment="1" applyProtection="1" quotePrefix="1">
      <alignment horizontal="centerContinuous"/>
      <protection/>
    </xf>
    <xf numFmtId="176" fontId="41" fillId="0" borderId="0" xfId="0" applyNumberFormat="1" applyFont="1" applyAlignment="1">
      <alignment/>
    </xf>
    <xf numFmtId="176" fontId="41" fillId="0" borderId="0" xfId="0" applyNumberFormat="1" applyFont="1" applyFill="1" applyAlignment="1">
      <alignment/>
    </xf>
    <xf numFmtId="176" fontId="41" fillId="0" borderId="10" xfId="0" applyNumberFormat="1" applyFont="1" applyBorder="1" applyAlignment="1">
      <alignment/>
    </xf>
    <xf numFmtId="176" fontId="41" fillId="0" borderId="10" xfId="0" applyNumberFormat="1" applyFont="1" applyBorder="1" applyAlignment="1" applyProtection="1" quotePrefix="1">
      <alignment horizontal="left"/>
      <protection/>
    </xf>
    <xf numFmtId="176" fontId="41" fillId="0" borderId="10" xfId="0" applyNumberFormat="1" applyFont="1" applyBorder="1" applyAlignment="1">
      <alignment horizontal="centerContinuous"/>
    </xf>
    <xf numFmtId="176" fontId="42" fillId="0" borderId="11" xfId="0" applyNumberFormat="1" applyFont="1" applyBorder="1" applyAlignment="1" applyProtection="1">
      <alignment horizontal="centerContinuous" vertical="center"/>
      <protection/>
    </xf>
    <xf numFmtId="176" fontId="42" fillId="0" borderId="12" xfId="0" applyNumberFormat="1" applyFont="1" applyBorder="1" applyAlignment="1" applyProtection="1">
      <alignment horizontal="centerContinuous" vertical="center"/>
      <protection/>
    </xf>
    <xf numFmtId="176" fontId="41" fillId="0" borderId="0" xfId="0" applyNumberFormat="1" applyFont="1" applyAlignment="1">
      <alignment vertical="center"/>
    </xf>
    <xf numFmtId="176" fontId="41" fillId="0" borderId="0" xfId="0" applyNumberFormat="1" applyFont="1" applyFill="1" applyAlignment="1">
      <alignment vertical="center"/>
    </xf>
    <xf numFmtId="176" fontId="42" fillId="0" borderId="11" xfId="0" applyNumberFormat="1" applyFont="1" applyBorder="1" applyAlignment="1">
      <alignment horizontal="center" vertical="center"/>
    </xf>
    <xf numFmtId="176" fontId="42" fillId="0" borderId="11" xfId="0" applyNumberFormat="1" applyFont="1" applyBorder="1" applyAlignment="1" applyProtection="1">
      <alignment horizontal="center" vertical="center"/>
      <protection/>
    </xf>
    <xf numFmtId="176" fontId="41" fillId="0" borderId="0" xfId="0" applyNumberFormat="1" applyFont="1" applyAlignment="1">
      <alignment horizontal="centerContinuous"/>
    </xf>
    <xf numFmtId="176" fontId="41" fillId="0" borderId="0" xfId="0" applyNumberFormat="1" applyFont="1" applyBorder="1" applyAlignment="1" applyProtection="1">
      <alignment horizontal="centerContinuous"/>
      <protection locked="0"/>
    </xf>
    <xf numFmtId="41" fontId="41" fillId="0" borderId="13" xfId="0" applyNumberFormat="1" applyFont="1" applyBorder="1" applyAlignment="1" applyProtection="1">
      <alignment/>
      <protection locked="0"/>
    </xf>
    <xf numFmtId="41" fontId="41" fillId="0" borderId="0" xfId="0" applyNumberFormat="1" applyFont="1" applyBorder="1" applyAlignment="1" applyProtection="1">
      <alignment/>
      <protection locked="0"/>
    </xf>
    <xf numFmtId="41" fontId="41" fillId="0" borderId="0" xfId="0" applyNumberFormat="1" applyFont="1" applyAlignment="1" applyProtection="1">
      <alignment/>
      <protection locked="0"/>
    </xf>
    <xf numFmtId="41" fontId="41" fillId="0" borderId="13" xfId="0" applyNumberFormat="1" applyFont="1" applyBorder="1" applyAlignment="1">
      <alignment/>
    </xf>
    <xf numFmtId="41" fontId="41" fillId="0" borderId="0" xfId="0" applyNumberFormat="1" applyFont="1" applyBorder="1" applyAlignment="1">
      <alignment/>
    </xf>
    <xf numFmtId="41" fontId="41" fillId="0" borderId="0" xfId="0" applyNumberFormat="1" applyFont="1" applyBorder="1" applyAlignment="1" quotePrefix="1">
      <alignment/>
    </xf>
    <xf numFmtId="41" fontId="41" fillId="0" borderId="0" xfId="0" applyNumberFormat="1" applyFont="1" applyAlignment="1">
      <alignment/>
    </xf>
    <xf numFmtId="176" fontId="41" fillId="0" borderId="14" xfId="0" applyNumberFormat="1" applyFont="1" applyBorder="1" applyAlignment="1" applyProtection="1" quotePrefix="1">
      <alignment horizontal="centerContinuous"/>
      <protection/>
    </xf>
    <xf numFmtId="176" fontId="43" fillId="0" borderId="0" xfId="0" applyNumberFormat="1" applyFont="1" applyAlignment="1">
      <alignment horizontal="centerContinuous"/>
    </xf>
    <xf numFmtId="41" fontId="41" fillId="0" borderId="13" xfId="0" applyNumberFormat="1" applyFont="1" applyBorder="1" applyAlignment="1" applyProtection="1">
      <alignment/>
      <protection/>
    </xf>
    <xf numFmtId="41" fontId="41" fillId="0" borderId="0" xfId="0" applyNumberFormat="1" applyFont="1" applyBorder="1" applyAlignment="1" applyProtection="1">
      <alignment/>
      <protection/>
    </xf>
    <xf numFmtId="176" fontId="43" fillId="0" borderId="0" xfId="0" applyNumberFormat="1" applyFont="1" applyAlignment="1">
      <alignment/>
    </xf>
    <xf numFmtId="176" fontId="43" fillId="0" borderId="0" xfId="0" applyNumberFormat="1" applyFont="1" applyFill="1" applyAlignment="1">
      <alignment/>
    </xf>
    <xf numFmtId="41" fontId="43" fillId="0" borderId="13" xfId="0" applyNumberFormat="1" applyFont="1" applyBorder="1" applyAlignment="1" applyProtection="1">
      <alignment/>
      <protection/>
    </xf>
    <xf numFmtId="41" fontId="43" fillId="0" borderId="0" xfId="0" applyNumberFormat="1" applyFont="1" applyBorder="1" applyAlignment="1" applyProtection="1">
      <alignment/>
      <protection/>
    </xf>
    <xf numFmtId="176" fontId="41" fillId="0" borderId="0" xfId="0" applyNumberFormat="1" applyFont="1" applyBorder="1" applyAlignment="1" applyProtection="1" quotePrefix="1">
      <alignment/>
      <protection/>
    </xf>
    <xf numFmtId="176" fontId="41" fillId="0" borderId="0" xfId="0" applyNumberFormat="1" applyFont="1" applyBorder="1" applyAlignment="1" applyProtection="1" quotePrefix="1">
      <alignment horizontal="center"/>
      <protection/>
    </xf>
    <xf numFmtId="176" fontId="42" fillId="0" borderId="0" xfId="0" applyNumberFormat="1" applyFont="1" applyBorder="1" applyAlignment="1" applyProtection="1">
      <alignment horizontal="distributed"/>
      <protection/>
    </xf>
    <xf numFmtId="41" fontId="41" fillId="0" borderId="12" xfId="0" applyNumberFormat="1" applyFont="1" applyBorder="1" applyAlignment="1">
      <alignment/>
    </xf>
    <xf numFmtId="176" fontId="41" fillId="0" borderId="0" xfId="0" applyNumberFormat="1" applyFont="1" applyAlignment="1">
      <alignment/>
    </xf>
    <xf numFmtId="176" fontId="41" fillId="0" borderId="0" xfId="0" applyNumberFormat="1" applyFont="1" applyFill="1" applyAlignment="1">
      <alignment/>
    </xf>
    <xf numFmtId="176" fontId="41" fillId="0" borderId="12" xfId="0" applyNumberFormat="1" applyFont="1" applyBorder="1" applyAlignment="1">
      <alignment/>
    </xf>
    <xf numFmtId="41" fontId="41" fillId="0" borderId="0" xfId="0" applyNumberFormat="1" applyFont="1" applyFill="1" applyBorder="1" applyAlignment="1">
      <alignment horizontal="right"/>
    </xf>
    <xf numFmtId="41" fontId="41" fillId="0" borderId="12" xfId="0" applyNumberFormat="1" applyFont="1" applyBorder="1" applyAlignment="1">
      <alignment horizontal="right"/>
    </xf>
    <xf numFmtId="41" fontId="44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0" xfId="0" applyNumberFormat="1" applyFont="1" applyBorder="1" applyAlignment="1" applyProtection="1">
      <alignment/>
      <protection locked="0"/>
    </xf>
    <xf numFmtId="176" fontId="43" fillId="0" borderId="0" xfId="0" applyNumberFormat="1" applyFont="1" applyBorder="1" applyAlignment="1" applyProtection="1" quotePrefix="1">
      <alignment horizontal="centerContinuous"/>
      <protection/>
    </xf>
    <xf numFmtId="176" fontId="42" fillId="0" borderId="14" xfId="0" applyNumberFormat="1" applyFont="1" applyBorder="1" applyAlignment="1" applyProtection="1">
      <alignment horizontal="distributed"/>
      <protection/>
    </xf>
    <xf numFmtId="176" fontId="41" fillId="0" borderId="14" xfId="0" applyNumberFormat="1" applyFont="1" applyBorder="1" applyAlignment="1" applyProtection="1">
      <alignment horizontal="distributed"/>
      <protection/>
    </xf>
    <xf numFmtId="176" fontId="41" fillId="0" borderId="15" xfId="0" applyNumberFormat="1" applyFont="1" applyBorder="1" applyAlignment="1" applyProtection="1">
      <alignment horizontal="distributed"/>
      <protection/>
    </xf>
    <xf numFmtId="0" fontId="0" fillId="0" borderId="0" xfId="0" applyAlignment="1">
      <alignment/>
    </xf>
    <xf numFmtId="176" fontId="41" fillId="0" borderId="16" xfId="0" applyNumberFormat="1" applyFont="1" applyBorder="1" applyAlignment="1">
      <alignment horizontal="distributed" vertical="center" indent="1"/>
    </xf>
    <xf numFmtId="176" fontId="41" fillId="0" borderId="17" xfId="0" applyNumberFormat="1" applyFont="1" applyBorder="1" applyAlignment="1">
      <alignment horizontal="distributed" vertical="center" indent="1"/>
    </xf>
    <xf numFmtId="176" fontId="41" fillId="0" borderId="12" xfId="0" applyNumberFormat="1" applyFont="1" applyBorder="1" applyAlignment="1">
      <alignment horizontal="distributed" vertical="center" indent="1"/>
    </xf>
    <xf numFmtId="176" fontId="41" fillId="0" borderId="15" xfId="0" applyNumberFormat="1" applyFont="1" applyBorder="1" applyAlignment="1">
      <alignment horizontal="distributed" vertical="center" indent="1"/>
    </xf>
    <xf numFmtId="176" fontId="45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9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10.375" defaultRowHeight="12" customHeight="1"/>
  <cols>
    <col min="1" max="1" width="2.875" style="2" customWidth="1"/>
    <col min="2" max="2" width="15.75390625" style="2" bestFit="1" customWidth="1"/>
    <col min="3" max="3" width="9.75390625" style="2" customWidth="1"/>
    <col min="4" max="4" width="12.00390625" style="2" customWidth="1"/>
    <col min="5" max="5" width="9.75390625" style="2" customWidth="1"/>
    <col min="6" max="6" width="12.00390625" style="2" customWidth="1"/>
    <col min="7" max="7" width="9.75390625" style="2" customWidth="1"/>
    <col min="8" max="8" width="12.00390625" style="2" customWidth="1"/>
    <col min="9" max="9" width="9.75390625" style="2" customWidth="1"/>
    <col min="10" max="10" width="12.00390625" style="2" customWidth="1"/>
    <col min="11" max="11" width="9.75390625" style="2" customWidth="1"/>
    <col min="12" max="12" width="12.00390625" style="2" customWidth="1"/>
    <col min="13" max="13" width="9.75390625" style="2" customWidth="1"/>
    <col min="14" max="14" width="12.00390625" style="2" customWidth="1"/>
    <col min="15" max="16" width="11.875" style="2" bestFit="1" customWidth="1"/>
    <col min="17" max="17" width="8.75390625" style="3" bestFit="1" customWidth="1"/>
    <col min="18" max="18" width="9.75390625" style="3" bestFit="1" customWidth="1"/>
    <col min="19" max="19" width="14.00390625" style="3" bestFit="1" customWidth="1"/>
    <col min="20" max="20" width="8.625" style="3" bestFit="1" customWidth="1"/>
    <col min="21" max="21" width="14.00390625" style="3" bestFit="1" customWidth="1"/>
    <col min="22" max="22" width="8.625" style="3" bestFit="1" customWidth="1"/>
    <col min="23" max="23" width="12.875" style="3" bestFit="1" customWidth="1"/>
    <col min="24" max="24" width="16.375" style="3" bestFit="1" customWidth="1"/>
    <col min="25" max="25" width="12.875" style="3" bestFit="1" customWidth="1"/>
    <col min="26" max="26" width="11.875" style="3" bestFit="1" customWidth="1"/>
    <col min="27" max="27" width="12.875" style="3" bestFit="1" customWidth="1"/>
    <col min="28" max="28" width="11.875" style="3" bestFit="1" customWidth="1"/>
    <col min="29" max="29" width="13.125" style="3" bestFit="1" customWidth="1"/>
    <col min="30" max="30" width="9.625" style="3" bestFit="1" customWidth="1"/>
    <col min="31" max="31" width="10.625" style="3" bestFit="1" customWidth="1"/>
    <col min="32" max="36" width="10.375" style="3" customWidth="1"/>
    <col min="37" max="16384" width="10.375" style="2" customWidth="1"/>
  </cols>
  <sheetData>
    <row r="1" spans="1:14" ht="28.5" customHeight="1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" customHeight="1" thickBot="1">
      <c r="A2" s="4"/>
      <c r="B2" s="5" t="s">
        <v>0</v>
      </c>
      <c r="C2" s="4"/>
      <c r="D2" s="4"/>
      <c r="E2" s="4"/>
      <c r="F2" s="4"/>
      <c r="G2" s="4"/>
      <c r="H2" s="4"/>
      <c r="I2" s="4"/>
      <c r="J2" s="4"/>
      <c r="K2" s="6"/>
      <c r="L2" s="6"/>
      <c r="M2" s="4"/>
      <c r="N2" s="4"/>
    </row>
    <row r="3" spans="1:36" s="9" customFormat="1" ht="12" customHeight="1" thickTop="1">
      <c r="A3" s="52" t="s">
        <v>15</v>
      </c>
      <c r="B3" s="53"/>
      <c r="C3" s="7" t="s">
        <v>1</v>
      </c>
      <c r="D3" s="8"/>
      <c r="E3" s="7" t="s">
        <v>2</v>
      </c>
      <c r="F3" s="8"/>
      <c r="G3" s="7" t="s">
        <v>3</v>
      </c>
      <c r="H3" s="8"/>
      <c r="I3" s="7" t="s">
        <v>4</v>
      </c>
      <c r="J3" s="8"/>
      <c r="K3" s="7" t="s">
        <v>5</v>
      </c>
      <c r="L3" s="8"/>
      <c r="M3" s="7" t="s">
        <v>18</v>
      </c>
      <c r="N3" s="8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s="9" customFormat="1" ht="12" customHeight="1">
      <c r="A4" s="54" t="s">
        <v>16</v>
      </c>
      <c r="B4" s="55"/>
      <c r="C4" s="11" t="s">
        <v>6</v>
      </c>
      <c r="D4" s="12" t="s">
        <v>7</v>
      </c>
      <c r="E4" s="11" t="s">
        <v>6</v>
      </c>
      <c r="F4" s="12" t="s">
        <v>7</v>
      </c>
      <c r="G4" s="11" t="s">
        <v>6</v>
      </c>
      <c r="H4" s="12" t="s">
        <v>7</v>
      </c>
      <c r="I4" s="11" t="s">
        <v>6</v>
      </c>
      <c r="J4" s="12" t="s">
        <v>7</v>
      </c>
      <c r="K4" s="11" t="s">
        <v>6</v>
      </c>
      <c r="L4" s="12" t="s">
        <v>7</v>
      </c>
      <c r="M4" s="11" t="s">
        <v>6</v>
      </c>
      <c r="N4" s="12" t="s">
        <v>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14" ht="18" customHeight="1">
      <c r="A5" s="13" t="s">
        <v>17</v>
      </c>
      <c r="B5" s="14"/>
      <c r="C5" s="15">
        <v>39424</v>
      </c>
      <c r="D5" s="16">
        <v>54505.037</v>
      </c>
      <c r="E5" s="17">
        <v>9071</v>
      </c>
      <c r="F5" s="16">
        <v>9629.415</v>
      </c>
      <c r="G5" s="16">
        <v>4927</v>
      </c>
      <c r="H5" s="16">
        <v>13549</v>
      </c>
      <c r="I5" s="16">
        <v>17599</v>
      </c>
      <c r="J5" s="16">
        <v>6271</v>
      </c>
      <c r="K5" s="16">
        <v>7261</v>
      </c>
      <c r="L5" s="17">
        <v>7012.058</v>
      </c>
      <c r="M5" s="46">
        <v>1528</v>
      </c>
      <c r="N5" s="46">
        <v>533</v>
      </c>
    </row>
    <row r="6" spans="1:14" ht="18" customHeight="1">
      <c r="A6" s="13"/>
      <c r="B6" s="1">
        <v>14</v>
      </c>
      <c r="C6" s="15">
        <v>37320</v>
      </c>
      <c r="D6" s="16">
        <v>60974.816000000006</v>
      </c>
      <c r="E6" s="17">
        <v>9085</v>
      </c>
      <c r="F6" s="16">
        <v>9085</v>
      </c>
      <c r="G6" s="16">
        <v>4891</v>
      </c>
      <c r="H6" s="16">
        <v>13254</v>
      </c>
      <c r="I6" s="16">
        <v>17840</v>
      </c>
      <c r="J6" s="16">
        <v>6162.928</v>
      </c>
      <c r="K6" s="16">
        <v>7192</v>
      </c>
      <c r="L6" s="17">
        <v>7072</v>
      </c>
      <c r="M6" s="46">
        <v>633</v>
      </c>
      <c r="N6" s="46">
        <v>293</v>
      </c>
    </row>
    <row r="7" spans="1:14" ht="18" customHeight="1">
      <c r="A7" s="13"/>
      <c r="B7" s="1">
        <v>15</v>
      </c>
      <c r="C7" s="15">
        <v>38458</v>
      </c>
      <c r="D7" s="16">
        <v>58244.03799999999</v>
      </c>
      <c r="E7" s="17">
        <v>10300</v>
      </c>
      <c r="F7" s="16">
        <v>9565.026</v>
      </c>
      <c r="G7" s="16">
        <v>4856</v>
      </c>
      <c r="H7" s="16">
        <v>13228.746000000001</v>
      </c>
      <c r="I7" s="16">
        <v>16701</v>
      </c>
      <c r="J7" s="16">
        <v>5701.2970000000005</v>
      </c>
      <c r="K7" s="16">
        <v>7363</v>
      </c>
      <c r="L7" s="17">
        <v>6859.429</v>
      </c>
      <c r="M7" s="46">
        <v>560</v>
      </c>
      <c r="N7" s="46">
        <v>337</v>
      </c>
    </row>
    <row r="8" spans="1:14" ht="18" customHeight="1">
      <c r="A8" s="13"/>
      <c r="B8" s="1">
        <v>16</v>
      </c>
      <c r="C8" s="18">
        <v>38102</v>
      </c>
      <c r="D8" s="19">
        <v>65199.848</v>
      </c>
      <c r="E8" s="19">
        <v>10037</v>
      </c>
      <c r="F8" s="19">
        <v>9783.98</v>
      </c>
      <c r="G8" s="19">
        <v>4458</v>
      </c>
      <c r="H8" s="19">
        <v>12951.99</v>
      </c>
      <c r="I8" s="19">
        <v>10377</v>
      </c>
      <c r="J8" s="20">
        <v>3184.824</v>
      </c>
      <c r="K8" s="19">
        <v>7363</v>
      </c>
      <c r="L8" s="21">
        <v>7156.955999999999</v>
      </c>
      <c r="M8" s="42">
        <v>613</v>
      </c>
      <c r="N8" s="45">
        <v>461</v>
      </c>
    </row>
    <row r="9" spans="1:14" ht="18" customHeight="1">
      <c r="A9" s="13"/>
      <c r="B9" s="22">
        <v>17</v>
      </c>
      <c r="C9" s="2">
        <v>39330</v>
      </c>
      <c r="D9" s="2">
        <v>65683.717</v>
      </c>
      <c r="E9" s="2">
        <v>9825</v>
      </c>
      <c r="F9" s="2">
        <v>9837.922999999999</v>
      </c>
      <c r="G9" s="2">
        <v>3705</v>
      </c>
      <c r="H9" s="2">
        <v>6344.4130000000005</v>
      </c>
      <c r="I9" s="2">
        <v>2678</v>
      </c>
      <c r="J9" s="2">
        <v>3867.113</v>
      </c>
      <c r="K9" s="2">
        <v>7293</v>
      </c>
      <c r="L9" s="2">
        <v>7199.3189999999995</v>
      </c>
      <c r="M9" s="44">
        <v>1568</v>
      </c>
      <c r="N9" s="44">
        <v>2815</v>
      </c>
    </row>
    <row r="10" spans="1:36" s="26" customFormat="1" ht="18" customHeight="1">
      <c r="A10" s="23"/>
      <c r="B10" s="1">
        <v>18</v>
      </c>
      <c r="C10" s="24">
        <v>38064</v>
      </c>
      <c r="D10" s="25">
        <v>67432</v>
      </c>
      <c r="E10" s="25">
        <v>11441</v>
      </c>
      <c r="F10" s="25">
        <v>9997</v>
      </c>
      <c r="G10" s="25">
        <v>4336</v>
      </c>
      <c r="H10" s="25">
        <v>13251</v>
      </c>
      <c r="I10" s="25">
        <v>12202</v>
      </c>
      <c r="J10" s="25">
        <v>4217</v>
      </c>
      <c r="K10" s="25">
        <v>7363</v>
      </c>
      <c r="L10" s="25">
        <v>7648</v>
      </c>
      <c r="M10" s="43">
        <v>2149</v>
      </c>
      <c r="N10" s="43">
        <v>4514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14" ht="18" customHeight="1">
      <c r="A11" s="13"/>
      <c r="B11" s="1">
        <v>19</v>
      </c>
      <c r="C11" s="24">
        <v>35679</v>
      </c>
      <c r="D11" s="25">
        <v>66528.819</v>
      </c>
      <c r="E11" s="25">
        <v>11266</v>
      </c>
      <c r="F11" s="25">
        <v>9804.957</v>
      </c>
      <c r="G11" s="25">
        <v>4310</v>
      </c>
      <c r="H11" s="25">
        <v>13154.590000000002</v>
      </c>
      <c r="I11" s="25">
        <v>12425</v>
      </c>
      <c r="J11" s="25">
        <v>4319.710000000001</v>
      </c>
      <c r="K11" s="25">
        <v>7311</v>
      </c>
      <c r="L11" s="25">
        <v>7567.184000000001</v>
      </c>
      <c r="M11" s="43">
        <v>2121</v>
      </c>
      <c r="N11" s="43">
        <v>4471</v>
      </c>
    </row>
    <row r="12" spans="1:14" ht="18" customHeight="1">
      <c r="A12" s="13"/>
      <c r="B12" s="1">
        <v>20</v>
      </c>
      <c r="C12" s="24">
        <v>38934</v>
      </c>
      <c r="D12" s="25">
        <v>80327.63</v>
      </c>
      <c r="E12" s="25">
        <v>11000</v>
      </c>
      <c r="F12" s="25">
        <v>11912.57</v>
      </c>
      <c r="G12" s="25">
        <v>3406</v>
      </c>
      <c r="H12" s="25">
        <v>9330.396</v>
      </c>
      <c r="I12" s="25">
        <v>10493</v>
      </c>
      <c r="J12" s="25">
        <v>3716.651</v>
      </c>
      <c r="K12" s="25">
        <v>7326</v>
      </c>
      <c r="L12" s="25">
        <v>7644.17</v>
      </c>
      <c r="M12" s="43">
        <v>1817</v>
      </c>
      <c r="N12" s="43">
        <v>5270</v>
      </c>
    </row>
    <row r="13" spans="1:14" ht="18" customHeight="1">
      <c r="A13" s="13"/>
      <c r="B13" s="1">
        <v>21</v>
      </c>
      <c r="C13" s="24">
        <v>32918</v>
      </c>
      <c r="D13" s="25">
        <v>57266.659</v>
      </c>
      <c r="E13" s="25">
        <v>10082</v>
      </c>
      <c r="F13" s="25">
        <v>10548.948</v>
      </c>
      <c r="G13" s="25">
        <v>2575</v>
      </c>
      <c r="H13" s="25">
        <v>8252.05</v>
      </c>
      <c r="I13" s="25">
        <v>9923</v>
      </c>
      <c r="J13" s="25">
        <v>3182.108</v>
      </c>
      <c r="K13" s="25">
        <v>7181</v>
      </c>
      <c r="L13" s="25">
        <v>7308.382</v>
      </c>
      <c r="M13" s="43">
        <v>1433</v>
      </c>
      <c r="N13" s="43">
        <v>4825.324</v>
      </c>
    </row>
    <row r="14" spans="1:14" ht="18" customHeight="1">
      <c r="A14" s="13"/>
      <c r="B14" s="1">
        <v>22</v>
      </c>
      <c r="C14" s="18">
        <v>31399</v>
      </c>
      <c r="D14" s="19">
        <v>61880.319</v>
      </c>
      <c r="E14" s="19">
        <v>10095</v>
      </c>
      <c r="F14" s="19">
        <v>10904</v>
      </c>
      <c r="G14" s="19">
        <v>2580</v>
      </c>
      <c r="H14" s="19">
        <v>8369.158</v>
      </c>
      <c r="I14" s="19">
        <v>9503</v>
      </c>
      <c r="J14" s="20">
        <v>2051.512</v>
      </c>
      <c r="K14" s="19">
        <v>7159</v>
      </c>
      <c r="L14" s="21">
        <v>7590.679</v>
      </c>
      <c r="M14" s="42">
        <v>1346</v>
      </c>
      <c r="N14" s="45">
        <v>4536.949</v>
      </c>
    </row>
    <row r="15" spans="1:14" ht="18" customHeight="1">
      <c r="A15" s="13"/>
      <c r="B15" s="1">
        <v>23</v>
      </c>
      <c r="C15" s="24">
        <v>29196</v>
      </c>
      <c r="D15" s="25">
        <v>65082</v>
      </c>
      <c r="E15" s="25">
        <v>10793</v>
      </c>
      <c r="F15" s="25">
        <v>11489</v>
      </c>
      <c r="G15" s="25">
        <v>2549</v>
      </c>
      <c r="H15" s="25">
        <v>8671</v>
      </c>
      <c r="I15" s="25">
        <v>9527</v>
      </c>
      <c r="J15" s="25">
        <v>1692</v>
      </c>
      <c r="K15" s="25">
        <v>6964</v>
      </c>
      <c r="L15" s="25">
        <v>7354</v>
      </c>
      <c r="M15" s="25">
        <v>1283</v>
      </c>
      <c r="N15" s="25">
        <v>4206</v>
      </c>
    </row>
    <row r="16" spans="1:36" s="26" customFormat="1" ht="18" customHeight="1">
      <c r="A16" s="23"/>
      <c r="B16" s="47">
        <v>24</v>
      </c>
      <c r="C16" s="28">
        <v>28892</v>
      </c>
      <c r="D16" s="29">
        <v>64398</v>
      </c>
      <c r="E16" s="29">
        <v>11184</v>
      </c>
      <c r="F16" s="29">
        <v>11659</v>
      </c>
      <c r="G16" s="29">
        <v>2568</v>
      </c>
      <c r="H16" s="29">
        <v>9377</v>
      </c>
      <c r="I16" s="29">
        <v>9116</v>
      </c>
      <c r="J16" s="29">
        <v>1757</v>
      </c>
      <c r="K16" s="29">
        <v>7103</v>
      </c>
      <c r="L16" s="29">
        <v>8303</v>
      </c>
      <c r="M16" s="29">
        <v>1477</v>
      </c>
      <c r="N16" s="29">
        <v>4143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s="26" customFormat="1" ht="12" customHeight="1">
      <c r="A17" s="23"/>
      <c r="B17" s="4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s="26" customFormat="1" ht="18" customHeight="1">
      <c r="A18" s="23"/>
      <c r="B18" s="47">
        <v>25</v>
      </c>
      <c r="C18" s="28">
        <f>C21+C25+C28</f>
        <v>30292</v>
      </c>
      <c r="D18" s="29">
        <f aca="true" t="shared" si="0" ref="D18:N18">D21+D25+D28</f>
        <v>73243</v>
      </c>
      <c r="E18" s="29">
        <f t="shared" si="0"/>
        <v>11961</v>
      </c>
      <c r="F18" s="29">
        <f t="shared" si="0"/>
        <v>12140</v>
      </c>
      <c r="G18" s="29">
        <f t="shared" si="0"/>
        <v>2564</v>
      </c>
      <c r="H18" s="29">
        <f t="shared" si="0"/>
        <v>8533</v>
      </c>
      <c r="I18" s="29">
        <f t="shared" si="0"/>
        <v>10545</v>
      </c>
      <c r="J18" s="29">
        <f t="shared" si="0"/>
        <v>1838</v>
      </c>
      <c r="K18" s="29">
        <f t="shared" si="0"/>
        <v>6964</v>
      </c>
      <c r="L18" s="29">
        <f t="shared" si="0"/>
        <v>8298</v>
      </c>
      <c r="M18" s="29">
        <f t="shared" si="0"/>
        <v>1385</v>
      </c>
      <c r="N18" s="29">
        <f t="shared" si="0"/>
        <v>3847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2:14" ht="12" customHeight="1">
      <c r="B19" s="30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39"/>
      <c r="N19" s="39"/>
    </row>
    <row r="20" spans="1:14" ht="12" customHeight="1">
      <c r="A20" s="2" t="s">
        <v>8</v>
      </c>
      <c r="B20" s="31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39"/>
      <c r="N20" s="39"/>
    </row>
    <row r="21" spans="2:14" ht="18" customHeight="1">
      <c r="B21" s="32" t="s">
        <v>9</v>
      </c>
      <c r="C21" s="18">
        <v>2196</v>
      </c>
      <c r="D21" s="19">
        <f>ROUND((55086101/1000),0)</f>
        <v>55086</v>
      </c>
      <c r="E21" s="19">
        <v>53</v>
      </c>
      <c r="F21" s="19">
        <f>ROUND(735518/1000,0)</f>
        <v>736</v>
      </c>
      <c r="G21" s="19">
        <v>4</v>
      </c>
      <c r="H21" s="19">
        <v>157</v>
      </c>
      <c r="I21" s="19">
        <v>31</v>
      </c>
      <c r="J21" s="19">
        <f>ROUND(144856/1000,0)</f>
        <v>145</v>
      </c>
      <c r="K21" s="19">
        <v>186</v>
      </c>
      <c r="L21" s="19">
        <f>ROUND(3199794/1000,0)</f>
        <v>3200</v>
      </c>
      <c r="M21" s="19">
        <v>11</v>
      </c>
      <c r="N21" s="19">
        <f>ROUND((21567/1000),0)</f>
        <v>22</v>
      </c>
    </row>
    <row r="22" spans="2:14" ht="18" customHeight="1">
      <c r="B22" s="48" t="s">
        <v>10</v>
      </c>
      <c r="C22" s="19">
        <v>7</v>
      </c>
      <c r="D22" s="19">
        <f>ROUND(3249/1000,0)</f>
        <v>3</v>
      </c>
      <c r="E22" s="19">
        <v>5</v>
      </c>
      <c r="F22" s="37">
        <f>ROUND(1227/1000,0)</f>
        <v>1</v>
      </c>
      <c r="G22" s="37">
        <v>0</v>
      </c>
      <c r="H22" s="37"/>
      <c r="I22" s="37">
        <v>0</v>
      </c>
      <c r="J22" s="37">
        <v>0</v>
      </c>
      <c r="K22" s="37">
        <v>0</v>
      </c>
      <c r="L22" s="37">
        <v>0</v>
      </c>
      <c r="M22" s="41">
        <v>0</v>
      </c>
      <c r="N22" s="41">
        <v>0</v>
      </c>
    </row>
    <row r="23" spans="2:14" ht="18" customHeight="1">
      <c r="B23" s="48" t="s">
        <v>11</v>
      </c>
      <c r="C23" s="19">
        <f>+C21-C22</f>
        <v>2189</v>
      </c>
      <c r="D23" s="19">
        <f aca="true" t="shared" si="1" ref="D23:N23">+D21-D22</f>
        <v>55083</v>
      </c>
      <c r="E23" s="19">
        <f t="shared" si="1"/>
        <v>48</v>
      </c>
      <c r="F23" s="19">
        <f t="shared" si="1"/>
        <v>735</v>
      </c>
      <c r="G23" s="19">
        <f t="shared" si="1"/>
        <v>4</v>
      </c>
      <c r="H23" s="19">
        <f t="shared" si="1"/>
        <v>157</v>
      </c>
      <c r="I23" s="19">
        <f t="shared" si="1"/>
        <v>31</v>
      </c>
      <c r="J23" s="19">
        <f t="shared" si="1"/>
        <v>145</v>
      </c>
      <c r="K23" s="19">
        <f t="shared" si="1"/>
        <v>186</v>
      </c>
      <c r="L23" s="19">
        <f t="shared" si="1"/>
        <v>3200</v>
      </c>
      <c r="M23" s="19">
        <f t="shared" si="1"/>
        <v>11</v>
      </c>
      <c r="N23" s="19">
        <f t="shared" si="1"/>
        <v>22</v>
      </c>
    </row>
    <row r="24" spans="1:14" ht="18" customHeight="1">
      <c r="A24" s="2" t="s">
        <v>12</v>
      </c>
      <c r="B24" s="4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14" ht="18" customHeight="1">
      <c r="B25" s="48" t="s">
        <v>9</v>
      </c>
      <c r="C25" s="19">
        <f>17984+358</f>
        <v>18342</v>
      </c>
      <c r="D25" s="19">
        <f>ROUND((12815374+4001545)/1000,0)</f>
        <v>16817</v>
      </c>
      <c r="E25" s="19">
        <v>11908</v>
      </c>
      <c r="F25" s="19">
        <f>ROUND(11403710/1000,0)</f>
        <v>11404</v>
      </c>
      <c r="G25" s="19">
        <f>5+2488</f>
        <v>2493</v>
      </c>
      <c r="H25" s="19">
        <f>ROUND((146984+8184271)/1000,0)</f>
        <v>8331</v>
      </c>
      <c r="I25" s="19">
        <f>1430+1036</f>
        <v>2466</v>
      </c>
      <c r="J25" s="19">
        <f>ROUND((492488+1034964)/1000,0)</f>
        <v>1527</v>
      </c>
      <c r="K25" s="19">
        <f>1053+5725</f>
        <v>6778</v>
      </c>
      <c r="L25" s="19">
        <f>ROUND((529941+4567727)/1000,0)</f>
        <v>5098</v>
      </c>
      <c r="M25" s="19">
        <v>1316</v>
      </c>
      <c r="N25" s="19">
        <f>ROUND((3806994/1000),0)</f>
        <v>3807</v>
      </c>
    </row>
    <row r="26" spans="2:14" ht="18" customHeight="1">
      <c r="B26" s="48" t="s">
        <v>10</v>
      </c>
      <c r="C26" s="19">
        <v>12904</v>
      </c>
      <c r="D26" s="19">
        <f>ROUND(4196332/1000,0)</f>
        <v>4196</v>
      </c>
      <c r="E26" s="19">
        <v>7811</v>
      </c>
      <c r="F26" s="19">
        <f>ROUND(2419679/1000,0)</f>
        <v>2420</v>
      </c>
      <c r="G26" s="19">
        <v>0</v>
      </c>
      <c r="H26" s="19">
        <v>0</v>
      </c>
      <c r="I26" s="19">
        <v>1129</v>
      </c>
      <c r="J26" s="19">
        <f>ROUND(94183/1000,0)</f>
        <v>94</v>
      </c>
      <c r="K26" s="19">
        <v>810</v>
      </c>
      <c r="L26" s="19">
        <f>ROUND(280426/1000,0)</f>
        <v>280</v>
      </c>
      <c r="M26" s="19">
        <v>547</v>
      </c>
      <c r="N26" s="19">
        <f>ROUND((235419/1000),0)</f>
        <v>235</v>
      </c>
    </row>
    <row r="27" spans="2:14" ht="18" customHeight="1">
      <c r="B27" s="48" t="s">
        <v>13</v>
      </c>
      <c r="C27" s="19">
        <f>+C25-C26</f>
        <v>5438</v>
      </c>
      <c r="D27" s="19">
        <f aca="true" t="shared" si="2" ref="D27:N27">+D25-D26</f>
        <v>12621</v>
      </c>
      <c r="E27" s="19">
        <f t="shared" si="2"/>
        <v>4097</v>
      </c>
      <c r="F27" s="19">
        <f t="shared" si="2"/>
        <v>8984</v>
      </c>
      <c r="G27" s="19">
        <f t="shared" si="2"/>
        <v>2493</v>
      </c>
      <c r="H27" s="19">
        <f t="shared" si="2"/>
        <v>8331</v>
      </c>
      <c r="I27" s="19">
        <f t="shared" si="2"/>
        <v>1337</v>
      </c>
      <c r="J27" s="19">
        <f t="shared" si="2"/>
        <v>1433</v>
      </c>
      <c r="K27" s="19">
        <f t="shared" si="2"/>
        <v>5968</v>
      </c>
      <c r="L27" s="19">
        <f t="shared" si="2"/>
        <v>4818</v>
      </c>
      <c r="M27" s="19">
        <f t="shared" si="2"/>
        <v>769</v>
      </c>
      <c r="N27" s="19">
        <f t="shared" si="2"/>
        <v>3572</v>
      </c>
    </row>
    <row r="28" spans="1:14" ht="18" customHeight="1">
      <c r="A28" s="36" t="s">
        <v>14</v>
      </c>
      <c r="B28" s="50"/>
      <c r="C28" s="33">
        <v>9754</v>
      </c>
      <c r="D28" s="33">
        <f>ROUND((1339566/1000),0)</f>
        <v>1340</v>
      </c>
      <c r="E28" s="33">
        <v>0</v>
      </c>
      <c r="F28" s="33">
        <v>0</v>
      </c>
      <c r="G28" s="33">
        <v>67</v>
      </c>
      <c r="H28" s="33">
        <v>45</v>
      </c>
      <c r="I28" s="33">
        <f>8010+38</f>
        <v>8048</v>
      </c>
      <c r="J28" s="33">
        <f>ROUND((110360+55513)/1000,0)</f>
        <v>166</v>
      </c>
      <c r="K28" s="38">
        <v>0</v>
      </c>
      <c r="L28" s="38">
        <v>0</v>
      </c>
      <c r="M28" s="40">
        <v>58</v>
      </c>
      <c r="N28" s="40">
        <f>ROUND((18070/1000),0)</f>
        <v>18</v>
      </c>
    </row>
    <row r="29" spans="1:36" s="34" customFormat="1" ht="15" customHeight="1">
      <c r="A29" s="51" t="s">
        <v>20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4:36" ht="12" customHeigh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4:36" ht="12" customHeight="1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4:36" ht="12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4:36" ht="12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4:36" ht="12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4:36" ht="12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4:36" ht="12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4:36" ht="12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4:36" ht="12" customHeight="1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4:36" ht="12" customHeight="1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4:36" ht="12" customHeight="1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4:36" ht="12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4:36" ht="12" customHeight="1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4:36" ht="12" customHeight="1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4:36" ht="12" customHeight="1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4:36" ht="12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4:36" ht="12" customHeight="1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4:36" ht="12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4:36" ht="12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4:36" ht="12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4:36" ht="12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4:36" ht="12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4:36" ht="12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4:36" ht="12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4:36" ht="12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4:36" ht="12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4:36" ht="12" customHeight="1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4:36" ht="12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4:36" ht="12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4:36" ht="12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4:36" ht="12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4:36" ht="12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4:36" ht="12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4:36" ht="12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4:36" ht="12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4:36" ht="12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4:36" ht="12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4:36" ht="12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4:36" ht="12" customHeight="1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4:36" ht="12" customHeight="1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4:36" ht="12" customHeight="1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4:36" ht="12" customHeight="1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4:36" ht="12" customHeight="1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4:36" ht="12" customHeight="1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4:36" ht="12" customHeight="1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4:36" ht="12" customHeight="1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4:36" ht="12" customHeight="1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4:36" ht="12" customHeight="1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4:36" ht="12" customHeight="1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4:36" ht="12" customHeight="1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4:36" ht="12" customHeight="1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4:36" ht="12" customHeight="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4:36" ht="12" customHeight="1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4:36" ht="12" customHeight="1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4:36" ht="12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4:36" ht="12" customHeight="1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4:36" ht="12" customHeight="1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4:36" ht="12" customHeight="1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4:36" ht="12" customHeight="1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4:36" ht="12" customHeight="1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4:36" ht="12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4:36" ht="12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4:36" ht="12" customHeight="1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4:36" ht="12" customHeight="1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4:36" ht="12" customHeight="1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4:36" ht="12" customHeight="1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4:36" ht="12" customHeight="1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4:36" ht="12" customHeight="1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4:36" ht="12" customHeight="1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4:36" ht="12" customHeight="1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4:36" ht="12" customHeight="1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4:36" ht="12" customHeight="1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4:36" ht="12" customHeight="1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4:36" ht="12" customHeight="1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4:36" ht="12" customHeight="1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4:36" ht="12" customHeight="1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4:36" ht="12" customHeight="1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4:36" ht="12" customHeight="1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4:36" ht="12" customHeight="1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4:36" ht="12" customHeight="1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4:36" ht="12" customHeight="1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4:36" ht="12" customHeight="1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4:36" ht="12" customHeight="1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4:36" ht="12" customHeight="1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4:36" ht="12" customHeight="1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4:36" ht="12" customHeight="1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4:36" ht="12" customHeight="1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4:36" ht="12" customHeight="1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4:36" ht="12" customHeight="1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4:36" ht="12" customHeight="1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4:36" ht="12" customHeight="1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4:36" ht="12" customHeight="1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4:36" ht="12" customHeight="1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4:36" ht="12" customHeight="1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4:36" ht="12" customHeight="1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4:36" ht="12" customHeight="1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4:36" ht="12" customHeight="1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4:36" ht="12" customHeight="1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4:36" ht="12" customHeight="1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4:36" ht="12" customHeight="1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4:36" ht="12" customHeight="1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4:36" ht="12" customHeight="1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4:36" ht="12" customHeight="1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4:36" ht="12" customHeight="1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4:36" ht="12" customHeight="1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4:36" ht="12" customHeight="1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4:36" ht="12" customHeight="1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4:36" ht="12" customHeight="1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4:36" ht="12" customHeight="1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4:36" ht="12" customHeight="1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4:36" ht="12" customHeight="1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4:36" ht="12" customHeight="1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4:36" ht="12" customHeight="1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4:36" ht="12" customHeight="1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4:36" ht="12" customHeight="1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4:36" ht="12" customHeight="1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4:36" ht="12" customHeight="1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4:36" ht="12" customHeight="1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4:36" ht="12" customHeight="1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4:36" ht="12" customHeight="1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4:36" ht="12" customHeight="1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4:36" ht="12" customHeight="1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4:36" ht="12" customHeight="1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4:36" ht="12" customHeight="1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4:36" ht="12" customHeight="1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4:36" ht="12" customHeight="1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4:36" ht="12" customHeight="1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4:36" ht="12" customHeight="1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4:36" ht="12" customHeight="1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4:36" ht="12" customHeight="1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4:36" ht="12" customHeight="1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4:36" ht="12" customHeight="1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4:36" ht="12" customHeight="1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4:36" ht="12" customHeight="1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4:36" ht="12" customHeight="1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4:36" ht="12" customHeight="1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4:36" ht="12" customHeight="1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4:36" ht="12" customHeight="1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4:36" ht="12" customHeight="1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4:36" ht="12" customHeight="1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4:36" ht="12" customHeight="1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4:36" ht="12" customHeight="1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4:36" ht="12" customHeight="1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4:36" ht="12" customHeight="1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4:36" ht="12" customHeight="1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4:36" ht="12" customHeight="1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4:36" ht="12" customHeight="1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4:36" ht="12" customHeight="1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4:36" ht="12" customHeight="1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4:36" ht="12" customHeight="1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4:36" ht="12" customHeight="1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4:36" ht="12" customHeight="1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4:36" ht="12" customHeight="1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4:36" ht="12" customHeight="1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4:36" ht="12" customHeight="1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4:36" ht="12" customHeight="1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4:36" ht="12" customHeight="1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4:36" ht="12" customHeight="1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4:36" ht="12" customHeight="1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4:36" ht="12" customHeight="1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4:36" ht="12" customHeight="1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4:36" ht="12" customHeight="1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4:36" ht="12" customHeight="1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4:36" ht="12" customHeight="1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4:36" ht="12" customHeight="1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4:36" ht="12" customHeight="1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4:36" ht="12" customHeight="1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4:36" ht="12" customHeight="1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4:36" ht="12" customHeight="1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4:36" ht="12" customHeight="1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4:36" ht="12" customHeight="1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4:36" ht="12" customHeight="1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4:36" ht="12" customHeight="1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4:36" ht="12" customHeight="1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4:36" ht="12" customHeight="1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4:36" ht="12" customHeight="1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4:36" ht="12" customHeight="1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4:36" ht="12" customHeight="1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4:36" ht="12" customHeight="1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4:36" ht="12" customHeight="1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4:36" ht="12" customHeight="1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4:36" ht="12" customHeight="1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4:36" ht="12" customHeight="1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4:36" ht="12" customHeight="1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4:36" ht="12" customHeight="1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4:36" ht="12" customHeight="1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4:36" ht="12" customHeight="1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4:36" ht="12" customHeight="1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4:36" ht="12" customHeight="1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4:36" ht="12" customHeight="1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4:36" ht="12" customHeight="1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4:36" ht="12" customHeight="1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4:36" ht="12" customHeight="1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4:36" ht="12" customHeight="1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4:36" ht="12" customHeight="1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4:36" ht="12" customHeight="1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4:36" ht="12" customHeight="1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4:36" ht="12" customHeight="1"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4:36" ht="12" customHeight="1"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4:36" ht="12" customHeight="1"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4:36" ht="12" customHeight="1"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4:36" ht="12" customHeight="1"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4:36" ht="12" customHeight="1"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4:36" ht="12" customHeight="1"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4:36" ht="12" customHeight="1"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4:36" ht="12" customHeight="1"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4:36" ht="12" customHeight="1"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4:36" ht="12" customHeight="1"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4:36" ht="12" customHeight="1"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4:36" ht="12" customHeight="1"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4:36" ht="12" customHeight="1"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4:36" ht="12" customHeight="1"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4:36" ht="12" customHeight="1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4:36" ht="12" customHeight="1"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4:36" ht="12" customHeight="1"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4:36" ht="12" customHeight="1"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4:36" ht="12" customHeight="1"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4:36" ht="12" customHeight="1"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6:36" ht="12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6:36" ht="12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6:36" ht="12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6:36" ht="12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6:36" ht="12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6:36" ht="12" customHeight="1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6:36" ht="12" customHeight="1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6:36" ht="12" customHeight="1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6:36" ht="12" customHeight="1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6:36" ht="12" customHeight="1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6:36" ht="12" customHeight="1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6:36" ht="12" customHeight="1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6:36" ht="12" customHeight="1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6:36" ht="12" customHeight="1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6:36" ht="12" customHeight="1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6:36" ht="12" customHeight="1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6:36" ht="12" customHeight="1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6:36" ht="12" customHeight="1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6:36" ht="12" customHeight="1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6:36" ht="12" customHeight="1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6:36" ht="12" customHeight="1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6:36" ht="12" customHeight="1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6:36" ht="12" customHeight="1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6:36" ht="12" customHeight="1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6:36" ht="12" customHeight="1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6:36" ht="12" customHeight="1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6:36" ht="12" customHeight="1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6:36" ht="12" customHeight="1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6:36" ht="12" customHeight="1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6:36" ht="12" customHeight="1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6:36" ht="12" customHeight="1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6:36" ht="12" customHeight="1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6:36" ht="12" customHeight="1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6:36" ht="12" customHeight="1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6:36" ht="12" customHeight="1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6:36" ht="12" customHeight="1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6:36" ht="12" customHeight="1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6:36" ht="12" customHeight="1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6:36" ht="12" customHeight="1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6:36" ht="12" customHeight="1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6:36" ht="12" customHeight="1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6:36" ht="12" customHeight="1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6:36" ht="12" customHeight="1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6:36" ht="12" customHeight="1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6:36" ht="12" customHeight="1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6:36" ht="12" customHeight="1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6:36" ht="12" customHeight="1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6:36" ht="12" customHeight="1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6:36" ht="12" customHeight="1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6:36" ht="12" customHeight="1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6:36" ht="12" customHeight="1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6:36" ht="12" customHeight="1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6:36" ht="12" customHeight="1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6:36" ht="12" customHeight="1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6:36" ht="12" customHeight="1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6:36" ht="12" customHeight="1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6:36" ht="12" customHeight="1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6:36" ht="12" customHeight="1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6:36" ht="12" customHeight="1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6:36" ht="12" customHeight="1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6:36" ht="12" customHeight="1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6:36" ht="12" customHeight="1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6:36" ht="12" customHeight="1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6:36" ht="12" customHeight="1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6:36" ht="12" customHeight="1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6:36" ht="12" customHeight="1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6:36" ht="12" customHeight="1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6:36" ht="12" customHeight="1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6:36" ht="12" customHeight="1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6:36" ht="12" customHeight="1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6:36" ht="12" customHeight="1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6:36" ht="12" customHeight="1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6:36" ht="12" customHeight="1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6:36" ht="12" customHeight="1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6:36" ht="12" customHeight="1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6:36" ht="12" customHeight="1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6:36" ht="12" customHeight="1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6:36" ht="12" customHeight="1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6:36" ht="12" customHeight="1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6:36" ht="12" customHeight="1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6:36" ht="12" customHeight="1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6:36" ht="12" customHeight="1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6:36" ht="12" customHeight="1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6:36" ht="12" customHeight="1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6:36" ht="12" customHeight="1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6:36" ht="12" customHeight="1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6:36" ht="12" customHeight="1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6:36" ht="12" customHeight="1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6:36" ht="12" customHeight="1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6:36" ht="12" customHeight="1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6:36" ht="12" customHeight="1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6:36" ht="12" customHeight="1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6:36" ht="12" customHeight="1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6:36" ht="12" customHeight="1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6:36" ht="12" customHeight="1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6:36" ht="12" customHeight="1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6:36" ht="12" customHeight="1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6:36" ht="12" customHeight="1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6:36" ht="12" customHeight="1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6:36" ht="12" customHeight="1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6:36" ht="12" customHeight="1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6:36" ht="12" customHeight="1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</sheetData>
  <sheetProtection/>
  <mergeCells count="4">
    <mergeCell ref="A29:M29"/>
    <mergeCell ref="A3:B3"/>
    <mergeCell ref="A4:B4"/>
    <mergeCell ref="A1:N1"/>
  </mergeCells>
  <printOptions horizontalCentered="1"/>
  <pageMargins left="0.3937007874015748" right="0.3937007874015748" top="0.5905511811023623" bottom="0.3937007874015748" header="0.4330708661417323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2016-03-07T07:23:27Z</cp:lastPrinted>
  <dcterms:created xsi:type="dcterms:W3CDTF">2008-03-26T02:45:11Z</dcterms:created>
  <dcterms:modified xsi:type="dcterms:W3CDTF">2016-03-07T07:23:28Z</dcterms:modified>
  <cp:category/>
  <cp:version/>
  <cp:contentType/>
  <cp:contentStatus/>
</cp:coreProperties>
</file>