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640" activeTab="0"/>
  </bookViews>
  <sheets>
    <sheet name="223" sheetId="1" r:id="rId1"/>
  </sheets>
  <definedNames>
    <definedName name="_5６農家人口" localSheetId="0">'223'!$A$1:$A$29</definedName>
    <definedName name="_5６農家人口">#REF!</definedName>
    <definedName name="_Regression_Int" localSheetId="0" hidden="1">1</definedName>
    <definedName name="_xlnm.Print_Area" localSheetId="0">'223'!$A$1:$X$29</definedName>
    <definedName name="Print_Area_MI" localSheetId="0">'223'!$A$1:$B$27</definedName>
    <definedName name="Print_Area_MI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<sst xmlns="http://schemas.openxmlformats.org/spreadsheetml/2006/main" count="84" uniqueCount="45">
  <si>
    <t>(単位  校、人)</t>
  </si>
  <si>
    <t>学校数</t>
  </si>
  <si>
    <t>男</t>
  </si>
  <si>
    <t>女</t>
  </si>
  <si>
    <t>総　　数</t>
  </si>
  <si>
    <t>普通科</t>
  </si>
  <si>
    <t>農業科</t>
  </si>
  <si>
    <t>工業科</t>
  </si>
  <si>
    <t>商業科</t>
  </si>
  <si>
    <t>家庭科</t>
  </si>
  <si>
    <t>その他</t>
  </si>
  <si>
    <t>総　数</t>
  </si>
  <si>
    <t xml:space="preserve"> </t>
  </si>
  <si>
    <t>公立</t>
  </si>
  <si>
    <t>公</t>
  </si>
  <si>
    <t>全　日　制</t>
  </si>
  <si>
    <t>全</t>
  </si>
  <si>
    <t>定　時　制</t>
  </si>
  <si>
    <t>定</t>
  </si>
  <si>
    <t>通　信　制</t>
  </si>
  <si>
    <t>通</t>
  </si>
  <si>
    <t>　</t>
  </si>
  <si>
    <t>私立</t>
  </si>
  <si>
    <t>私</t>
  </si>
  <si>
    <t>資料：文部科学省「学校基本調査」</t>
  </si>
  <si>
    <t>　注１）学校数には分校を含み、（　）は別掲で併置校を示す。</t>
  </si>
  <si>
    <t>年次および
種　　　別</t>
  </si>
  <si>
    <t>2年　</t>
  </si>
  <si>
    <t>3年　</t>
  </si>
  <si>
    <t>標示
番号</t>
  </si>
  <si>
    <t>1年　</t>
  </si>
  <si>
    <t>-</t>
  </si>
  <si>
    <t>-</t>
  </si>
  <si>
    <t>平成15年度</t>
  </si>
  <si>
    <t>19</t>
  </si>
  <si>
    <t>生　　　　　　　　　　　　徒　　　　　　　　　　　　数　　　　　　　（本　　科）　　　</t>
  </si>
  <si>
    <t>計</t>
  </si>
  <si>
    <t>男</t>
  </si>
  <si>
    <t>教員数(本務者のみ)</t>
  </si>
  <si>
    <t>生　　徒　　数
(専 攻 科)</t>
  </si>
  <si>
    <t>20</t>
  </si>
  <si>
    <t>学年別(全日制）</t>
  </si>
  <si>
    <t>学</t>
  </si>
  <si>
    <t>各年度5月1日</t>
  </si>
  <si>
    <r>
      <t>2</t>
    </r>
    <r>
      <rPr>
        <sz val="14"/>
        <rFont val="ＭＳ 明朝"/>
        <family val="1"/>
      </rPr>
      <t>23．高等 学校　　　　　　　　</t>
    </r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</si>
</sst>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28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6"/>
      <name val="ＭＳ ゴシック"/>
      <family val="3"/>
    </font>
    <font>
      <sz val="10"/>
      <color indexed="56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4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115">
    <xf numFmtId="0" fontId="0" fillId="0" borderId="0" xfId="0" applyAlignment="1">
      <alignment/>
    </xf>
    <xf numFmtId="200" fontId="4" fillId="0" borderId="0" xfId="48" applyNumberFormat="1" applyFont="1" applyAlignment="1">
      <alignment/>
    </xf>
    <xf numFmtId="200" fontId="4" fillId="0" borderId="10" xfId="48" applyNumberFormat="1" applyFont="1" applyBorder="1" applyAlignment="1" applyProtection="1">
      <alignment/>
      <protection/>
    </xf>
    <xf numFmtId="200" fontId="4" fillId="0" borderId="10" xfId="48" applyNumberFormat="1" applyFont="1" applyBorder="1" applyAlignment="1">
      <alignment/>
    </xf>
    <xf numFmtId="200" fontId="4" fillId="0" borderId="0" xfId="48" applyNumberFormat="1" applyFont="1" applyBorder="1" applyAlignment="1">
      <alignment/>
    </xf>
    <xf numFmtId="200" fontId="4" fillId="0" borderId="0" xfId="48" applyNumberFormat="1" applyFont="1" applyBorder="1" applyAlignment="1" applyProtection="1">
      <alignment horizontal="center"/>
      <protection/>
    </xf>
    <xf numFmtId="200" fontId="4" fillId="0" borderId="11" xfId="48" applyNumberFormat="1" applyFont="1" applyBorder="1" applyAlignment="1">
      <alignment horizontal="centerContinuous" vertical="center"/>
    </xf>
    <xf numFmtId="200" fontId="4" fillId="0" borderId="11" xfId="48" applyNumberFormat="1" applyFont="1" applyBorder="1" applyAlignment="1" applyProtection="1">
      <alignment horizontal="centerContinuous"/>
      <protection/>
    </xf>
    <xf numFmtId="200" fontId="4" fillId="0" borderId="12" xfId="48" applyNumberFormat="1" applyFont="1" applyBorder="1" applyAlignment="1" applyProtection="1">
      <alignment horizontal="centerContinuous"/>
      <protection/>
    </xf>
    <xf numFmtId="200" fontId="4" fillId="0" borderId="13" xfId="48" applyNumberFormat="1" applyFont="1" applyBorder="1" applyAlignment="1" applyProtection="1">
      <alignment horizontal="centerContinuous"/>
      <protection/>
    </xf>
    <xf numFmtId="200" fontId="4" fillId="0" borderId="14" xfId="48" applyNumberFormat="1" applyFont="1" applyBorder="1" applyAlignment="1" applyProtection="1">
      <alignment horizontal="centerContinuous"/>
      <protection/>
    </xf>
    <xf numFmtId="200" fontId="4" fillId="0" borderId="0" xfId="48" applyNumberFormat="1" applyFont="1" applyBorder="1" applyAlignment="1" applyProtection="1">
      <alignment horizontal="centerContinuous"/>
      <protection/>
    </xf>
    <xf numFmtId="200" fontId="4" fillId="0" borderId="11" xfId="48" applyNumberFormat="1" applyFont="1" applyBorder="1" applyAlignment="1" applyProtection="1">
      <alignment horizontal="center"/>
      <protection/>
    </xf>
    <xf numFmtId="200" fontId="4" fillId="0" borderId="15" xfId="48" applyNumberFormat="1" applyFont="1" applyBorder="1" applyAlignment="1" applyProtection="1">
      <alignment horizontal="center"/>
      <protection/>
    </xf>
    <xf numFmtId="0" fontId="4" fillId="0" borderId="16" xfId="48" applyNumberFormat="1" applyFont="1" applyBorder="1" applyAlignment="1" applyProtection="1">
      <alignment/>
      <protection/>
    </xf>
    <xf numFmtId="41" fontId="4" fillId="0" borderId="0" xfId="48" applyNumberFormat="1" applyFont="1" applyBorder="1" applyAlignment="1">
      <alignment/>
    </xf>
    <xf numFmtId="41" fontId="4" fillId="0" borderId="0" xfId="48" applyNumberFormat="1" applyFont="1" applyAlignment="1">
      <alignment/>
    </xf>
    <xf numFmtId="41" fontId="4" fillId="0" borderId="0" xfId="48" applyNumberFormat="1" applyFont="1" applyBorder="1" applyAlignment="1" applyProtection="1">
      <alignment/>
      <protection/>
    </xf>
    <xf numFmtId="41" fontId="4" fillId="0" borderId="0" xfId="48" applyNumberFormat="1" applyFont="1" applyAlignment="1">
      <alignment horizontal="right"/>
    </xf>
    <xf numFmtId="200" fontId="4" fillId="0" borderId="16" xfId="48" applyNumberFormat="1" applyFont="1" applyBorder="1" applyAlignment="1">
      <alignment horizontal="center"/>
    </xf>
    <xf numFmtId="0" fontId="4" fillId="0" borderId="16" xfId="48" applyNumberFormat="1" applyFont="1" applyBorder="1" applyAlignment="1" applyProtection="1">
      <alignment/>
      <protection/>
    </xf>
    <xf numFmtId="0" fontId="4" fillId="0" borderId="16" xfId="48" applyNumberFormat="1" applyFont="1" applyBorder="1" applyAlignment="1">
      <alignment/>
    </xf>
    <xf numFmtId="200" fontId="4" fillId="0" borderId="0" xfId="48" applyNumberFormat="1" applyFont="1" applyBorder="1" applyAlignment="1" applyProtection="1">
      <alignment horizontal="distributed"/>
      <protection/>
    </xf>
    <xf numFmtId="0" fontId="4" fillId="0" borderId="16" xfId="48" applyNumberFormat="1" applyFont="1" applyBorder="1" applyAlignment="1">
      <alignment horizontal="center"/>
    </xf>
    <xf numFmtId="41" fontId="4" fillId="0" borderId="17" xfId="48" applyNumberFormat="1" applyFont="1" applyBorder="1" applyAlignment="1" applyProtection="1">
      <alignment/>
      <protection/>
    </xf>
    <xf numFmtId="0" fontId="4" fillId="0" borderId="11" xfId="48" applyNumberFormat="1" applyFont="1" applyBorder="1" applyAlignment="1">
      <alignment horizontal="center"/>
    </xf>
    <xf numFmtId="200" fontId="0" fillId="0" borderId="0" xfId="48" applyNumberFormat="1" applyFont="1" applyAlignment="1">
      <alignment/>
    </xf>
    <xf numFmtId="0" fontId="5" fillId="0" borderId="16" xfId="48" applyNumberFormat="1" applyFont="1" applyBorder="1" applyAlignment="1" applyProtection="1">
      <alignment/>
      <protection/>
    </xf>
    <xf numFmtId="41" fontId="5" fillId="0" borderId="0" xfId="48" applyNumberFormat="1" applyFont="1" applyBorder="1" applyAlignment="1" applyProtection="1">
      <alignment/>
      <protection/>
    </xf>
    <xf numFmtId="0" fontId="5" fillId="0" borderId="16" xfId="48" applyNumberFormat="1" applyFont="1" applyBorder="1" applyAlignment="1">
      <alignment horizontal="center"/>
    </xf>
    <xf numFmtId="200" fontId="5" fillId="0" borderId="0" xfId="48" applyNumberFormat="1" applyFont="1" applyAlignment="1">
      <alignment/>
    </xf>
    <xf numFmtId="200" fontId="5" fillId="0" borderId="0" xfId="48" applyNumberFormat="1" applyFont="1" applyBorder="1" applyAlignment="1" applyProtection="1">
      <alignment horizontal="distributed"/>
      <protection/>
    </xf>
    <xf numFmtId="200" fontId="5" fillId="0" borderId="16" xfId="48" applyNumberFormat="1" applyFont="1" applyBorder="1" applyAlignment="1">
      <alignment horizontal="center"/>
    </xf>
    <xf numFmtId="200" fontId="4" fillId="0" borderId="0" xfId="48" applyNumberFormat="1" applyFont="1" applyBorder="1" applyAlignment="1" applyProtection="1">
      <alignment horizontal="right"/>
      <protection/>
    </xf>
    <xf numFmtId="200" fontId="5" fillId="0" borderId="0" xfId="48" applyNumberFormat="1" applyFont="1" applyBorder="1" applyAlignment="1" applyProtection="1">
      <alignment horizontal="right"/>
      <protection/>
    </xf>
    <xf numFmtId="200" fontId="4" fillId="0" borderId="0" xfId="48" applyNumberFormat="1" applyFont="1" applyBorder="1" applyAlignment="1">
      <alignment horizontal="right"/>
    </xf>
    <xf numFmtId="200" fontId="4" fillId="0" borderId="12" xfId="48" applyNumberFormat="1" applyFont="1" applyBorder="1" applyAlignment="1" applyProtection="1">
      <alignment horizontal="distributed"/>
      <protection/>
    </xf>
    <xf numFmtId="49" fontId="4" fillId="0" borderId="0" xfId="48" applyNumberFormat="1" applyFont="1" applyBorder="1" applyAlignment="1" applyProtection="1" quotePrefix="1">
      <alignment horizontal="center"/>
      <protection/>
    </xf>
    <xf numFmtId="49" fontId="4" fillId="0" borderId="0" xfId="48" applyNumberFormat="1" applyFont="1" applyBorder="1" applyAlignment="1" applyProtection="1">
      <alignment horizontal="center"/>
      <protection/>
    </xf>
    <xf numFmtId="49" fontId="4" fillId="0" borderId="0" xfId="48" applyNumberFormat="1" applyFont="1" applyBorder="1" applyAlignment="1">
      <alignment horizontal="center"/>
    </xf>
    <xf numFmtId="200" fontId="7" fillId="0" borderId="0" xfId="48" applyNumberFormat="1" applyFont="1" applyBorder="1" applyAlignment="1" applyProtection="1">
      <alignment horizontal="right"/>
      <protection/>
    </xf>
    <xf numFmtId="41" fontId="8" fillId="0" borderId="0" xfId="48" applyNumberFormat="1" applyFont="1" applyBorder="1" applyAlignment="1" applyProtection="1">
      <alignment/>
      <protection/>
    </xf>
    <xf numFmtId="41" fontId="8" fillId="0" borderId="0" xfId="48" applyNumberFormat="1" applyFont="1" applyAlignment="1">
      <alignment/>
    </xf>
    <xf numFmtId="179" fontId="8" fillId="0" borderId="0" xfId="48" applyNumberFormat="1" applyFont="1" applyAlignment="1">
      <alignment horizontal="right"/>
    </xf>
    <xf numFmtId="41" fontId="8" fillId="0" borderId="0" xfId="48" applyNumberFormat="1" applyFont="1" applyBorder="1" applyAlignment="1" applyProtection="1">
      <alignment horizontal="right"/>
      <protection/>
    </xf>
    <xf numFmtId="195" fontId="8" fillId="0" borderId="0" xfId="48" applyNumberFormat="1" applyFont="1" applyBorder="1" applyAlignment="1" applyProtection="1">
      <alignment/>
      <protection/>
    </xf>
    <xf numFmtId="200" fontId="8" fillId="0" borderId="0" xfId="48" applyNumberFormat="1" applyFont="1" applyBorder="1" applyAlignment="1">
      <alignment horizontal="right"/>
    </xf>
    <xf numFmtId="200" fontId="8" fillId="0" borderId="0" xfId="48" applyNumberFormat="1" applyFont="1" applyAlignment="1">
      <alignment/>
    </xf>
    <xf numFmtId="41" fontId="7" fillId="0" borderId="0" xfId="48" applyNumberFormat="1" applyFont="1" applyAlignment="1">
      <alignment/>
    </xf>
    <xf numFmtId="200" fontId="7" fillId="0" borderId="0" xfId="48" applyNumberFormat="1" applyFont="1" applyAlignment="1">
      <alignment/>
    </xf>
    <xf numFmtId="41" fontId="8" fillId="0" borderId="17" xfId="48" applyNumberFormat="1" applyFont="1" applyBorder="1" applyAlignment="1">
      <alignment/>
    </xf>
    <xf numFmtId="200" fontId="8" fillId="0" borderId="17" xfId="48" applyNumberFormat="1" applyFont="1" applyBorder="1" applyAlignment="1">
      <alignment/>
    </xf>
    <xf numFmtId="0" fontId="8" fillId="0" borderId="16" xfId="48" applyNumberFormat="1" applyFont="1" applyBorder="1" applyAlignment="1" applyProtection="1">
      <alignment/>
      <protection/>
    </xf>
    <xf numFmtId="200" fontId="8" fillId="0" borderId="0" xfId="48" applyNumberFormat="1" applyFont="1" applyBorder="1" applyAlignment="1" applyProtection="1">
      <alignment horizontal="right"/>
      <protection/>
    </xf>
    <xf numFmtId="0" fontId="8" fillId="0" borderId="16" xfId="48" applyNumberFormat="1" applyFont="1" applyBorder="1" applyAlignment="1" applyProtection="1">
      <alignment horizontal="right"/>
      <protection/>
    </xf>
    <xf numFmtId="0" fontId="7" fillId="0" borderId="16" xfId="48" applyNumberFormat="1" applyFont="1" applyBorder="1" applyAlignment="1" applyProtection="1">
      <alignment/>
      <protection/>
    </xf>
    <xf numFmtId="0" fontId="8" fillId="0" borderId="11" xfId="48" applyNumberFormat="1" applyFont="1" applyBorder="1" applyAlignment="1" applyProtection="1">
      <alignment horizontal="right"/>
      <protection/>
    </xf>
    <xf numFmtId="200" fontId="8" fillId="0" borderId="17" xfId="48" applyNumberFormat="1" applyFont="1" applyBorder="1" applyAlignment="1" applyProtection="1">
      <alignment horizontal="right"/>
      <protection/>
    </xf>
    <xf numFmtId="49" fontId="7" fillId="0" borderId="0" xfId="48" applyNumberFormat="1" applyFont="1" applyBorder="1" applyAlignment="1" applyProtection="1">
      <alignment horizontal="center"/>
      <protection/>
    </xf>
    <xf numFmtId="41" fontId="4" fillId="0" borderId="17" xfId="48" applyNumberFormat="1" applyFont="1" applyBorder="1" applyAlignment="1">
      <alignment/>
    </xf>
    <xf numFmtId="41" fontId="26" fillId="0" borderId="0" xfId="48" applyNumberFormat="1" applyFont="1" applyBorder="1" applyAlignment="1" applyProtection="1">
      <alignment/>
      <protection/>
    </xf>
    <xf numFmtId="41" fontId="27" fillId="0" borderId="0" xfId="48" applyNumberFormat="1" applyFont="1" applyBorder="1" applyAlignment="1" applyProtection="1">
      <alignment/>
      <protection/>
    </xf>
    <xf numFmtId="41" fontId="27" fillId="0" borderId="0" xfId="48" applyNumberFormat="1" applyFont="1" applyAlignment="1">
      <alignment/>
    </xf>
    <xf numFmtId="41" fontId="27" fillId="0" borderId="0" xfId="48" applyNumberFormat="1" applyFont="1" applyBorder="1" applyAlignment="1">
      <alignment/>
    </xf>
    <xf numFmtId="41" fontId="8" fillId="0" borderId="0" xfId="48" applyNumberFormat="1" applyFont="1" applyBorder="1" applyAlignment="1">
      <alignment/>
    </xf>
    <xf numFmtId="41" fontId="8" fillId="0" borderId="0" xfId="48" applyNumberFormat="1" applyFont="1" applyAlignment="1">
      <alignment/>
    </xf>
    <xf numFmtId="41" fontId="8" fillId="0" borderId="0" xfId="48" applyNumberFormat="1" applyFont="1" applyBorder="1" applyAlignment="1" applyProtection="1">
      <alignment/>
      <protection/>
    </xf>
    <xf numFmtId="200" fontId="4" fillId="0" borderId="18" xfId="48" applyNumberFormat="1" applyFont="1" applyBorder="1" applyAlignment="1" applyProtection="1">
      <alignment horizontal="center"/>
      <protection/>
    </xf>
    <xf numFmtId="200" fontId="8" fillId="0" borderId="19" xfId="48" applyNumberFormat="1" applyFont="1" applyBorder="1" applyAlignment="1">
      <alignment horizontal="right"/>
    </xf>
    <xf numFmtId="200" fontId="7" fillId="0" borderId="19" xfId="48" applyNumberFormat="1" applyFont="1" applyBorder="1" applyAlignment="1">
      <alignment horizontal="right"/>
    </xf>
    <xf numFmtId="200" fontId="7" fillId="0" borderId="0" xfId="48" applyNumberFormat="1" applyFont="1" applyBorder="1" applyAlignment="1">
      <alignment horizontal="right"/>
    </xf>
    <xf numFmtId="41" fontId="8" fillId="0" borderId="0" xfId="48" applyNumberFormat="1" applyFont="1" applyBorder="1" applyAlignment="1">
      <alignment horizontal="right"/>
    </xf>
    <xf numFmtId="41" fontId="8" fillId="0" borderId="19" xfId="48" applyNumberFormat="1" applyFont="1" applyBorder="1" applyAlignment="1">
      <alignment horizontal="right"/>
    </xf>
    <xf numFmtId="41" fontId="8" fillId="0" borderId="17" xfId="48" applyNumberFormat="1" applyFont="1" applyBorder="1" applyAlignment="1">
      <alignment horizontal="right"/>
    </xf>
    <xf numFmtId="41" fontId="8" fillId="0" borderId="12" xfId="48" applyNumberFormat="1" applyFont="1" applyBorder="1" applyAlignment="1">
      <alignment horizontal="right"/>
    </xf>
    <xf numFmtId="41" fontId="4" fillId="0" borderId="20" xfId="48" applyNumberFormat="1" applyFont="1" applyBorder="1" applyAlignment="1">
      <alignment horizontal="right"/>
    </xf>
    <xf numFmtId="41" fontId="4" fillId="0" borderId="21" xfId="48" applyNumberFormat="1" applyFont="1" applyBorder="1" applyAlignment="1">
      <alignment horizontal="right"/>
    </xf>
    <xf numFmtId="41" fontId="4" fillId="0" borderId="0" xfId="48" applyNumberFormat="1" applyFont="1" applyBorder="1" applyAlignment="1">
      <alignment horizontal="right"/>
    </xf>
    <xf numFmtId="41" fontId="4" fillId="0" borderId="19" xfId="48" applyNumberFormat="1" applyFont="1" applyBorder="1" applyAlignment="1">
      <alignment horizontal="right"/>
    </xf>
    <xf numFmtId="41" fontId="5" fillId="0" borderId="0" xfId="48" applyNumberFormat="1" applyFont="1" applyBorder="1" applyAlignment="1">
      <alignment horizontal="right"/>
    </xf>
    <xf numFmtId="41" fontId="5" fillId="0" borderId="19" xfId="48" applyNumberFormat="1" applyFont="1" applyBorder="1" applyAlignment="1">
      <alignment horizontal="right"/>
    </xf>
    <xf numFmtId="41" fontId="26" fillId="0" borderId="0" xfId="48" applyNumberFormat="1" applyFont="1" applyBorder="1" applyAlignment="1">
      <alignment horizontal="right"/>
    </xf>
    <xf numFmtId="41" fontId="26" fillId="0" borderId="19" xfId="48" applyNumberFormat="1" applyFont="1" applyBorder="1" applyAlignment="1">
      <alignment horizontal="right"/>
    </xf>
    <xf numFmtId="41" fontId="4" fillId="0" borderId="0" xfId="48" applyNumberFormat="1" applyFont="1" applyAlignment="1">
      <alignment horizontal="right" vertical="center"/>
    </xf>
    <xf numFmtId="200" fontId="0" fillId="0" borderId="10" xfId="48" applyNumberFormat="1" applyFont="1" applyBorder="1" applyAlignment="1">
      <alignment horizontal="right"/>
    </xf>
    <xf numFmtId="41" fontId="5" fillId="0" borderId="0" xfId="48" applyNumberFormat="1" applyFont="1" applyAlignment="1">
      <alignment/>
    </xf>
    <xf numFmtId="200" fontId="4" fillId="0" borderId="22" xfId="48" applyNumberFormat="1" applyFont="1" applyBorder="1" applyAlignment="1" applyProtection="1">
      <alignment horizontal="centerContinuous"/>
      <protection/>
    </xf>
    <xf numFmtId="200" fontId="4" fillId="0" borderId="21" xfId="48" applyNumberFormat="1" applyFont="1" applyBorder="1" applyAlignment="1" applyProtection="1">
      <alignment horizontal="centerContinuous"/>
      <protection/>
    </xf>
    <xf numFmtId="200" fontId="4" fillId="0" borderId="18" xfId="48" applyNumberFormat="1" applyFont="1" applyBorder="1" applyAlignment="1" applyProtection="1">
      <alignment horizontal="centerContinuous"/>
      <protection/>
    </xf>
    <xf numFmtId="200" fontId="4" fillId="0" borderId="10" xfId="48" applyNumberFormat="1" applyFont="1" applyBorder="1" applyAlignment="1">
      <alignment horizontal="right"/>
    </xf>
    <xf numFmtId="0" fontId="0" fillId="0" borderId="0" xfId="48" applyNumberFormat="1" applyFont="1" applyAlignment="1" applyProtection="1">
      <alignment horizontal="center"/>
      <protection/>
    </xf>
    <xf numFmtId="200" fontId="4" fillId="0" borderId="23" xfId="48" applyNumberFormat="1" applyFont="1" applyBorder="1" applyAlignment="1">
      <alignment horizontal="center" vertical="center" wrapText="1"/>
    </xf>
    <xf numFmtId="200" fontId="4" fillId="0" borderId="24" xfId="48" applyNumberFormat="1" applyFont="1" applyBorder="1" applyAlignment="1">
      <alignment horizontal="center" vertical="center" wrapText="1"/>
    </xf>
    <xf numFmtId="200" fontId="4" fillId="0" borderId="25" xfId="48" applyNumberFormat="1" applyFont="1" applyBorder="1" applyAlignment="1">
      <alignment horizontal="center" vertical="center" wrapText="1"/>
    </xf>
    <xf numFmtId="200" fontId="4" fillId="0" borderId="16" xfId="48" applyNumberFormat="1" applyFont="1" applyBorder="1" applyAlignment="1">
      <alignment horizontal="center" vertical="center" wrapText="1"/>
    </xf>
    <xf numFmtId="200" fontId="4" fillId="0" borderId="0" xfId="48" applyNumberFormat="1" applyFont="1" applyBorder="1" applyAlignment="1">
      <alignment horizontal="center" vertical="center" wrapText="1"/>
    </xf>
    <xf numFmtId="200" fontId="4" fillId="0" borderId="19" xfId="48" applyNumberFormat="1" applyFont="1" applyBorder="1" applyAlignment="1">
      <alignment horizontal="center" vertical="center" wrapText="1"/>
    </xf>
    <xf numFmtId="200" fontId="4" fillId="0" borderId="11" xfId="48" applyNumberFormat="1" applyFont="1" applyBorder="1" applyAlignment="1">
      <alignment horizontal="center" vertical="center" wrapText="1"/>
    </xf>
    <xf numFmtId="200" fontId="4" fillId="0" borderId="26" xfId="48" applyNumberFormat="1" applyFont="1" applyBorder="1" applyAlignment="1" applyProtection="1">
      <alignment horizontal="center" vertical="center"/>
      <protection/>
    </xf>
    <xf numFmtId="200" fontId="4" fillId="0" borderId="15" xfId="48" applyNumberFormat="1" applyFont="1" applyBorder="1" applyAlignment="1" applyProtection="1">
      <alignment horizontal="center" vertical="center"/>
      <protection/>
    </xf>
    <xf numFmtId="200" fontId="4" fillId="0" borderId="27" xfId="48" applyNumberFormat="1" applyFont="1" applyBorder="1" applyAlignment="1">
      <alignment horizontal="center" vertical="center"/>
    </xf>
    <xf numFmtId="200" fontId="4" fillId="0" borderId="28" xfId="48" applyNumberFormat="1" applyFont="1" applyBorder="1" applyAlignment="1">
      <alignment horizontal="center" vertical="center"/>
    </xf>
    <xf numFmtId="200" fontId="4" fillId="0" borderId="27" xfId="48" applyNumberFormat="1" applyFont="1" applyBorder="1" applyAlignment="1" applyProtection="1">
      <alignment horizontal="center" vertical="center"/>
      <protection/>
    </xf>
    <xf numFmtId="200" fontId="4" fillId="0" borderId="29" xfId="48" applyNumberFormat="1" applyFont="1" applyBorder="1" applyAlignment="1" applyProtection="1">
      <alignment horizontal="center" vertical="center"/>
      <protection/>
    </xf>
    <xf numFmtId="200" fontId="4" fillId="0" borderId="23" xfId="48" applyNumberFormat="1" applyFont="1" applyBorder="1" applyAlignment="1" applyProtection="1">
      <alignment horizontal="center" vertical="center"/>
      <protection/>
    </xf>
    <xf numFmtId="200" fontId="4" fillId="0" borderId="25" xfId="48" applyNumberFormat="1" applyFont="1" applyBorder="1" applyAlignment="1" applyProtection="1">
      <alignment horizontal="center" vertical="center"/>
      <protection/>
    </xf>
    <xf numFmtId="200" fontId="4" fillId="0" borderId="16" xfId="48" applyNumberFormat="1" applyFont="1" applyBorder="1" applyAlignment="1" applyProtection="1">
      <alignment horizontal="center" vertical="center"/>
      <protection/>
    </xf>
    <xf numFmtId="200" fontId="4" fillId="0" borderId="19" xfId="48" applyNumberFormat="1" applyFont="1" applyBorder="1" applyAlignment="1" applyProtection="1">
      <alignment horizontal="center" vertical="center"/>
      <protection/>
    </xf>
    <xf numFmtId="200" fontId="4" fillId="0" borderId="11" xfId="48" applyNumberFormat="1" applyFont="1" applyBorder="1" applyAlignment="1" applyProtection="1">
      <alignment horizontal="center" vertical="center"/>
      <protection/>
    </xf>
    <xf numFmtId="200" fontId="4" fillId="0" borderId="12" xfId="48" applyNumberFormat="1" applyFont="1" applyBorder="1" applyAlignment="1" applyProtection="1">
      <alignment horizontal="center" vertical="center"/>
      <protection/>
    </xf>
    <xf numFmtId="200" fontId="4" fillId="0" borderId="25" xfId="48" applyNumberFormat="1" applyFont="1" applyBorder="1" applyAlignment="1" applyProtection="1">
      <alignment horizontal="center" vertical="center" wrapText="1"/>
      <protection/>
    </xf>
    <xf numFmtId="200" fontId="4" fillId="0" borderId="19" xfId="48" applyNumberFormat="1" applyFont="1" applyBorder="1" applyAlignment="1" applyProtection="1">
      <alignment horizontal="center" vertical="center" wrapText="1"/>
      <protection/>
    </xf>
    <xf numFmtId="200" fontId="4" fillId="0" borderId="12" xfId="48" applyNumberFormat="1" applyFont="1" applyBorder="1" applyAlignment="1" applyProtection="1">
      <alignment horizontal="center" vertical="center" wrapText="1"/>
      <protection/>
    </xf>
    <xf numFmtId="41" fontId="4" fillId="0" borderId="20" xfId="48" applyNumberFormat="1" applyFont="1" applyBorder="1" applyAlignment="1">
      <alignment/>
    </xf>
    <xf numFmtId="41" fontId="5" fillId="0" borderId="0" xfId="48" applyNumberFormat="1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Y94"/>
  <sheetViews>
    <sheetView tabSelected="1" view="pageBreakPreview" zoomScaleSheetLayoutView="100" workbookViewId="0" topLeftCell="A1">
      <selection activeCell="A1" sqref="A1:X1"/>
    </sheetView>
  </sheetViews>
  <sheetFormatPr defaultColWidth="18" defaultRowHeight="12" customHeight="1"/>
  <cols>
    <col min="1" max="1" width="12.58203125" style="1" customWidth="1"/>
    <col min="2" max="2" width="3.58203125" style="1" customWidth="1"/>
    <col min="3" max="3" width="2.83203125" style="1" customWidth="1"/>
    <col min="4" max="4" width="7.08203125" style="1" customWidth="1"/>
    <col min="5" max="8" width="7.16015625" style="1" customWidth="1"/>
    <col min="9" max="20" width="7" style="1" customWidth="1"/>
    <col min="21" max="23" width="6.5" style="1" customWidth="1"/>
    <col min="24" max="24" width="3.58203125" style="1" bestFit="1" customWidth="1"/>
    <col min="25" max="16384" width="18" style="1" customWidth="1"/>
  </cols>
  <sheetData>
    <row r="1" spans="1:24" ht="17.25">
      <c r="A1" s="90" t="s">
        <v>44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</row>
    <row r="2" spans="1:24" ht="13.5" customHeight="1" thickBot="1">
      <c r="A2" s="2" t="s">
        <v>0</v>
      </c>
      <c r="B2" s="3"/>
      <c r="C2" s="3"/>
      <c r="D2" s="3"/>
      <c r="E2" s="3"/>
      <c r="F2" s="3"/>
      <c r="G2" s="3"/>
      <c r="H2" s="3"/>
      <c r="T2" s="84"/>
      <c r="U2" s="84"/>
      <c r="V2" s="84"/>
      <c r="W2" s="84"/>
      <c r="X2" s="89" t="s">
        <v>43</v>
      </c>
    </row>
    <row r="3" spans="1:24" ht="23.25" customHeight="1" thickTop="1">
      <c r="A3" s="110" t="s">
        <v>26</v>
      </c>
      <c r="B3" s="104" t="s">
        <v>1</v>
      </c>
      <c r="C3" s="105"/>
      <c r="D3" s="102" t="s">
        <v>38</v>
      </c>
      <c r="E3" s="103"/>
      <c r="F3" s="100" t="s">
        <v>35</v>
      </c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91" t="s">
        <v>39</v>
      </c>
      <c r="V3" s="92"/>
      <c r="W3" s="93"/>
      <c r="X3" s="91" t="s">
        <v>29</v>
      </c>
    </row>
    <row r="4" spans="1:24" ht="12" customHeight="1">
      <c r="A4" s="111"/>
      <c r="B4" s="106"/>
      <c r="C4" s="107"/>
      <c r="D4" s="98" t="s">
        <v>2</v>
      </c>
      <c r="E4" s="98" t="s">
        <v>3</v>
      </c>
      <c r="F4" s="6" t="s">
        <v>4</v>
      </c>
      <c r="G4" s="7"/>
      <c r="H4" s="8"/>
      <c r="I4" s="9" t="s">
        <v>5</v>
      </c>
      <c r="J4" s="10"/>
      <c r="K4" s="9" t="s">
        <v>6</v>
      </c>
      <c r="L4" s="10"/>
      <c r="M4" s="86" t="s">
        <v>7</v>
      </c>
      <c r="N4" s="87"/>
      <c r="O4" s="7" t="s">
        <v>8</v>
      </c>
      <c r="P4" s="8"/>
      <c r="Q4" s="7" t="s">
        <v>9</v>
      </c>
      <c r="R4" s="8"/>
      <c r="S4" s="11" t="s">
        <v>10</v>
      </c>
      <c r="T4" s="11"/>
      <c r="U4" s="94"/>
      <c r="V4" s="95"/>
      <c r="W4" s="96"/>
      <c r="X4" s="94"/>
    </row>
    <row r="5" spans="1:24" ht="12" customHeight="1">
      <c r="A5" s="112"/>
      <c r="B5" s="108"/>
      <c r="C5" s="109"/>
      <c r="D5" s="99"/>
      <c r="E5" s="99"/>
      <c r="F5" s="9" t="s">
        <v>11</v>
      </c>
      <c r="G5" s="7" t="s">
        <v>2</v>
      </c>
      <c r="H5" s="7" t="s">
        <v>3</v>
      </c>
      <c r="I5" s="12" t="s">
        <v>2</v>
      </c>
      <c r="J5" s="13" t="s">
        <v>3</v>
      </c>
      <c r="K5" s="12" t="s">
        <v>2</v>
      </c>
      <c r="L5" s="13" t="s">
        <v>3</v>
      </c>
      <c r="M5" s="9" t="s">
        <v>2</v>
      </c>
      <c r="N5" s="88" t="s">
        <v>3</v>
      </c>
      <c r="O5" s="12" t="s">
        <v>2</v>
      </c>
      <c r="P5" s="7" t="s">
        <v>3</v>
      </c>
      <c r="Q5" s="12" t="s">
        <v>2</v>
      </c>
      <c r="R5" s="12" t="s">
        <v>3</v>
      </c>
      <c r="S5" s="9" t="s">
        <v>2</v>
      </c>
      <c r="T5" s="9" t="s">
        <v>3</v>
      </c>
      <c r="U5" s="67" t="s">
        <v>36</v>
      </c>
      <c r="V5" s="67" t="s">
        <v>37</v>
      </c>
      <c r="W5" s="67" t="s">
        <v>3</v>
      </c>
      <c r="X5" s="97"/>
    </row>
    <row r="6" spans="1:24" ht="12" customHeight="1">
      <c r="A6" s="5" t="s">
        <v>33</v>
      </c>
      <c r="B6" s="14">
        <v>70</v>
      </c>
      <c r="C6" s="33"/>
      <c r="D6" s="15">
        <v>2262</v>
      </c>
      <c r="E6" s="16">
        <v>900</v>
      </c>
      <c r="F6" s="17">
        <f>SUM(G6:H6)</f>
        <v>42836</v>
      </c>
      <c r="G6" s="16">
        <f aca="true" t="shared" si="0" ref="G6:G11">I6+K6+M6+O6+Q6+S6</f>
        <v>21809</v>
      </c>
      <c r="H6" s="18">
        <f aca="true" t="shared" si="1" ref="H6:H11">J6+L6+N6+P6+R6+T6</f>
        <v>21027</v>
      </c>
      <c r="I6" s="16">
        <v>12668</v>
      </c>
      <c r="J6" s="16">
        <v>13358</v>
      </c>
      <c r="K6" s="16">
        <v>1203</v>
      </c>
      <c r="L6" s="16">
        <v>682</v>
      </c>
      <c r="M6" s="16">
        <v>4702</v>
      </c>
      <c r="N6" s="18">
        <v>505</v>
      </c>
      <c r="O6" s="16">
        <v>1535</v>
      </c>
      <c r="P6" s="16">
        <v>2639</v>
      </c>
      <c r="Q6" s="16">
        <v>324</v>
      </c>
      <c r="R6" s="16">
        <v>809</v>
      </c>
      <c r="S6" s="16">
        <v>1377</v>
      </c>
      <c r="T6" s="113">
        <v>3034</v>
      </c>
      <c r="U6" s="75">
        <f>SUM(V6:W6)</f>
        <v>350</v>
      </c>
      <c r="V6" s="75">
        <v>104</v>
      </c>
      <c r="W6" s="76">
        <v>246</v>
      </c>
      <c r="X6" s="23">
        <v>15</v>
      </c>
    </row>
    <row r="7" spans="1:24" ht="12" customHeight="1">
      <c r="A7" s="37">
        <v>16</v>
      </c>
      <c r="B7" s="14">
        <v>70</v>
      </c>
      <c r="C7" s="33"/>
      <c r="D7" s="15">
        <v>2204</v>
      </c>
      <c r="E7" s="16">
        <v>894</v>
      </c>
      <c r="F7" s="17">
        <f>SUM(G7:H7)</f>
        <v>41458</v>
      </c>
      <c r="G7" s="16">
        <f t="shared" si="0"/>
        <v>21251</v>
      </c>
      <c r="H7" s="18">
        <f t="shared" si="1"/>
        <v>20207</v>
      </c>
      <c r="I7" s="16">
        <v>12382</v>
      </c>
      <c r="J7" s="16">
        <v>12538</v>
      </c>
      <c r="K7" s="16">
        <v>1142</v>
      </c>
      <c r="L7" s="16">
        <v>662</v>
      </c>
      <c r="M7" s="16">
        <v>4564</v>
      </c>
      <c r="N7" s="18">
        <v>489</v>
      </c>
      <c r="O7" s="16">
        <v>1419</v>
      </c>
      <c r="P7" s="16">
        <v>2512</v>
      </c>
      <c r="Q7" s="16">
        <v>326</v>
      </c>
      <c r="R7" s="16">
        <v>777</v>
      </c>
      <c r="S7" s="16">
        <v>1418</v>
      </c>
      <c r="T7" s="15">
        <v>3229</v>
      </c>
      <c r="U7" s="77">
        <f>SUM(V7:W7)</f>
        <v>334</v>
      </c>
      <c r="V7" s="77">
        <v>102</v>
      </c>
      <c r="W7" s="78">
        <v>232</v>
      </c>
      <c r="X7" s="23">
        <v>16</v>
      </c>
    </row>
    <row r="8" spans="1:24" ht="12" customHeight="1">
      <c r="A8" s="38">
        <v>17</v>
      </c>
      <c r="B8" s="20">
        <v>70</v>
      </c>
      <c r="C8" s="33"/>
      <c r="D8" s="15">
        <v>2170</v>
      </c>
      <c r="E8" s="16">
        <v>872</v>
      </c>
      <c r="F8" s="17">
        <f>SUM(G8:H8)</f>
        <v>39707</v>
      </c>
      <c r="G8" s="16">
        <f t="shared" si="0"/>
        <v>20504</v>
      </c>
      <c r="H8" s="16">
        <f t="shared" si="1"/>
        <v>19203</v>
      </c>
      <c r="I8" s="16">
        <v>11966</v>
      </c>
      <c r="J8" s="16">
        <v>11686</v>
      </c>
      <c r="K8" s="16">
        <v>1044</v>
      </c>
      <c r="L8" s="16">
        <v>591</v>
      </c>
      <c r="M8" s="16">
        <v>4366</v>
      </c>
      <c r="N8" s="16">
        <v>455</v>
      </c>
      <c r="O8" s="16">
        <v>1286</v>
      </c>
      <c r="P8" s="16">
        <v>2420</v>
      </c>
      <c r="Q8" s="16">
        <v>350</v>
      </c>
      <c r="R8" s="16">
        <v>793</v>
      </c>
      <c r="S8" s="16">
        <v>1492</v>
      </c>
      <c r="T8" s="15">
        <v>3258</v>
      </c>
      <c r="U8" s="77">
        <f>SUM(V8:W8)</f>
        <v>416</v>
      </c>
      <c r="V8" s="77">
        <v>93</v>
      </c>
      <c r="W8" s="78">
        <v>323</v>
      </c>
      <c r="X8" s="23">
        <v>17</v>
      </c>
    </row>
    <row r="9" spans="1:24" ht="12" customHeight="1">
      <c r="A9" s="37">
        <v>18</v>
      </c>
      <c r="B9" s="20">
        <v>72</v>
      </c>
      <c r="C9" s="33"/>
      <c r="D9" s="17">
        <v>2122</v>
      </c>
      <c r="E9" s="17">
        <v>856</v>
      </c>
      <c r="F9" s="17">
        <f>SUM(G9:H9)</f>
        <v>38190</v>
      </c>
      <c r="G9" s="17">
        <f t="shared" si="0"/>
        <v>19627</v>
      </c>
      <c r="H9" s="17">
        <f t="shared" si="1"/>
        <v>18563</v>
      </c>
      <c r="I9" s="17">
        <v>11548</v>
      </c>
      <c r="J9" s="17">
        <v>11300</v>
      </c>
      <c r="K9" s="16">
        <v>972</v>
      </c>
      <c r="L9" s="16">
        <v>543</v>
      </c>
      <c r="M9" s="16">
        <v>4125</v>
      </c>
      <c r="N9" s="16">
        <v>429</v>
      </c>
      <c r="O9" s="16">
        <v>1214</v>
      </c>
      <c r="P9" s="16">
        <v>2369</v>
      </c>
      <c r="Q9" s="16">
        <v>353</v>
      </c>
      <c r="R9" s="16">
        <v>787</v>
      </c>
      <c r="S9" s="16">
        <v>1415</v>
      </c>
      <c r="T9" s="15">
        <v>3135</v>
      </c>
      <c r="U9" s="77">
        <f>SUM(V9:W9)</f>
        <v>482</v>
      </c>
      <c r="V9" s="77">
        <v>95</v>
      </c>
      <c r="W9" s="78">
        <v>387</v>
      </c>
      <c r="X9" s="23">
        <v>18</v>
      </c>
    </row>
    <row r="10" spans="1:24" ht="12" customHeight="1">
      <c r="A10" s="38" t="s">
        <v>34</v>
      </c>
      <c r="B10" s="20">
        <v>70</v>
      </c>
      <c r="C10" s="33"/>
      <c r="D10" s="17">
        <v>2081</v>
      </c>
      <c r="E10" s="17">
        <v>822</v>
      </c>
      <c r="F10" s="17">
        <f>SUM(G10:H10)</f>
        <v>37099</v>
      </c>
      <c r="G10" s="17">
        <f t="shared" si="0"/>
        <v>18953</v>
      </c>
      <c r="H10" s="17">
        <f t="shared" si="1"/>
        <v>18146</v>
      </c>
      <c r="I10" s="17">
        <v>11254</v>
      </c>
      <c r="J10" s="17">
        <v>11001</v>
      </c>
      <c r="K10" s="17">
        <v>912</v>
      </c>
      <c r="L10" s="17">
        <v>518</v>
      </c>
      <c r="M10" s="17">
        <v>3984</v>
      </c>
      <c r="N10" s="17">
        <v>418</v>
      </c>
      <c r="O10" s="17">
        <v>1116</v>
      </c>
      <c r="P10" s="17">
        <v>2355</v>
      </c>
      <c r="Q10" s="17">
        <v>322</v>
      </c>
      <c r="R10" s="17">
        <v>775</v>
      </c>
      <c r="S10" s="16">
        <v>1365</v>
      </c>
      <c r="T10" s="15">
        <v>3079</v>
      </c>
      <c r="U10" s="77">
        <f>SUM(V10:W10)</f>
        <v>465</v>
      </c>
      <c r="V10" s="77">
        <v>90</v>
      </c>
      <c r="W10" s="78">
        <v>375</v>
      </c>
      <c r="X10" s="23">
        <v>19</v>
      </c>
    </row>
    <row r="11" spans="1:24" ht="6" customHeight="1">
      <c r="A11" s="39"/>
      <c r="B11" s="21"/>
      <c r="C11" s="35"/>
      <c r="D11" s="15"/>
      <c r="E11" s="16"/>
      <c r="F11" s="16"/>
      <c r="G11" s="15">
        <f t="shared" si="0"/>
        <v>0</v>
      </c>
      <c r="H11" s="16">
        <f t="shared" si="1"/>
        <v>0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5"/>
      <c r="U11" s="77"/>
      <c r="V11" s="77"/>
      <c r="W11" s="78"/>
      <c r="X11" s="23"/>
    </row>
    <row r="12" spans="1:25" s="30" customFormat="1" ht="12" customHeight="1">
      <c r="A12" s="58" t="s">
        <v>40</v>
      </c>
      <c r="B12" s="27">
        <f>B14+B19</f>
        <v>64</v>
      </c>
      <c r="C12" s="34"/>
      <c r="D12" s="28">
        <f aca="true" t="shared" si="2" ref="D12:T12">D14+D19</f>
        <v>2001</v>
      </c>
      <c r="E12" s="28">
        <f t="shared" si="2"/>
        <v>818</v>
      </c>
      <c r="F12" s="28">
        <f t="shared" si="2"/>
        <v>36119</v>
      </c>
      <c r="G12" s="28">
        <f t="shared" si="2"/>
        <v>18298</v>
      </c>
      <c r="H12" s="28">
        <f t="shared" si="2"/>
        <v>17821</v>
      </c>
      <c r="I12" s="28">
        <f t="shared" si="2"/>
        <v>10917</v>
      </c>
      <c r="J12" s="28">
        <f t="shared" si="2"/>
        <v>10937</v>
      </c>
      <c r="K12" s="28">
        <f t="shared" si="2"/>
        <v>848</v>
      </c>
      <c r="L12" s="28">
        <f t="shared" si="2"/>
        <v>498</v>
      </c>
      <c r="M12" s="28">
        <f t="shared" si="2"/>
        <v>3923</v>
      </c>
      <c r="N12" s="28">
        <f t="shared" si="2"/>
        <v>454</v>
      </c>
      <c r="O12" s="28">
        <f t="shared" si="2"/>
        <v>1077</v>
      </c>
      <c r="P12" s="28">
        <f t="shared" si="2"/>
        <v>2280</v>
      </c>
      <c r="Q12" s="28">
        <f t="shared" si="2"/>
        <v>306</v>
      </c>
      <c r="R12" s="28">
        <f t="shared" si="2"/>
        <v>691</v>
      </c>
      <c r="S12" s="85">
        <f t="shared" si="2"/>
        <v>1227</v>
      </c>
      <c r="T12" s="114">
        <f t="shared" si="2"/>
        <v>2961</v>
      </c>
      <c r="U12" s="79">
        <f>SUM(V12:W12)</f>
        <v>408</v>
      </c>
      <c r="V12" s="79">
        <f>V14+V19</f>
        <v>68</v>
      </c>
      <c r="W12" s="80">
        <f>W14+W19</f>
        <v>340</v>
      </c>
      <c r="X12" s="29">
        <v>20</v>
      </c>
      <c r="Y12" s="30" t="s">
        <v>12</v>
      </c>
    </row>
    <row r="13" spans="1:24" ht="8.25" customHeight="1">
      <c r="A13" s="4"/>
      <c r="B13" s="21"/>
      <c r="C13" s="35"/>
      <c r="D13" s="15"/>
      <c r="E13" s="16"/>
      <c r="F13" s="16"/>
      <c r="G13" s="15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 t="s">
        <v>12</v>
      </c>
      <c r="T13" s="15" t="s">
        <v>12</v>
      </c>
      <c r="U13" s="77"/>
      <c r="V13" s="77"/>
      <c r="W13" s="78"/>
      <c r="X13" s="19"/>
    </row>
    <row r="14" spans="1:24" s="30" customFormat="1" ht="12" customHeight="1">
      <c r="A14" s="31" t="s">
        <v>13</v>
      </c>
      <c r="B14" s="27">
        <f>SUM(B15:B17)</f>
        <v>50</v>
      </c>
      <c r="C14" s="34"/>
      <c r="D14" s="28">
        <f>SUM(D15:D17)</f>
        <v>1607</v>
      </c>
      <c r="E14" s="28">
        <f>SUM(E15:E17)</f>
        <v>615</v>
      </c>
      <c r="F14" s="60">
        <f>G14+H14</f>
        <v>28306</v>
      </c>
      <c r="G14" s="60">
        <f aca="true" t="shared" si="3" ref="G14:H17">I14+K14+M14+O14+Q14+S14</f>
        <v>14631</v>
      </c>
      <c r="H14" s="60">
        <f t="shared" si="3"/>
        <v>13675</v>
      </c>
      <c r="I14" s="60">
        <f aca="true" t="shared" si="4" ref="I14:W14">SUM(I15:I17)</f>
        <v>8515</v>
      </c>
      <c r="J14" s="60">
        <f t="shared" si="4"/>
        <v>8754</v>
      </c>
      <c r="K14" s="60">
        <f t="shared" si="4"/>
        <v>848</v>
      </c>
      <c r="L14" s="60">
        <f t="shared" si="4"/>
        <v>498</v>
      </c>
      <c r="M14" s="60">
        <f t="shared" si="4"/>
        <v>3311</v>
      </c>
      <c r="N14" s="60">
        <f t="shared" si="4"/>
        <v>392</v>
      </c>
      <c r="O14" s="60">
        <f t="shared" si="4"/>
        <v>831</v>
      </c>
      <c r="P14" s="60">
        <f t="shared" si="4"/>
        <v>1840</v>
      </c>
      <c r="Q14" s="60">
        <f t="shared" si="4"/>
        <v>2</v>
      </c>
      <c r="R14" s="60">
        <f t="shared" si="4"/>
        <v>113</v>
      </c>
      <c r="S14" s="85">
        <f t="shared" si="4"/>
        <v>1124</v>
      </c>
      <c r="T14" s="114">
        <f t="shared" si="4"/>
        <v>2078</v>
      </c>
      <c r="U14" s="81">
        <f t="shared" si="4"/>
        <v>14</v>
      </c>
      <c r="V14" s="81">
        <f t="shared" si="4"/>
        <v>14</v>
      </c>
      <c r="W14" s="82">
        <f t="shared" si="4"/>
        <v>0</v>
      </c>
      <c r="X14" s="32" t="s">
        <v>14</v>
      </c>
    </row>
    <row r="15" spans="1:24" ht="12" customHeight="1">
      <c r="A15" s="5" t="s">
        <v>15</v>
      </c>
      <c r="B15" s="52">
        <v>48</v>
      </c>
      <c r="C15" s="53"/>
      <c r="D15" s="64">
        <v>1509</v>
      </c>
      <c r="E15" s="65">
        <v>591</v>
      </c>
      <c r="F15" s="61">
        <f>G15+H15</f>
        <v>25921</v>
      </c>
      <c r="G15" s="61">
        <f t="shared" si="3"/>
        <v>13395</v>
      </c>
      <c r="H15" s="61">
        <f t="shared" si="3"/>
        <v>12526</v>
      </c>
      <c r="I15" s="42">
        <v>7423</v>
      </c>
      <c r="J15" s="42">
        <v>7699</v>
      </c>
      <c r="K15" s="42">
        <v>848</v>
      </c>
      <c r="L15" s="42">
        <v>498</v>
      </c>
      <c r="M15" s="42">
        <v>3206</v>
      </c>
      <c r="N15" s="42">
        <v>386</v>
      </c>
      <c r="O15" s="43">
        <v>792</v>
      </c>
      <c r="P15" s="42">
        <v>1774</v>
      </c>
      <c r="Q15" s="41">
        <v>2</v>
      </c>
      <c r="R15" s="42">
        <v>113</v>
      </c>
      <c r="S15" s="16">
        <f>1124</f>
        <v>1124</v>
      </c>
      <c r="T15" s="15">
        <v>2056</v>
      </c>
      <c r="U15" s="71">
        <f>SUM(V15:W15)</f>
        <v>14</v>
      </c>
      <c r="V15" s="71">
        <v>14</v>
      </c>
      <c r="W15" s="72">
        <v>0</v>
      </c>
      <c r="X15" s="19" t="s">
        <v>16</v>
      </c>
    </row>
    <row r="16" spans="1:24" ht="12" customHeight="1">
      <c r="A16" s="5" t="s">
        <v>17</v>
      </c>
      <c r="B16" s="54">
        <v>1</v>
      </c>
      <c r="C16" s="53">
        <v>-5</v>
      </c>
      <c r="D16" s="64">
        <v>72</v>
      </c>
      <c r="E16" s="65">
        <v>16</v>
      </c>
      <c r="F16" s="61">
        <f>G16+H16</f>
        <v>360</v>
      </c>
      <c r="G16" s="61">
        <f t="shared" si="3"/>
        <v>219</v>
      </c>
      <c r="H16" s="61">
        <f t="shared" si="3"/>
        <v>141</v>
      </c>
      <c r="I16" s="42">
        <v>75</v>
      </c>
      <c r="J16" s="42">
        <v>68</v>
      </c>
      <c r="K16" s="41">
        <v>0</v>
      </c>
      <c r="L16" s="41">
        <v>0</v>
      </c>
      <c r="M16" s="42">
        <v>105</v>
      </c>
      <c r="N16" s="42">
        <v>6</v>
      </c>
      <c r="O16" s="43">
        <v>39</v>
      </c>
      <c r="P16" s="42">
        <v>66</v>
      </c>
      <c r="Q16" s="41">
        <v>0</v>
      </c>
      <c r="R16" s="41">
        <v>0</v>
      </c>
      <c r="S16" s="83" t="s">
        <v>31</v>
      </c>
      <c r="T16" s="77">
        <v>1</v>
      </c>
      <c r="U16" s="71">
        <f>SUM(V16:W16)</f>
        <v>0</v>
      </c>
      <c r="V16" s="71">
        <v>0</v>
      </c>
      <c r="W16" s="72">
        <v>0</v>
      </c>
      <c r="X16" s="19" t="s">
        <v>18</v>
      </c>
    </row>
    <row r="17" spans="1:24" ht="12" customHeight="1">
      <c r="A17" s="5" t="s">
        <v>19</v>
      </c>
      <c r="B17" s="52">
        <v>1</v>
      </c>
      <c r="C17" s="53"/>
      <c r="D17" s="64">
        <v>26</v>
      </c>
      <c r="E17" s="65">
        <v>8</v>
      </c>
      <c r="F17" s="61">
        <f>G17+H17</f>
        <v>2025</v>
      </c>
      <c r="G17" s="61">
        <f t="shared" si="3"/>
        <v>1017</v>
      </c>
      <c r="H17" s="61">
        <f t="shared" si="3"/>
        <v>1008</v>
      </c>
      <c r="I17" s="42">
        <v>1017</v>
      </c>
      <c r="J17" s="42">
        <v>987</v>
      </c>
      <c r="K17" s="41">
        <v>0</v>
      </c>
      <c r="L17" s="41">
        <v>0</v>
      </c>
      <c r="M17" s="41">
        <v>0</v>
      </c>
      <c r="N17" s="44" t="s">
        <v>31</v>
      </c>
      <c r="O17" s="45">
        <v>0</v>
      </c>
      <c r="P17" s="41">
        <v>0</v>
      </c>
      <c r="Q17" s="41">
        <v>0</v>
      </c>
      <c r="R17" s="41">
        <v>0</v>
      </c>
      <c r="S17" s="83" t="s">
        <v>31</v>
      </c>
      <c r="T17" s="15">
        <v>21</v>
      </c>
      <c r="U17" s="71">
        <f>SUM(V17:W17)</f>
        <v>0</v>
      </c>
      <c r="V17" s="71">
        <v>0</v>
      </c>
      <c r="W17" s="72">
        <v>0</v>
      </c>
      <c r="X17" s="19" t="s">
        <v>20</v>
      </c>
    </row>
    <row r="18" spans="1:24" ht="12" customHeight="1">
      <c r="A18" s="5" t="s">
        <v>21</v>
      </c>
      <c r="B18" s="52"/>
      <c r="C18" s="53"/>
      <c r="D18" s="15"/>
      <c r="E18" s="16"/>
      <c r="F18" s="62"/>
      <c r="G18" s="63"/>
      <c r="H18" s="62"/>
      <c r="I18" s="42"/>
      <c r="J18" s="42"/>
      <c r="K18" s="41"/>
      <c r="L18" s="41"/>
      <c r="M18" s="42"/>
      <c r="N18" s="42"/>
      <c r="O18" s="47"/>
      <c r="P18" s="42"/>
      <c r="Q18" s="42"/>
      <c r="R18" s="42"/>
      <c r="S18" s="16" t="s">
        <v>12</v>
      </c>
      <c r="T18" s="15" t="s">
        <v>12</v>
      </c>
      <c r="U18" s="71"/>
      <c r="V18" s="71"/>
      <c r="W18" s="72"/>
      <c r="X18" s="19"/>
    </row>
    <row r="19" spans="1:24" s="30" customFormat="1" ht="12" customHeight="1">
      <c r="A19" s="31" t="s">
        <v>22</v>
      </c>
      <c r="B19" s="27">
        <v>14</v>
      </c>
      <c r="C19" s="40"/>
      <c r="D19" s="28">
        <f>SUM(D20:D22)</f>
        <v>394</v>
      </c>
      <c r="E19" s="28">
        <f>SUM(E20:E22)</f>
        <v>203</v>
      </c>
      <c r="F19" s="60">
        <f>G19+H19</f>
        <v>7813</v>
      </c>
      <c r="G19" s="60">
        <f aca="true" t="shared" si="5" ref="G19:H22">I19+K19+M19+O19+Q19+S19</f>
        <v>3667</v>
      </c>
      <c r="H19" s="60">
        <f t="shared" si="5"/>
        <v>4146</v>
      </c>
      <c r="I19" s="60">
        <f aca="true" t="shared" si="6" ref="I19:W19">SUM(I20:I22)</f>
        <v>2402</v>
      </c>
      <c r="J19" s="60">
        <f t="shared" si="6"/>
        <v>2183</v>
      </c>
      <c r="K19" s="60">
        <f t="shared" si="6"/>
        <v>0</v>
      </c>
      <c r="L19" s="60">
        <f t="shared" si="6"/>
        <v>0</v>
      </c>
      <c r="M19" s="60">
        <f t="shared" si="6"/>
        <v>612</v>
      </c>
      <c r="N19" s="60">
        <f t="shared" si="6"/>
        <v>62</v>
      </c>
      <c r="O19" s="60">
        <f t="shared" si="6"/>
        <v>246</v>
      </c>
      <c r="P19" s="60">
        <f t="shared" si="6"/>
        <v>440</v>
      </c>
      <c r="Q19" s="60">
        <f t="shared" si="6"/>
        <v>304</v>
      </c>
      <c r="R19" s="60">
        <f t="shared" si="6"/>
        <v>578</v>
      </c>
      <c r="S19" s="85">
        <f t="shared" si="6"/>
        <v>103</v>
      </c>
      <c r="T19" s="114">
        <f t="shared" si="6"/>
        <v>883</v>
      </c>
      <c r="U19" s="81">
        <f t="shared" si="6"/>
        <v>394</v>
      </c>
      <c r="V19" s="81">
        <f t="shared" si="6"/>
        <v>54</v>
      </c>
      <c r="W19" s="82">
        <f t="shared" si="6"/>
        <v>340</v>
      </c>
      <c r="X19" s="32" t="s">
        <v>23</v>
      </c>
    </row>
    <row r="20" spans="1:24" ht="12" customHeight="1">
      <c r="A20" s="5" t="s">
        <v>15</v>
      </c>
      <c r="B20" s="52">
        <v>14</v>
      </c>
      <c r="C20" s="53"/>
      <c r="D20" s="64">
        <v>391</v>
      </c>
      <c r="E20" s="64">
        <v>202</v>
      </c>
      <c r="F20" s="61">
        <f>G20+H20</f>
        <v>7737</v>
      </c>
      <c r="G20" s="61">
        <f t="shared" si="5"/>
        <v>3624</v>
      </c>
      <c r="H20" s="61">
        <f t="shared" si="5"/>
        <v>4113</v>
      </c>
      <c r="I20" s="42">
        <v>2359</v>
      </c>
      <c r="J20" s="42">
        <v>2150</v>
      </c>
      <c r="K20" s="41">
        <v>0</v>
      </c>
      <c r="L20" s="41">
        <v>0</v>
      </c>
      <c r="M20" s="42">
        <v>612</v>
      </c>
      <c r="N20" s="42">
        <v>62</v>
      </c>
      <c r="O20" s="47">
        <v>246</v>
      </c>
      <c r="P20" s="42">
        <v>440</v>
      </c>
      <c r="Q20" s="42">
        <v>304</v>
      </c>
      <c r="R20" s="42">
        <v>578</v>
      </c>
      <c r="S20" s="16">
        <v>103</v>
      </c>
      <c r="T20" s="15">
        <v>883</v>
      </c>
      <c r="U20" s="44">
        <f>SUM(V20:W20)</f>
        <v>394</v>
      </c>
      <c r="V20" s="71">
        <v>54</v>
      </c>
      <c r="W20" s="72">
        <v>340</v>
      </c>
      <c r="X20" s="19" t="s">
        <v>16</v>
      </c>
    </row>
    <row r="21" spans="1:24" ht="12" customHeight="1">
      <c r="A21" s="5" t="s">
        <v>17</v>
      </c>
      <c r="B21" s="54" t="s">
        <v>32</v>
      </c>
      <c r="C21" s="53"/>
      <c r="D21" s="66">
        <v>0</v>
      </c>
      <c r="E21" s="66">
        <v>0</v>
      </c>
      <c r="F21" s="61">
        <f>G21+H21</f>
        <v>0</v>
      </c>
      <c r="G21" s="61">
        <f t="shared" si="5"/>
        <v>0</v>
      </c>
      <c r="H21" s="61">
        <f t="shared" si="5"/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4" t="s">
        <v>31</v>
      </c>
      <c r="O21" s="45">
        <v>0</v>
      </c>
      <c r="P21" s="41">
        <v>0</v>
      </c>
      <c r="Q21" s="41">
        <v>0</v>
      </c>
      <c r="R21" s="41">
        <v>0</v>
      </c>
      <c r="S21" s="18" t="s">
        <v>31</v>
      </c>
      <c r="T21" s="77" t="s">
        <v>31</v>
      </c>
      <c r="U21" s="44">
        <f>SUM(V21:W21)</f>
        <v>0</v>
      </c>
      <c r="V21" s="71">
        <v>0</v>
      </c>
      <c r="W21" s="72">
        <v>0</v>
      </c>
      <c r="X21" s="19" t="s">
        <v>18</v>
      </c>
    </row>
    <row r="22" spans="1:24" ht="12" customHeight="1">
      <c r="A22" s="5" t="s">
        <v>19</v>
      </c>
      <c r="B22" s="54" t="s">
        <v>32</v>
      </c>
      <c r="C22" s="53">
        <v>-3</v>
      </c>
      <c r="D22" s="64">
        <v>3</v>
      </c>
      <c r="E22" s="66">
        <v>1</v>
      </c>
      <c r="F22" s="61">
        <f>G22+H22</f>
        <v>76</v>
      </c>
      <c r="G22" s="61">
        <f t="shared" si="5"/>
        <v>43</v>
      </c>
      <c r="H22" s="61">
        <f t="shared" si="5"/>
        <v>33</v>
      </c>
      <c r="I22" s="42">
        <v>43</v>
      </c>
      <c r="J22" s="42">
        <v>33</v>
      </c>
      <c r="K22" s="41">
        <v>0</v>
      </c>
      <c r="L22" s="41">
        <v>0</v>
      </c>
      <c r="M22" s="41">
        <v>0</v>
      </c>
      <c r="N22" s="44" t="s">
        <v>31</v>
      </c>
      <c r="O22" s="45">
        <v>0</v>
      </c>
      <c r="P22" s="41">
        <v>0</v>
      </c>
      <c r="Q22" s="41">
        <v>0</v>
      </c>
      <c r="R22" s="41">
        <v>0</v>
      </c>
      <c r="S22" s="18" t="s">
        <v>31</v>
      </c>
      <c r="T22" s="77" t="s">
        <v>31</v>
      </c>
      <c r="U22" s="44">
        <f>SUM(V22:W22)</f>
        <v>0</v>
      </c>
      <c r="V22" s="71">
        <v>0</v>
      </c>
      <c r="W22" s="72">
        <v>0</v>
      </c>
      <c r="X22" s="19" t="s">
        <v>20</v>
      </c>
    </row>
    <row r="23" spans="1:24" ht="12" customHeight="1">
      <c r="A23" s="5"/>
      <c r="B23" s="52"/>
      <c r="C23" s="53"/>
      <c r="D23" s="15"/>
      <c r="E23" s="15"/>
      <c r="F23" s="42"/>
      <c r="G23" s="42"/>
      <c r="H23" s="42"/>
      <c r="I23" s="42"/>
      <c r="J23" s="42"/>
      <c r="K23" s="42"/>
      <c r="L23" s="42"/>
      <c r="M23" s="42"/>
      <c r="N23" s="42"/>
      <c r="O23" s="47"/>
      <c r="P23" s="42"/>
      <c r="Q23" s="42"/>
      <c r="R23" s="42"/>
      <c r="S23" s="16" t="s">
        <v>12</v>
      </c>
      <c r="T23" s="15" t="s">
        <v>12</v>
      </c>
      <c r="U23" s="46"/>
      <c r="V23" s="46"/>
      <c r="W23" s="68"/>
      <c r="X23" s="19"/>
    </row>
    <row r="24" spans="1:24" s="30" customFormat="1" ht="12.75" customHeight="1">
      <c r="A24" s="31" t="s">
        <v>41</v>
      </c>
      <c r="B24" s="55"/>
      <c r="C24" s="40"/>
      <c r="D24" s="28"/>
      <c r="E24" s="28"/>
      <c r="F24" s="48"/>
      <c r="G24" s="48"/>
      <c r="H24" s="48"/>
      <c r="I24" s="48"/>
      <c r="J24" s="48"/>
      <c r="K24" s="48"/>
      <c r="L24" s="48"/>
      <c r="M24" s="48"/>
      <c r="N24" s="48"/>
      <c r="O24" s="49"/>
      <c r="P24" s="48"/>
      <c r="Q24" s="48"/>
      <c r="R24" s="48"/>
      <c r="S24" s="85"/>
      <c r="T24" s="114"/>
      <c r="U24" s="70"/>
      <c r="V24" s="70"/>
      <c r="W24" s="69"/>
      <c r="X24" s="32" t="s">
        <v>42</v>
      </c>
    </row>
    <row r="25" spans="1:24" ht="12" customHeight="1">
      <c r="A25" s="22" t="s">
        <v>30</v>
      </c>
      <c r="B25" s="54" t="s">
        <v>32</v>
      </c>
      <c r="C25" s="53"/>
      <c r="D25" s="17">
        <v>0</v>
      </c>
      <c r="E25" s="17">
        <v>0</v>
      </c>
      <c r="F25" s="16">
        <f>SUM(G25:H25)</f>
        <v>11355</v>
      </c>
      <c r="G25" s="16">
        <f aca="true" t="shared" si="7" ref="G25:H27">I25+K25+M25+O25+Q25+S25</f>
        <v>5690</v>
      </c>
      <c r="H25" s="16">
        <f t="shared" si="7"/>
        <v>5665</v>
      </c>
      <c r="I25" s="42">
        <v>3198</v>
      </c>
      <c r="J25" s="42">
        <f>6607-I25</f>
        <v>3409</v>
      </c>
      <c r="K25" s="42">
        <v>295</v>
      </c>
      <c r="L25" s="42">
        <f>470-K25</f>
        <v>175</v>
      </c>
      <c r="M25" s="42">
        <v>1356</v>
      </c>
      <c r="N25" s="42">
        <f>1533-M25</f>
        <v>177</v>
      </c>
      <c r="O25" s="47">
        <v>338</v>
      </c>
      <c r="P25" s="42">
        <f>1093-O25</f>
        <v>755</v>
      </c>
      <c r="Q25" s="42">
        <v>107</v>
      </c>
      <c r="R25" s="42">
        <f>301-Q25</f>
        <v>194</v>
      </c>
      <c r="S25" s="16">
        <f>36+16+37+56+251</f>
        <v>396</v>
      </c>
      <c r="T25" s="15">
        <f>49+260+105+183+754-396</f>
        <v>955</v>
      </c>
      <c r="U25" s="71">
        <v>0</v>
      </c>
      <c r="V25" s="71">
        <v>0</v>
      </c>
      <c r="W25" s="72">
        <v>0</v>
      </c>
      <c r="X25" s="23">
        <v>1</v>
      </c>
    </row>
    <row r="26" spans="1:24" ht="12" customHeight="1">
      <c r="A26" s="22" t="s">
        <v>27</v>
      </c>
      <c r="B26" s="54" t="s">
        <v>32</v>
      </c>
      <c r="C26" s="53"/>
      <c r="D26" s="17">
        <v>0</v>
      </c>
      <c r="E26" s="17">
        <v>0</v>
      </c>
      <c r="F26" s="16">
        <f>SUM(G26:H26)</f>
        <v>11298</v>
      </c>
      <c r="G26" s="16">
        <f t="shared" si="7"/>
        <v>5675</v>
      </c>
      <c r="H26" s="16">
        <f t="shared" si="7"/>
        <v>5623</v>
      </c>
      <c r="I26" s="42">
        <v>3290</v>
      </c>
      <c r="J26" s="42">
        <f>6592-I26</f>
        <v>3302</v>
      </c>
      <c r="K26" s="42">
        <v>281</v>
      </c>
      <c r="L26" s="42">
        <f>429-K26</f>
        <v>148</v>
      </c>
      <c r="M26" s="42">
        <v>1272</v>
      </c>
      <c r="N26" s="42">
        <f>1416-M26</f>
        <v>144</v>
      </c>
      <c r="O26" s="47">
        <v>328</v>
      </c>
      <c r="P26" s="42">
        <f>1101-O26</f>
        <v>773</v>
      </c>
      <c r="Q26" s="42">
        <v>83</v>
      </c>
      <c r="R26" s="42">
        <f>333-Q26</f>
        <v>250</v>
      </c>
      <c r="S26" s="16">
        <f>36+22+29+57+277</f>
        <v>421</v>
      </c>
      <c r="T26" s="15">
        <f>52+291+125+187+772-421</f>
        <v>1006</v>
      </c>
      <c r="U26" s="71">
        <v>0</v>
      </c>
      <c r="V26" s="71">
        <v>0</v>
      </c>
      <c r="W26" s="72">
        <v>0</v>
      </c>
      <c r="X26" s="23">
        <v>2</v>
      </c>
    </row>
    <row r="27" spans="1:24" ht="12" customHeight="1">
      <c r="A27" s="36" t="s">
        <v>28</v>
      </c>
      <c r="B27" s="56" t="s">
        <v>32</v>
      </c>
      <c r="C27" s="57"/>
      <c r="D27" s="24">
        <v>0</v>
      </c>
      <c r="E27" s="24">
        <v>0</v>
      </c>
      <c r="F27" s="59">
        <f>SUM(G27:H27)</f>
        <v>11005</v>
      </c>
      <c r="G27" s="59">
        <f t="shared" si="7"/>
        <v>5654</v>
      </c>
      <c r="H27" s="59">
        <f t="shared" si="7"/>
        <v>5351</v>
      </c>
      <c r="I27" s="50">
        <v>3294</v>
      </c>
      <c r="J27" s="50">
        <f>6432-I27</f>
        <v>3138</v>
      </c>
      <c r="K27" s="50">
        <v>272</v>
      </c>
      <c r="L27" s="50">
        <f>447-K27</f>
        <v>175</v>
      </c>
      <c r="M27" s="50">
        <v>1190</v>
      </c>
      <c r="N27" s="50">
        <f>1317-M27</f>
        <v>127</v>
      </c>
      <c r="O27" s="51">
        <v>372</v>
      </c>
      <c r="P27" s="50">
        <f>1058-O27</f>
        <v>686</v>
      </c>
      <c r="Q27" s="50">
        <v>116</v>
      </c>
      <c r="R27" s="50">
        <f>363-Q27</f>
        <v>247</v>
      </c>
      <c r="S27" s="59">
        <f>39+13+37+47+274</f>
        <v>410</v>
      </c>
      <c r="T27" s="59">
        <f>51+239+136+181+781-410</f>
        <v>978</v>
      </c>
      <c r="U27" s="73">
        <v>0</v>
      </c>
      <c r="V27" s="73">
        <v>0</v>
      </c>
      <c r="W27" s="74">
        <v>0</v>
      </c>
      <c r="X27" s="25">
        <v>3</v>
      </c>
    </row>
    <row r="28" spans="1:7" ht="12.75" customHeight="1">
      <c r="A28" s="4" t="s">
        <v>24</v>
      </c>
      <c r="D28" s="4"/>
      <c r="G28" s="4"/>
    </row>
    <row r="29" spans="1:7" ht="12.75" customHeight="1">
      <c r="A29" s="4" t="s">
        <v>25</v>
      </c>
      <c r="D29" s="4"/>
      <c r="G29" s="4"/>
    </row>
    <row r="30" spans="1:7" ht="12.75" customHeight="1">
      <c r="A30" s="4"/>
      <c r="D30" s="4"/>
      <c r="G30" s="4"/>
    </row>
    <row r="31" spans="1:7" ht="12" customHeight="1">
      <c r="A31" s="26"/>
      <c r="D31" s="4"/>
      <c r="G31" s="4"/>
    </row>
    <row r="32" spans="1:7" ht="12" customHeight="1">
      <c r="A32" s="4"/>
      <c r="D32" s="4"/>
      <c r="G32" s="4"/>
    </row>
    <row r="33" spans="1:7" ht="12" customHeight="1">
      <c r="A33" s="4"/>
      <c r="D33" s="4"/>
      <c r="G33" s="4"/>
    </row>
    <row r="34" spans="1:7" ht="12" customHeight="1">
      <c r="A34" s="4"/>
      <c r="D34" s="4"/>
      <c r="G34" s="4"/>
    </row>
    <row r="35" spans="1:7" ht="12" customHeight="1">
      <c r="A35" s="4"/>
      <c r="D35" s="4"/>
      <c r="G35" s="4"/>
    </row>
    <row r="36" spans="1:7" ht="12" customHeight="1">
      <c r="A36" s="4"/>
      <c r="D36" s="4"/>
      <c r="G36" s="4"/>
    </row>
    <row r="37" spans="1:7" ht="12" customHeight="1">
      <c r="A37" s="4"/>
      <c r="D37" s="4"/>
      <c r="G37" s="4"/>
    </row>
    <row r="38" spans="1:7" ht="12" customHeight="1">
      <c r="A38" s="4"/>
      <c r="D38" s="4"/>
      <c r="G38" s="4"/>
    </row>
    <row r="39" spans="1:7" ht="12" customHeight="1">
      <c r="A39" s="4"/>
      <c r="D39" s="4"/>
      <c r="G39" s="4"/>
    </row>
    <row r="40" spans="1:7" ht="12" customHeight="1">
      <c r="A40" s="4"/>
      <c r="D40" s="4"/>
      <c r="G40" s="4"/>
    </row>
    <row r="41" spans="1:7" ht="12" customHeight="1">
      <c r="A41" s="4"/>
      <c r="D41" s="4"/>
      <c r="G41" s="4"/>
    </row>
    <row r="42" spans="1:7" ht="12" customHeight="1">
      <c r="A42" s="4"/>
      <c r="D42" s="4"/>
      <c r="G42" s="4"/>
    </row>
    <row r="43" spans="1:7" ht="12" customHeight="1">
      <c r="A43" s="4"/>
      <c r="D43" s="4"/>
      <c r="G43" s="4"/>
    </row>
    <row r="44" spans="1:7" ht="12" customHeight="1">
      <c r="A44" s="4"/>
      <c r="D44" s="4"/>
      <c r="G44" s="4"/>
    </row>
    <row r="45" spans="1:7" ht="12" customHeight="1">
      <c r="A45" s="4"/>
      <c r="D45" s="4"/>
      <c r="G45" s="4"/>
    </row>
    <row r="46" spans="1:7" ht="12" customHeight="1">
      <c r="A46" s="4"/>
      <c r="D46" s="4"/>
      <c r="G46" s="4"/>
    </row>
    <row r="47" spans="1:7" ht="12" customHeight="1">
      <c r="A47" s="4"/>
      <c r="D47" s="4"/>
      <c r="G47" s="4"/>
    </row>
    <row r="48" spans="1:7" ht="12" customHeight="1">
      <c r="A48" s="4"/>
      <c r="D48" s="4"/>
      <c r="G48" s="4"/>
    </row>
    <row r="49" spans="1:7" ht="12" customHeight="1">
      <c r="A49" s="4"/>
      <c r="D49" s="4"/>
      <c r="G49" s="4"/>
    </row>
    <row r="50" spans="1:7" ht="12" customHeight="1">
      <c r="A50" s="4"/>
      <c r="D50" s="4"/>
      <c r="G50" s="4"/>
    </row>
    <row r="51" spans="1:7" ht="12" customHeight="1">
      <c r="A51" s="4"/>
      <c r="D51" s="4"/>
      <c r="G51" s="4"/>
    </row>
    <row r="52" spans="1:7" ht="12" customHeight="1">
      <c r="A52" s="4"/>
      <c r="D52" s="4"/>
      <c r="G52" s="4"/>
    </row>
    <row r="53" spans="1:7" ht="12" customHeight="1">
      <c r="A53" s="4"/>
      <c r="D53" s="4"/>
      <c r="G53" s="4"/>
    </row>
    <row r="54" spans="1:7" ht="12" customHeight="1">
      <c r="A54" s="4"/>
      <c r="D54" s="4"/>
      <c r="G54" s="4"/>
    </row>
    <row r="55" spans="1:7" ht="12" customHeight="1">
      <c r="A55" s="4"/>
      <c r="D55" s="4"/>
      <c r="G55" s="4"/>
    </row>
    <row r="56" spans="1:7" ht="12" customHeight="1">
      <c r="A56" s="4"/>
      <c r="D56" s="4"/>
      <c r="G56" s="4"/>
    </row>
    <row r="57" spans="1:7" ht="12" customHeight="1">
      <c r="A57" s="4"/>
      <c r="D57" s="4"/>
      <c r="G57" s="4"/>
    </row>
    <row r="58" spans="1:7" ht="12" customHeight="1">
      <c r="A58" s="4"/>
      <c r="D58" s="4"/>
      <c r="G58" s="4"/>
    </row>
    <row r="59" spans="1:7" ht="12" customHeight="1">
      <c r="A59" s="4"/>
      <c r="D59" s="4"/>
      <c r="G59" s="4"/>
    </row>
    <row r="60" spans="1:7" ht="12" customHeight="1">
      <c r="A60" s="4"/>
      <c r="D60" s="4"/>
      <c r="G60" s="4"/>
    </row>
    <row r="61" spans="1:7" ht="12" customHeight="1">
      <c r="A61" s="4"/>
      <c r="D61" s="4"/>
      <c r="G61" s="4"/>
    </row>
    <row r="62" spans="1:7" ht="12" customHeight="1">
      <c r="A62" s="4"/>
      <c r="D62" s="4"/>
      <c r="G62" s="4"/>
    </row>
    <row r="63" spans="1:7" ht="12" customHeight="1">
      <c r="A63" s="4"/>
      <c r="D63" s="4"/>
      <c r="G63" s="4"/>
    </row>
    <row r="64" spans="1:7" ht="12" customHeight="1">
      <c r="A64" s="4"/>
      <c r="D64" s="4"/>
      <c r="G64" s="4"/>
    </row>
    <row r="65" spans="1:7" ht="12" customHeight="1">
      <c r="A65" s="4"/>
      <c r="D65" s="4"/>
      <c r="G65" s="4"/>
    </row>
    <row r="66" spans="1:7" ht="12" customHeight="1">
      <c r="A66" s="4"/>
      <c r="D66" s="4"/>
      <c r="G66" s="4"/>
    </row>
    <row r="67" spans="1:7" ht="12" customHeight="1">
      <c r="A67" s="4"/>
      <c r="D67" s="4"/>
      <c r="G67" s="4"/>
    </row>
    <row r="68" spans="1:7" ht="12" customHeight="1">
      <c r="A68" s="4"/>
      <c r="D68" s="4"/>
      <c r="G68" s="4"/>
    </row>
    <row r="69" spans="1:7" ht="12" customHeight="1">
      <c r="A69" s="4"/>
      <c r="D69" s="4"/>
      <c r="G69" s="4"/>
    </row>
    <row r="70" spans="1:7" ht="12" customHeight="1">
      <c r="A70" s="4"/>
      <c r="D70" s="4"/>
      <c r="G70" s="4"/>
    </row>
    <row r="71" spans="1:7" ht="12" customHeight="1">
      <c r="A71" s="4"/>
      <c r="D71" s="4"/>
      <c r="G71" s="4"/>
    </row>
    <row r="72" spans="1:7" ht="12" customHeight="1">
      <c r="A72" s="4"/>
      <c r="D72" s="4"/>
      <c r="G72" s="4"/>
    </row>
    <row r="73" spans="1:7" ht="12" customHeight="1">
      <c r="A73" s="4"/>
      <c r="D73" s="4"/>
      <c r="G73" s="4"/>
    </row>
    <row r="74" spans="1:7" ht="12" customHeight="1">
      <c r="A74" s="4"/>
      <c r="D74" s="4"/>
      <c r="G74" s="4"/>
    </row>
    <row r="75" spans="1:7" ht="12" customHeight="1">
      <c r="A75" s="4"/>
      <c r="D75" s="4"/>
      <c r="G75" s="4"/>
    </row>
    <row r="76" spans="1:7" ht="12" customHeight="1">
      <c r="A76" s="4"/>
      <c r="D76" s="4"/>
      <c r="G76" s="4"/>
    </row>
    <row r="77" spans="1:7" ht="12" customHeight="1">
      <c r="A77" s="4"/>
      <c r="D77" s="4"/>
      <c r="G77" s="4"/>
    </row>
    <row r="78" spans="1:7" ht="12" customHeight="1">
      <c r="A78" s="4"/>
      <c r="D78" s="4"/>
      <c r="G78" s="4"/>
    </row>
    <row r="79" spans="1:7" ht="12" customHeight="1">
      <c r="A79" s="4"/>
      <c r="D79" s="4"/>
      <c r="G79" s="4"/>
    </row>
    <row r="80" spans="1:7" ht="12" customHeight="1">
      <c r="A80" s="4"/>
      <c r="D80" s="4"/>
      <c r="G80" s="4"/>
    </row>
    <row r="81" spans="1:7" ht="12" customHeight="1">
      <c r="A81" s="4"/>
      <c r="D81" s="4"/>
      <c r="G81" s="4"/>
    </row>
    <row r="82" ht="12" customHeight="1">
      <c r="A82" s="4"/>
    </row>
    <row r="83" ht="12" customHeight="1">
      <c r="A83" s="4"/>
    </row>
    <row r="84" ht="12" customHeight="1">
      <c r="A84" s="4"/>
    </row>
    <row r="85" ht="12" customHeight="1">
      <c r="A85" s="4"/>
    </row>
    <row r="86" ht="12" customHeight="1">
      <c r="A86" s="4"/>
    </row>
    <row r="87" ht="12" customHeight="1">
      <c r="A87" s="4"/>
    </row>
    <row r="88" ht="12" customHeight="1">
      <c r="A88" s="4"/>
    </row>
    <row r="89" ht="12" customHeight="1">
      <c r="A89" s="4"/>
    </row>
    <row r="90" ht="12" customHeight="1">
      <c r="A90" s="4"/>
    </row>
    <row r="91" ht="12" customHeight="1">
      <c r="A91" s="4"/>
    </row>
    <row r="92" ht="12" customHeight="1">
      <c r="A92" s="4"/>
    </row>
    <row r="93" ht="12" customHeight="1">
      <c r="A93" s="4"/>
    </row>
    <row r="94" ht="12" customHeight="1">
      <c r="A94" s="4"/>
    </row>
  </sheetData>
  <sheetProtection/>
  <mergeCells count="9">
    <mergeCell ref="A1:X1"/>
    <mergeCell ref="U3:W4"/>
    <mergeCell ref="X3:X5"/>
    <mergeCell ref="D4:D5"/>
    <mergeCell ref="E4:E5"/>
    <mergeCell ref="F3:T3"/>
    <mergeCell ref="D3:E3"/>
    <mergeCell ref="B3:C5"/>
    <mergeCell ref="A3:A5"/>
  </mergeCells>
  <printOptions horizontalCentered="1"/>
  <pageMargins left="0.3937007874015748" right="0.3937007874015748" top="0.1968503937007874" bottom="0.3937007874015748" header="0.5118110236220472" footer="0.5118110236220472"/>
  <pageSetup fitToWidth="2" fitToHeight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2009-02-06T01:44:10Z</cp:lastPrinted>
  <dcterms:created xsi:type="dcterms:W3CDTF">2008-04-09T02:26:15Z</dcterms:created>
  <dcterms:modified xsi:type="dcterms:W3CDTF">2009-02-24T06:43:10Z</dcterms:modified>
  <cp:category/>
  <cp:version/>
  <cp:contentType/>
  <cp:contentStatus/>
</cp:coreProperties>
</file>