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0" yWindow="65521" windowWidth="7530" windowHeight="8430" tabRatio="605" activeTab="0"/>
  </bookViews>
  <sheets>
    <sheet name="第41表" sheetId="1" r:id="rId1"/>
    <sheet name="第42表" sheetId="2" r:id="rId2"/>
    <sheet name="第43表" sheetId="3" r:id="rId3"/>
    <sheet name="第44表" sheetId="4" r:id="rId4"/>
  </sheets>
  <definedNames>
    <definedName name="\P">'第41表'!$DG$5:$DG$5</definedName>
    <definedName name="_xlnm.Print_Area" localSheetId="0">'第41表'!$A$1:$R$29,'第41表'!$T$1:$AL$29</definedName>
    <definedName name="_xlnm.Print_Area" localSheetId="1">'第42表'!$A$1:$R$30,'第42表'!$T$1:$AI$30</definedName>
    <definedName name="_xlnm.Print_Area" localSheetId="2">'第43表'!$A$1:$R$29</definedName>
    <definedName name="_xlnm.Print_Area" localSheetId="3">'第44表'!$A$1:$L$29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<sst xmlns="http://schemas.openxmlformats.org/spreadsheetml/2006/main" count="279" uniqueCount="124">
  <si>
    <t xml:space="preserve"> </t>
  </si>
  <si>
    <t>総    数</t>
  </si>
  <si>
    <t>区</t>
  </si>
  <si>
    <t>区    分</t>
  </si>
  <si>
    <t>計</t>
  </si>
  <si>
    <t>男</t>
  </si>
  <si>
    <t>女</t>
  </si>
  <si>
    <t>分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</si>
  <si>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</si>
  <si>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</si>
  <si>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</si>
  <si>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</si>
  <si>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</si>
  <si>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</si>
  <si>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</si>
  <si>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</si>
  <si>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</t>
  </si>
  <si>
    <t>杵築</t>
  </si>
  <si>
    <t>宇佐</t>
  </si>
  <si>
    <t>日出</t>
  </si>
  <si>
    <t>玖珠</t>
  </si>
  <si>
    <t>県 内 就 職 の 状 況</t>
  </si>
  <si>
    <t>県内就職者</t>
  </si>
  <si>
    <t>県内就職率 (％)</t>
  </si>
  <si>
    <t>高等学校</t>
  </si>
  <si>
    <t>豊後大</t>
  </si>
  <si>
    <t>自家・自営業は364-02-04他</t>
  </si>
  <si>
    <t>由布</t>
  </si>
  <si>
    <t>国東</t>
  </si>
  <si>
    <t xml:space="preserve"> </t>
  </si>
  <si>
    <t>県外就職者数</t>
  </si>
  <si>
    <t>男(364-02)</t>
  </si>
  <si>
    <t>女(364-03)</t>
  </si>
  <si>
    <t>前年３月卒</t>
  </si>
  <si>
    <t>前々年３月卒</t>
  </si>
  <si>
    <t>（本年３月卒業者）</t>
  </si>
  <si>
    <t>G  左記以外の者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</si>
  <si>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</si>
  <si>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</si>
  <si>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</si>
  <si>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</si>
  <si>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</si>
  <si>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</si>
  <si>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</si>
  <si>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</si>
  <si>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</si>
  <si>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</si>
  <si>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</si>
  <si>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</si>
  <si>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</si>
  <si>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</si>
  <si>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日出町</t>
  </si>
  <si>
    <t>玖珠町</t>
  </si>
  <si>
    <t>短期大学の</t>
  </si>
  <si>
    <t>通信教育部</t>
  </si>
  <si>
    <t>Ｄ　公共職業能力</t>
  </si>
  <si>
    <t>開発施設等入学者</t>
  </si>
  <si>
    <t>特別支援学　　校　　高 等 部</t>
  </si>
  <si>
    <t>計</t>
  </si>
  <si>
    <r>
      <t>Ｆ 一時的な仕事</t>
    </r>
  </si>
  <si>
    <t>大 学 ・</t>
  </si>
  <si>
    <t>短期大学</t>
  </si>
  <si>
    <t>（別 科）</t>
  </si>
  <si>
    <t>（専攻科）</t>
  </si>
  <si>
    <t>女(357-03)SYT20769</t>
  </si>
  <si>
    <t>男(357-02)SYT20768</t>
  </si>
  <si>
    <t>（前年３月以前卒業者）</t>
  </si>
  <si>
    <t>大   学 （学 部）</t>
  </si>
  <si>
    <t>短 期 大 学 （本 科）</t>
  </si>
  <si>
    <t>大学（学部）・ 短大（本科）</t>
  </si>
  <si>
    <t>(専攻科)</t>
  </si>
  <si>
    <t>短期大学（本科）</t>
  </si>
  <si>
    <t>大　学 （学 部）</t>
  </si>
  <si>
    <t>第44表　　大学・短期大学への入学志願状況    （高等学校）</t>
  </si>
  <si>
    <t>第43表　　大学・短期大学等への進学状況    （高等学校）</t>
  </si>
  <si>
    <t>第42表　　就職状況    （高等学校）</t>
  </si>
  <si>
    <t>第41表　　進路別卒業者数    （高等学校）</t>
  </si>
  <si>
    <t>専修学校(一般課程)</t>
  </si>
  <si>
    <t>各種学校</t>
  </si>
  <si>
    <t>竹田市</t>
  </si>
  <si>
    <t>豊後高田市</t>
  </si>
  <si>
    <t>杵築市</t>
  </si>
  <si>
    <t>宇佐市</t>
  </si>
  <si>
    <t>日出町</t>
  </si>
  <si>
    <t>玖珠町</t>
  </si>
  <si>
    <t>Ａ  大学等進学者</t>
  </si>
  <si>
    <t>Ｂ  専 修 学 校</t>
  </si>
  <si>
    <t>Ｃ  専修学校(一般課程)等入学者</t>
  </si>
  <si>
    <t>Ｅ  就  職  者</t>
  </si>
  <si>
    <t>H 死亡・不詳</t>
  </si>
  <si>
    <t>大学等進学率(％)</t>
  </si>
  <si>
    <t>(A+B+C+D+E+F+G+H)</t>
  </si>
  <si>
    <t xml:space="preserve"> に 就 い た 者</t>
  </si>
  <si>
    <t>（専門課程）進学者</t>
  </si>
  <si>
    <t>就職者総数のうち
自家 ・ 自営業に
就いた者（再掲）</t>
  </si>
  <si>
    <t>就 職 者 総 数</t>
  </si>
  <si>
    <t>Ｅ  就  職  者</t>
  </si>
  <si>
    <t>Ａ(※)のうち
就職している
者　（再掲）</t>
  </si>
  <si>
    <t>Ｂ(※)のうち
就職している
者　（再掲）</t>
  </si>
  <si>
    <t>Ｃ(※)のうち
就職している
者　（再掲）</t>
  </si>
  <si>
    <t>Ｄ(※)のうち
就職している
者　（再掲）</t>
  </si>
  <si>
    <t>就 職 率 (％)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</si>
  <si>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</si>
  <si>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</si>
  <si>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</si>
  <si>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</si>
  <si>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</si>
  <si>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</si>
  <si>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</si>
  <si>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</si>
  <si>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</si>
  <si>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</si>
  <si>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</si>
  <si>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日出町</t>
  </si>
  <si>
    <t>玖珠町</t>
  </si>
  <si>
    <t>大 学 ・</t>
  </si>
  <si>
    <t>（※）Ａ､Ｂ､Ｃ､Ｄ､Ｅは第41表のＡ､Ｂ､Ｃ､Ｄ､Ｅを指す。</t>
  </si>
  <si>
    <t>平成22年3月</t>
  </si>
  <si>
    <t>平成23年3月</t>
  </si>
  <si>
    <t>22年</t>
  </si>
  <si>
    <t>23年</t>
  </si>
  <si>
    <t>平成22年3月</t>
  </si>
  <si>
    <t>平成23年3月</t>
  </si>
  <si>
    <t>平成22年3月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</si>
</sst>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_ * #,##0.0_ ;_ * \-#,##0.0_ ;_ * &quot;-&quot;_ ;_ @_ "/>
  </numFmts>
  <fonts count="44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6"/>
      <name val="明朝体"/>
      <family val="3"/>
    </font>
    <font>
      <sz val="15"/>
      <name val="明朝体"/>
      <family val="3"/>
    </font>
    <font>
      <b/>
      <sz val="15"/>
      <name val="明朝体"/>
      <family val="3"/>
    </font>
    <font>
      <b/>
      <sz val="14"/>
      <name val="明朝体"/>
      <family val="3"/>
    </font>
    <font>
      <sz val="17"/>
      <name val="明朝体"/>
      <family val="3"/>
    </font>
    <font>
      <sz val="18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5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56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0" fillId="29" borderId="2" applyNumberFormat="0" applyFon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34" fillId="31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1" borderId="9" applyNumberFormat="0" applyAlignment="0" applyProtection="0"/>
    <xf numFmtId="0" fontId="41" fillId="0" borderId="0" applyNumberFormat="0" applyFill="0" applyBorder="0" applyAlignment="0" applyProtection="0"/>
    <xf numFmtId="0" fontId="42" fillId="32" borderId="4" applyNumberFormat="0" applyAlignment="0" applyProtection="0"/>
    <xf numFmtId="0" fontId="43" fillId="33" borderId="0" applyNumberFormat="0" applyBorder="0" applyAlignment="0" applyProtection="0"/>
  </cellStyleXfs>
  <cellXfs count="227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10" xfId="0" applyNumberFormat="1" applyBorder="1" applyAlignment="1">
      <alignment vertical="center"/>
    </xf>
    <xf numFmtId="3" fontId="5" fillId="2" borderId="0" xfId="0" applyNumberFormat="1" applyFont="1" applyAlignment="1">
      <alignment vertical="center"/>
    </xf>
    <xf numFmtId="3" fontId="5" fillId="2" borderId="0" xfId="0" applyNumberFormat="1" applyFont="1" applyFill="1" applyAlignment="1">
      <alignment vertical="center"/>
    </xf>
    <xf numFmtId="3" fontId="5" fillId="2" borderId="0" xfId="0" applyNumberFormat="1" applyFont="1" applyAlignment="1">
      <alignment vertical="center" shrinkToFit="1"/>
    </xf>
    <xf numFmtId="3" fontId="5" fillId="2" borderId="0" xfId="0" applyNumberFormat="1" applyFont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0" xfId="0" applyNumberFormat="1" applyFont="1" applyBorder="1" applyAlignment="1">
      <alignment vertical="center" shrinkToFit="1"/>
    </xf>
    <xf numFmtId="3" fontId="5" fillId="2" borderId="0" xfId="0" applyNumberFormat="1" applyFont="1" applyAlignment="1">
      <alignment horizontal="right" vertical="center"/>
    </xf>
    <xf numFmtId="3" fontId="5" fillId="2" borderId="11" xfId="0" applyNumberFormat="1" applyFont="1" applyBorder="1" applyAlignment="1">
      <alignment vertical="center"/>
    </xf>
    <xf numFmtId="3" fontId="0" fillId="2" borderId="0" xfId="0" applyNumberFormat="1" applyFont="1" applyAlignment="1">
      <alignment vertical="center"/>
    </xf>
    <xf numFmtId="3" fontId="0" fillId="2" borderId="0" xfId="0" applyNumberFormat="1" applyFont="1" applyBorder="1" applyAlignment="1">
      <alignment vertical="center"/>
    </xf>
    <xf numFmtId="3" fontId="0" fillId="2" borderId="12" xfId="0" applyNumberFormat="1" applyFont="1" applyBorder="1" applyAlignment="1">
      <alignment vertical="center"/>
    </xf>
    <xf numFmtId="3" fontId="0" fillId="2" borderId="13" xfId="0" applyNumberFormat="1" applyFont="1" applyBorder="1" applyAlignment="1">
      <alignment vertical="center"/>
    </xf>
    <xf numFmtId="3" fontId="0" fillId="2" borderId="14" xfId="0" applyNumberFormat="1" applyFont="1" applyBorder="1" applyAlignment="1">
      <alignment vertical="center"/>
    </xf>
    <xf numFmtId="3" fontId="0" fillId="2" borderId="15" xfId="0" applyNumberFormat="1" applyFont="1" applyBorder="1" applyAlignment="1">
      <alignment vertical="center"/>
    </xf>
    <xf numFmtId="3" fontId="0" fillId="2" borderId="0" xfId="0" applyNumberFormat="1" applyFont="1" applyBorder="1" applyAlignment="1">
      <alignment vertical="center" shrinkToFit="1"/>
    </xf>
    <xf numFmtId="3" fontId="0" fillId="2" borderId="0" xfId="0" applyNumberFormat="1" applyFont="1" applyAlignment="1">
      <alignment vertical="center" shrinkToFit="1"/>
    </xf>
    <xf numFmtId="41" fontId="6" fillId="2" borderId="12" xfId="0" applyNumberFormat="1" applyFont="1" applyBorder="1" applyAlignment="1">
      <alignment vertical="center"/>
    </xf>
    <xf numFmtId="41" fontId="6" fillId="2" borderId="0" xfId="0" applyNumberFormat="1" applyFont="1" applyBorder="1" applyAlignment="1">
      <alignment vertical="center"/>
    </xf>
    <xf numFmtId="3" fontId="6" fillId="2" borderId="16" xfId="0" applyNumberFormat="1" applyFont="1" applyBorder="1" applyAlignment="1">
      <alignment vertical="center"/>
    </xf>
    <xf numFmtId="41" fontId="6" fillId="2" borderId="17" xfId="0" applyNumberFormat="1" applyFont="1" applyBorder="1" applyAlignment="1">
      <alignment vertical="center"/>
    </xf>
    <xf numFmtId="41" fontId="6" fillId="2" borderId="18" xfId="0" applyNumberFormat="1" applyFont="1" applyBorder="1" applyAlignment="1">
      <alignment vertical="center"/>
    </xf>
    <xf numFmtId="3" fontId="6" fillId="2" borderId="13" xfId="0" applyNumberFormat="1" applyFont="1" applyBorder="1" applyAlignment="1">
      <alignment vertical="center"/>
    </xf>
    <xf numFmtId="3" fontId="6" fillId="2" borderId="19" xfId="0" applyNumberFormat="1" applyFont="1" applyBorder="1" applyAlignment="1">
      <alignment vertical="center"/>
    </xf>
    <xf numFmtId="3" fontId="6" fillId="2" borderId="14" xfId="0" applyNumberFormat="1" applyFont="1" applyBorder="1" applyAlignment="1">
      <alignment vertical="center"/>
    </xf>
    <xf numFmtId="3" fontId="6" fillId="2" borderId="0" xfId="0" applyNumberFormat="1" applyFont="1" applyAlignment="1">
      <alignment vertical="center"/>
    </xf>
    <xf numFmtId="41" fontId="6" fillId="2" borderId="0" xfId="0" applyNumberFormat="1" applyFont="1" applyAlignment="1">
      <alignment vertical="center"/>
    </xf>
    <xf numFmtId="41" fontId="7" fillId="2" borderId="0" xfId="0" applyNumberFormat="1" applyFont="1" applyAlignment="1">
      <alignment vertical="center"/>
    </xf>
    <xf numFmtId="3" fontId="8" fillId="2" borderId="0" xfId="0" applyNumberFormat="1" applyFont="1" applyBorder="1" applyAlignment="1">
      <alignment vertical="center"/>
    </xf>
    <xf numFmtId="3" fontId="8" fillId="2" borderId="0" xfId="0" applyNumberFormat="1" applyFont="1" applyAlignment="1">
      <alignment vertical="center"/>
    </xf>
    <xf numFmtId="3" fontId="5" fillId="2" borderId="0" xfId="0" applyNumberFormat="1" applyFont="1" applyAlignment="1">
      <alignment horizontal="center" vertical="center"/>
    </xf>
    <xf numFmtId="3" fontId="9" fillId="2" borderId="0" xfId="0" applyNumberFormat="1" applyFont="1" applyAlignment="1">
      <alignment vertical="center"/>
    </xf>
    <xf numFmtId="3" fontId="6" fillId="2" borderId="15" xfId="0" applyNumberFormat="1" applyFont="1" applyBorder="1" applyAlignment="1">
      <alignment vertical="center" shrinkToFit="1"/>
    </xf>
    <xf numFmtId="3" fontId="10" fillId="2" borderId="0" xfId="0" applyNumberFormat="1" applyFont="1" applyAlignment="1">
      <alignment vertical="center"/>
    </xf>
    <xf numFmtId="3" fontId="10" fillId="2" borderId="0" xfId="0" applyNumberFormat="1" applyFont="1" applyFill="1" applyAlignment="1">
      <alignment vertical="center"/>
    </xf>
    <xf numFmtId="3" fontId="10" fillId="2" borderId="0" xfId="0" applyNumberFormat="1" applyFont="1" applyAlignment="1">
      <alignment vertical="center" shrinkToFit="1"/>
    </xf>
    <xf numFmtId="3" fontId="5" fillId="2" borderId="20" xfId="0" applyNumberFormat="1" applyFont="1" applyFill="1" applyBorder="1" applyAlignment="1">
      <alignment horizontal="center" vertical="center"/>
    </xf>
    <xf numFmtId="3" fontId="5" fillId="2" borderId="21" xfId="0" applyNumberFormat="1" applyFont="1" applyBorder="1" applyAlignment="1">
      <alignment horizontal="centerContinuous" vertical="center"/>
    </xf>
    <xf numFmtId="3" fontId="5" fillId="2" borderId="11" xfId="0" applyNumberFormat="1" applyFont="1" applyBorder="1" applyAlignment="1">
      <alignment horizontal="centerContinuous" vertical="center"/>
    </xf>
    <xf numFmtId="3" fontId="5" fillId="2" borderId="20" xfId="0" applyNumberFormat="1" applyFont="1" applyBorder="1" applyAlignment="1">
      <alignment horizontal="center" vertical="center" shrinkToFit="1"/>
    </xf>
    <xf numFmtId="41" fontId="5" fillId="2" borderId="12" xfId="0" applyNumberFormat="1" applyFont="1" applyBorder="1" applyAlignment="1">
      <alignment vertical="center"/>
    </xf>
    <xf numFmtId="41" fontId="5" fillId="2" borderId="0" xfId="0" applyNumberFormat="1" applyFont="1" applyBorder="1" applyAlignment="1">
      <alignment vertical="center"/>
    </xf>
    <xf numFmtId="41" fontId="5" fillId="2" borderId="0" xfId="0" applyNumberFormat="1" applyFont="1" applyFill="1" applyBorder="1" applyAlignment="1">
      <alignment vertical="center"/>
    </xf>
    <xf numFmtId="179" fontId="5" fillId="2" borderId="0" xfId="0" applyNumberFormat="1" applyFont="1" applyBorder="1" applyAlignment="1">
      <alignment vertical="center"/>
    </xf>
    <xf numFmtId="41" fontId="5" fillId="2" borderId="18" xfId="0" applyNumberFormat="1" applyFont="1" applyBorder="1" applyAlignment="1">
      <alignment vertical="center"/>
    </xf>
    <xf numFmtId="41" fontId="5" fillId="2" borderId="18" xfId="0" applyNumberFormat="1" applyFont="1" applyFill="1" applyBorder="1" applyAlignment="1">
      <alignment vertical="center"/>
    </xf>
    <xf numFmtId="179" fontId="5" fillId="2" borderId="18" xfId="0" applyNumberFormat="1" applyFont="1" applyBorder="1" applyAlignment="1">
      <alignment vertical="center"/>
    </xf>
    <xf numFmtId="3" fontId="9" fillId="2" borderId="10" xfId="0" applyNumberFormat="1" applyFont="1" applyBorder="1" applyAlignment="1">
      <alignment vertical="center"/>
    </xf>
    <xf numFmtId="3" fontId="9" fillId="2" borderId="20" xfId="0" applyNumberFormat="1" applyFont="1" applyFill="1" applyBorder="1" applyAlignment="1">
      <alignment horizontal="center" vertical="center"/>
    </xf>
    <xf numFmtId="3" fontId="9" fillId="2" borderId="22" xfId="0" applyNumberFormat="1" applyFont="1" applyBorder="1" applyAlignment="1">
      <alignment vertical="center" shrinkToFit="1"/>
    </xf>
    <xf numFmtId="3" fontId="9" fillId="2" borderId="0" xfId="0" applyNumberFormat="1" applyFont="1" applyBorder="1" applyAlignment="1">
      <alignment vertical="center"/>
    </xf>
    <xf numFmtId="3" fontId="9" fillId="2" borderId="12" xfId="0" applyNumberFormat="1" applyFont="1" applyBorder="1" applyAlignment="1">
      <alignment horizontal="center" vertical="center" shrinkToFit="1"/>
    </xf>
    <xf numFmtId="3" fontId="9" fillId="2" borderId="12" xfId="0" applyNumberFormat="1" applyFont="1" applyBorder="1" applyAlignment="1">
      <alignment vertical="center"/>
    </xf>
    <xf numFmtId="3" fontId="9" fillId="2" borderId="12" xfId="0" applyNumberFormat="1" applyFont="1" applyFill="1" applyBorder="1" applyAlignment="1">
      <alignment vertical="center"/>
    </xf>
    <xf numFmtId="3" fontId="9" fillId="2" borderId="20" xfId="0" applyNumberFormat="1" applyFont="1" applyFill="1" applyBorder="1" applyAlignment="1">
      <alignment vertical="center"/>
    </xf>
    <xf numFmtId="3" fontId="9" fillId="2" borderId="23" xfId="0" applyNumberFormat="1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3" fontId="9" fillId="2" borderId="24" xfId="0" applyNumberFormat="1" applyFont="1" applyFill="1" applyBorder="1" applyAlignment="1">
      <alignment vertical="center"/>
    </xf>
    <xf numFmtId="3" fontId="9" fillId="2" borderId="25" xfId="0" applyNumberFormat="1" applyFont="1" applyBorder="1" applyAlignment="1">
      <alignment vertical="center"/>
    </xf>
    <xf numFmtId="3" fontId="9" fillId="2" borderId="12" xfId="0" applyNumberFormat="1" applyFont="1" applyBorder="1" applyAlignment="1">
      <alignment vertical="center" shrinkToFit="1"/>
    </xf>
    <xf numFmtId="3" fontId="9" fillId="2" borderId="26" xfId="0" applyNumberFormat="1" applyFont="1" applyBorder="1" applyAlignment="1">
      <alignment vertical="center"/>
    </xf>
    <xf numFmtId="3" fontId="9" fillId="2" borderId="12" xfId="0" applyNumberFormat="1" applyFont="1" applyBorder="1" applyAlignment="1">
      <alignment horizontal="center" vertical="center"/>
    </xf>
    <xf numFmtId="3" fontId="9" fillId="2" borderId="12" xfId="0" applyNumberFormat="1" applyFont="1" applyFill="1" applyBorder="1" applyAlignment="1">
      <alignment horizontal="center" vertical="center"/>
    </xf>
    <xf numFmtId="3" fontId="9" fillId="2" borderId="27" xfId="0" applyNumberFormat="1" applyFont="1" applyFill="1" applyBorder="1" applyAlignment="1">
      <alignment horizontal="center" vertical="center"/>
    </xf>
    <xf numFmtId="3" fontId="9" fillId="2" borderId="0" xfId="0" applyNumberFormat="1" applyFont="1" applyFill="1" applyBorder="1" applyAlignment="1">
      <alignment horizontal="center" vertical="center"/>
    </xf>
    <xf numFmtId="3" fontId="9" fillId="2" borderId="24" xfId="0" applyNumberFormat="1" applyFont="1" applyFill="1" applyBorder="1" applyAlignment="1">
      <alignment horizontal="center" vertical="center"/>
    </xf>
    <xf numFmtId="3" fontId="9" fillId="2" borderId="25" xfId="0" applyNumberFormat="1" applyFont="1" applyBorder="1" applyAlignment="1">
      <alignment horizontal="center" vertical="center"/>
    </xf>
    <xf numFmtId="3" fontId="9" fillId="2" borderId="28" xfId="0" applyNumberFormat="1" applyFont="1" applyFill="1" applyBorder="1" applyAlignment="1">
      <alignment vertical="center"/>
    </xf>
    <xf numFmtId="3" fontId="9" fillId="2" borderId="29" xfId="0" applyNumberFormat="1" applyFont="1" applyBorder="1" applyAlignment="1">
      <alignment vertical="center"/>
    </xf>
    <xf numFmtId="3" fontId="9" fillId="2" borderId="22" xfId="0" applyNumberFormat="1" applyFont="1" applyBorder="1" applyAlignment="1">
      <alignment vertical="center"/>
    </xf>
    <xf numFmtId="3" fontId="9" fillId="2" borderId="10" xfId="0" applyNumberFormat="1" applyFont="1" applyFill="1" applyBorder="1" applyAlignment="1">
      <alignment vertical="center"/>
    </xf>
    <xf numFmtId="3" fontId="9" fillId="2" borderId="30" xfId="0" applyNumberFormat="1" applyFont="1" applyBorder="1" applyAlignment="1">
      <alignment vertical="center"/>
    </xf>
    <xf numFmtId="3" fontId="9" fillId="2" borderId="18" xfId="0" applyNumberFormat="1" applyFont="1" applyBorder="1" applyAlignment="1">
      <alignment vertical="center"/>
    </xf>
    <xf numFmtId="3" fontId="9" fillId="2" borderId="31" xfId="0" applyNumberFormat="1" applyFont="1" applyBorder="1" applyAlignment="1">
      <alignment vertical="center"/>
    </xf>
    <xf numFmtId="3" fontId="9" fillId="2" borderId="16" xfId="0" applyNumberFormat="1" applyFont="1" applyBorder="1" applyAlignment="1">
      <alignment horizontal="center" vertical="center" shrinkToFit="1"/>
    </xf>
    <xf numFmtId="3" fontId="9" fillId="2" borderId="10" xfId="0" applyNumberFormat="1" applyFont="1" applyBorder="1" applyAlignment="1">
      <alignment horizontal="centerContinuous" vertical="center"/>
    </xf>
    <xf numFmtId="3" fontId="9" fillId="2" borderId="10" xfId="0" applyNumberFormat="1" applyFont="1" applyBorder="1" applyAlignment="1">
      <alignment horizontal="distributed" vertical="center"/>
    </xf>
    <xf numFmtId="3" fontId="9" fillId="2" borderId="29" xfId="0" applyNumberFormat="1" applyFont="1" applyBorder="1" applyAlignment="1">
      <alignment horizontal="centerContinuous" vertical="center"/>
    </xf>
    <xf numFmtId="3" fontId="9" fillId="2" borderId="0" xfId="0" applyNumberFormat="1" applyFont="1" applyBorder="1" applyAlignment="1">
      <alignment horizontal="centerContinuous" vertical="center"/>
    </xf>
    <xf numFmtId="3" fontId="9" fillId="2" borderId="0" xfId="0" applyNumberFormat="1" applyFont="1" applyBorder="1" applyAlignment="1">
      <alignment horizontal="distributed" vertical="center"/>
    </xf>
    <xf numFmtId="3" fontId="9" fillId="2" borderId="30" xfId="0" applyNumberFormat="1" applyFont="1" applyBorder="1" applyAlignment="1">
      <alignment horizontal="centerContinuous" vertical="center"/>
    </xf>
    <xf numFmtId="3" fontId="9" fillId="2" borderId="30" xfId="0" applyNumberFormat="1" applyFont="1" applyBorder="1" applyAlignment="1">
      <alignment horizontal="distributed" vertical="center"/>
    </xf>
    <xf numFmtId="3" fontId="9" fillId="2" borderId="10" xfId="0" applyNumberFormat="1" applyFont="1" applyBorder="1" applyAlignment="1">
      <alignment horizontal="center" vertical="center"/>
    </xf>
    <xf numFmtId="3" fontId="9" fillId="2" borderId="32" xfId="0" applyNumberFormat="1" applyFont="1" applyBorder="1" applyAlignment="1">
      <alignment horizontal="center" vertical="center"/>
    </xf>
    <xf numFmtId="3" fontId="9" fillId="2" borderId="18" xfId="0" applyNumberFormat="1" applyFont="1" applyBorder="1" applyAlignment="1">
      <alignment horizontal="center" vertical="center"/>
    </xf>
    <xf numFmtId="3" fontId="9" fillId="2" borderId="18" xfId="0" applyNumberFormat="1" applyFont="1" applyBorder="1" applyAlignment="1">
      <alignment horizontal="distributed" vertical="center"/>
    </xf>
    <xf numFmtId="3" fontId="9" fillId="2" borderId="31" xfId="0" applyNumberFormat="1" applyFont="1" applyBorder="1" applyAlignment="1">
      <alignment horizontal="center" vertical="center"/>
    </xf>
    <xf numFmtId="3" fontId="9" fillId="2" borderId="17" xfId="0" applyNumberFormat="1" applyFont="1" applyBorder="1" applyAlignment="1">
      <alignment horizontal="center" vertical="center" shrinkToFit="1"/>
    </xf>
    <xf numFmtId="3" fontId="9" fillId="2" borderId="33" xfId="0" applyNumberFormat="1" applyFont="1" applyBorder="1" applyAlignment="1">
      <alignment vertical="center"/>
    </xf>
    <xf numFmtId="3" fontId="9" fillId="2" borderId="34" xfId="0" applyNumberFormat="1" applyFont="1" applyBorder="1" applyAlignment="1">
      <alignment vertical="center"/>
    </xf>
    <xf numFmtId="3" fontId="9" fillId="2" borderId="33" xfId="0" applyNumberFormat="1" applyFont="1" applyBorder="1" applyAlignment="1">
      <alignment horizontal="center" vertical="center"/>
    </xf>
    <xf numFmtId="3" fontId="9" fillId="2" borderId="34" xfId="0" applyNumberFormat="1" applyFont="1" applyBorder="1" applyAlignment="1">
      <alignment horizontal="center" vertical="center"/>
    </xf>
    <xf numFmtId="3" fontId="9" fillId="2" borderId="35" xfId="0" applyNumberFormat="1" applyFont="1" applyBorder="1" applyAlignment="1">
      <alignment vertical="center"/>
    </xf>
    <xf numFmtId="3" fontId="9" fillId="2" borderId="17" xfId="0" applyNumberFormat="1" applyFont="1" applyBorder="1" applyAlignment="1">
      <alignment vertical="center"/>
    </xf>
    <xf numFmtId="3" fontId="9" fillId="2" borderId="36" xfId="0" applyNumberFormat="1" applyFont="1" applyBorder="1" applyAlignment="1">
      <alignment vertical="center"/>
    </xf>
    <xf numFmtId="3" fontId="9" fillId="2" borderId="0" xfId="0" applyNumberFormat="1" applyFont="1" applyBorder="1" applyAlignment="1">
      <alignment horizontal="center" vertical="center"/>
    </xf>
    <xf numFmtId="41" fontId="6" fillId="2" borderId="0" xfId="0" applyNumberFormat="1" applyFont="1" applyFill="1" applyBorder="1" applyAlignment="1">
      <alignment vertical="center"/>
    </xf>
    <xf numFmtId="179" fontId="6" fillId="2" borderId="0" xfId="0" applyNumberFormat="1" applyFont="1" applyBorder="1" applyAlignment="1">
      <alignment vertical="center"/>
    </xf>
    <xf numFmtId="41" fontId="6" fillId="2" borderId="18" xfId="0" applyNumberFormat="1" applyFont="1" applyFill="1" applyBorder="1" applyAlignment="1">
      <alignment vertical="center"/>
    </xf>
    <xf numFmtId="179" fontId="6" fillId="2" borderId="18" xfId="0" applyNumberFormat="1" applyFont="1" applyBorder="1" applyAlignment="1">
      <alignment vertical="center"/>
    </xf>
    <xf numFmtId="3" fontId="9" fillId="2" borderId="29" xfId="0" applyNumberFormat="1" applyFont="1" applyBorder="1" applyAlignment="1">
      <alignment horizontal="center" vertical="center"/>
    </xf>
    <xf numFmtId="3" fontId="9" fillId="2" borderId="0" xfId="0" applyNumberFormat="1" applyFont="1" applyBorder="1" applyAlignment="1">
      <alignment horizontal="distributed" vertical="center" wrapText="1" shrinkToFit="1"/>
    </xf>
    <xf numFmtId="3" fontId="9" fillId="2" borderId="37" xfId="0" applyNumberFormat="1" applyFont="1" applyBorder="1" applyAlignment="1">
      <alignment horizontal="centerContinuous" vertical="center"/>
    </xf>
    <xf numFmtId="3" fontId="9" fillId="2" borderId="19" xfId="0" applyNumberFormat="1" applyFont="1" applyBorder="1" applyAlignment="1">
      <alignment horizontal="centerContinuous"/>
    </xf>
    <xf numFmtId="3" fontId="9" fillId="2" borderId="38" xfId="0" applyNumberFormat="1" applyFont="1" applyBorder="1" applyAlignment="1">
      <alignment horizontal="centerContinuous" vertical="center"/>
    </xf>
    <xf numFmtId="3" fontId="9" fillId="2" borderId="30" xfId="0" applyNumberFormat="1" applyFont="1" applyBorder="1" applyAlignment="1">
      <alignment horizontal="center" vertical="center"/>
    </xf>
    <xf numFmtId="3" fontId="9" fillId="2" borderId="21" xfId="0" applyNumberFormat="1" applyFont="1" applyBorder="1" applyAlignment="1">
      <alignment horizontal="centerContinuous" vertical="center"/>
    </xf>
    <xf numFmtId="3" fontId="9" fillId="2" borderId="11" xfId="0" applyNumberFormat="1" applyFont="1" applyBorder="1" applyAlignment="1">
      <alignment horizontal="centerContinuous" vertical="center"/>
    </xf>
    <xf numFmtId="3" fontId="9" fillId="2" borderId="20" xfId="0" applyNumberFormat="1" applyFont="1" applyBorder="1" applyAlignment="1">
      <alignment vertical="center"/>
    </xf>
    <xf numFmtId="3" fontId="9" fillId="2" borderId="24" xfId="0" applyNumberFormat="1" applyFont="1" applyBorder="1" applyAlignment="1">
      <alignment vertical="center"/>
    </xf>
    <xf numFmtId="3" fontId="9" fillId="2" borderId="20" xfId="0" applyNumberFormat="1" applyFont="1" applyBorder="1" applyAlignment="1">
      <alignment horizontal="center" vertical="center"/>
    </xf>
    <xf numFmtId="3" fontId="9" fillId="2" borderId="24" xfId="0" applyNumberFormat="1" applyFont="1" applyBorder="1" applyAlignment="1">
      <alignment horizontal="center" vertical="center"/>
    </xf>
    <xf numFmtId="3" fontId="9" fillId="2" borderId="11" xfId="0" applyNumberFormat="1" applyFont="1" applyBorder="1" applyAlignment="1">
      <alignment vertical="center"/>
    </xf>
    <xf numFmtId="3" fontId="9" fillId="2" borderId="21" xfId="0" applyNumberFormat="1" applyFont="1" applyBorder="1" applyAlignment="1">
      <alignment vertical="center"/>
    </xf>
    <xf numFmtId="3" fontId="9" fillId="2" borderId="16" xfId="0" applyNumberFormat="1" applyFont="1" applyBorder="1" applyAlignment="1">
      <alignment vertical="center"/>
    </xf>
    <xf numFmtId="3" fontId="9" fillId="2" borderId="39" xfId="0" applyNumberFormat="1" applyFont="1" applyBorder="1" applyAlignment="1">
      <alignment vertical="center"/>
    </xf>
    <xf numFmtId="3" fontId="9" fillId="2" borderId="0" xfId="0" applyNumberFormat="1" applyFont="1" applyAlignment="1">
      <alignment vertical="center" shrinkToFit="1"/>
    </xf>
    <xf numFmtId="41" fontId="5" fillId="2" borderId="0" xfId="0" applyNumberFormat="1" applyFont="1" applyBorder="1" applyAlignment="1">
      <alignment horizontal="right" vertical="center"/>
    </xf>
    <xf numFmtId="41" fontId="5" fillId="2" borderId="0" xfId="0" applyNumberFormat="1" applyFont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center" vertical="center"/>
    </xf>
    <xf numFmtId="41" fontId="5" fillId="2" borderId="18" xfId="0" applyNumberFormat="1" applyFont="1" applyBorder="1" applyAlignment="1">
      <alignment horizontal="center" vertical="center"/>
    </xf>
    <xf numFmtId="3" fontId="9" fillId="2" borderId="21" xfId="0" applyNumberFormat="1" applyFont="1" applyBorder="1" applyAlignment="1">
      <alignment vertical="center" shrinkToFit="1"/>
    </xf>
    <xf numFmtId="3" fontId="9" fillId="2" borderId="12" xfId="0" applyFont="1" applyBorder="1" applyAlignment="1">
      <alignment horizontal="center" vertical="center" shrinkToFit="1"/>
    </xf>
    <xf numFmtId="3" fontId="9" fillId="2" borderId="40" xfId="0" applyNumberFormat="1" applyFont="1" applyBorder="1" applyAlignment="1">
      <alignment horizontal="center" vertical="center" shrinkToFit="1"/>
    </xf>
    <xf numFmtId="41" fontId="9" fillId="2" borderId="12" xfId="0" applyNumberFormat="1" applyFont="1" applyBorder="1" applyAlignment="1">
      <alignment vertical="center"/>
    </xf>
    <xf numFmtId="41" fontId="9" fillId="2" borderId="0" xfId="0" applyNumberFormat="1" applyFont="1" applyBorder="1" applyAlignment="1">
      <alignment vertical="center"/>
    </xf>
    <xf numFmtId="41" fontId="9" fillId="2" borderId="17" xfId="0" applyNumberFormat="1" applyFont="1" applyBorder="1" applyAlignment="1">
      <alignment vertical="center"/>
    </xf>
    <xf numFmtId="41" fontId="9" fillId="2" borderId="18" xfId="0" applyNumberFormat="1" applyFont="1" applyBorder="1" applyAlignment="1">
      <alignment vertical="center"/>
    </xf>
    <xf numFmtId="3" fontId="10" fillId="2" borderId="0" xfId="0" applyNumberFormat="1" applyFont="1" applyBorder="1" applyAlignment="1">
      <alignment vertical="center"/>
    </xf>
    <xf numFmtId="3" fontId="9" fillId="2" borderId="17" xfId="0" applyNumberFormat="1" applyFont="1" applyBorder="1" applyAlignment="1">
      <alignment horizontal="centerContinuous" vertical="center"/>
    </xf>
    <xf numFmtId="3" fontId="9" fillId="2" borderId="0" xfId="0" applyFont="1" applyBorder="1" applyAlignment="1">
      <alignment horizontal="center" vertical="center"/>
    </xf>
    <xf numFmtId="3" fontId="9" fillId="2" borderId="30" xfId="0" applyFont="1" applyBorder="1" applyAlignment="1">
      <alignment horizontal="center" vertical="center"/>
    </xf>
    <xf numFmtId="3" fontId="5" fillId="2" borderId="22" xfId="0" applyNumberFormat="1" applyFont="1" applyBorder="1" applyAlignment="1">
      <alignment horizontal="center" vertical="center"/>
    </xf>
    <xf numFmtId="3" fontId="5" fillId="2" borderId="10" xfId="0" applyNumberFormat="1" applyFont="1" applyBorder="1" applyAlignment="1">
      <alignment horizontal="center" vertical="center"/>
    </xf>
    <xf numFmtId="3" fontId="5" fillId="2" borderId="32" xfId="0" applyNumberFormat="1" applyFont="1" applyBorder="1" applyAlignment="1">
      <alignment horizontal="center" vertical="center"/>
    </xf>
    <xf numFmtId="3" fontId="5" fillId="2" borderId="21" xfId="0" applyNumberFormat="1" applyFont="1" applyBorder="1" applyAlignment="1">
      <alignment horizontal="center" vertical="center"/>
    </xf>
    <xf numFmtId="3" fontId="5" fillId="2" borderId="11" xfId="0" applyNumberFormat="1" applyFont="1" applyBorder="1" applyAlignment="1">
      <alignment horizontal="center" vertical="center"/>
    </xf>
    <xf numFmtId="3" fontId="5" fillId="2" borderId="41" xfId="0" applyNumberFormat="1" applyFont="1" applyBorder="1" applyAlignment="1">
      <alignment horizontal="center" vertical="center"/>
    </xf>
    <xf numFmtId="3" fontId="5" fillId="2" borderId="42" xfId="0" applyNumberFormat="1" applyFont="1" applyBorder="1" applyAlignment="1">
      <alignment horizontal="center" vertical="center"/>
    </xf>
    <xf numFmtId="3" fontId="9" fillId="2" borderId="0" xfId="0" applyNumberFormat="1" applyFont="1" applyBorder="1" applyAlignment="1">
      <alignment horizontal="center" vertical="center"/>
    </xf>
    <xf numFmtId="3" fontId="9" fillId="2" borderId="26" xfId="0" applyNumberFormat="1" applyFont="1" applyBorder="1" applyAlignment="1">
      <alignment horizontal="center" vertical="center"/>
    </xf>
    <xf numFmtId="3" fontId="5" fillId="2" borderId="22" xfId="0" applyNumberFormat="1" applyFont="1" applyFill="1" applyBorder="1" applyAlignment="1">
      <alignment horizontal="center" vertical="center" shrinkToFit="1"/>
    </xf>
    <xf numFmtId="3" fontId="5" fillId="2" borderId="10" xfId="0" applyNumberFormat="1" applyFont="1" applyBorder="1" applyAlignment="1">
      <alignment horizontal="center" vertical="center" shrinkToFit="1"/>
    </xf>
    <xf numFmtId="3" fontId="5" fillId="2" borderId="29" xfId="0" applyNumberFormat="1" applyFont="1" applyBorder="1" applyAlignment="1">
      <alignment horizontal="center" vertical="center" shrinkToFit="1"/>
    </xf>
    <xf numFmtId="3" fontId="5" fillId="2" borderId="42" xfId="0" applyNumberFormat="1" applyFont="1" applyFill="1" applyBorder="1" applyAlignment="1">
      <alignment horizontal="center" vertical="center"/>
    </xf>
    <xf numFmtId="3" fontId="5" fillId="2" borderId="10" xfId="0" applyNumberFormat="1" applyFont="1" applyFill="1" applyBorder="1" applyAlignment="1">
      <alignment horizontal="center" vertical="center"/>
    </xf>
    <xf numFmtId="3" fontId="5" fillId="2" borderId="29" xfId="0" applyNumberFormat="1" applyFont="1" applyFill="1" applyBorder="1" applyAlignment="1">
      <alignment horizontal="center" vertical="center"/>
    </xf>
    <xf numFmtId="3" fontId="5" fillId="2" borderId="13" xfId="0" applyNumberFormat="1" applyFont="1" applyBorder="1" applyAlignment="1">
      <alignment horizontal="center" vertical="center" shrinkToFit="1"/>
    </xf>
    <xf numFmtId="3" fontId="5" fillId="2" borderId="19" xfId="0" applyNumberFormat="1" applyFont="1" applyBorder="1" applyAlignment="1">
      <alignment horizontal="center" vertical="center" shrinkToFit="1"/>
    </xf>
    <xf numFmtId="3" fontId="5" fillId="2" borderId="14" xfId="0" applyNumberFormat="1" applyFont="1" applyBorder="1" applyAlignment="1">
      <alignment horizontal="center" vertical="center" shrinkToFit="1"/>
    </xf>
    <xf numFmtId="3" fontId="5" fillId="2" borderId="43" xfId="0" applyNumberFormat="1" applyFont="1" applyBorder="1" applyAlignment="1">
      <alignment horizontal="center" vertical="center"/>
    </xf>
    <xf numFmtId="3" fontId="5" fillId="2" borderId="35" xfId="0" applyNumberFormat="1" applyFont="1" applyBorder="1" applyAlignment="1">
      <alignment horizontal="center" vertical="center"/>
    </xf>
    <xf numFmtId="3" fontId="5" fillId="2" borderId="18" xfId="0" applyNumberFormat="1" applyFont="1" applyBorder="1" applyAlignment="1">
      <alignment horizontal="center" vertical="center"/>
    </xf>
    <xf numFmtId="3" fontId="5" fillId="2" borderId="44" xfId="0" applyNumberFormat="1" applyFont="1" applyBorder="1" applyAlignment="1">
      <alignment horizontal="center" vertical="center"/>
    </xf>
    <xf numFmtId="3" fontId="5" fillId="2" borderId="42" xfId="0" applyNumberFormat="1" applyFont="1" applyFill="1" applyBorder="1" applyAlignment="1">
      <alignment horizontal="center" vertical="center" shrinkToFit="1"/>
    </xf>
    <xf numFmtId="3" fontId="5" fillId="2" borderId="45" xfId="0" applyNumberFormat="1" applyFont="1" applyBorder="1" applyAlignment="1">
      <alignment horizontal="center" vertical="center" shrinkToFit="1"/>
    </xf>
    <xf numFmtId="3" fontId="5" fillId="2" borderId="11" xfId="0" applyNumberFormat="1" applyFont="1" applyBorder="1" applyAlignment="1">
      <alignment horizontal="center" vertical="center" shrinkToFit="1"/>
    </xf>
    <xf numFmtId="3" fontId="5" fillId="2" borderId="22" xfId="0" applyNumberFormat="1" applyFont="1" applyFill="1" applyBorder="1" applyAlignment="1">
      <alignment horizontal="center" vertical="center"/>
    </xf>
    <xf numFmtId="3" fontId="5" fillId="2" borderId="29" xfId="0" applyNumberFormat="1" applyFont="1" applyBorder="1" applyAlignment="1">
      <alignment horizontal="center" vertical="center"/>
    </xf>
    <xf numFmtId="3" fontId="5" fillId="2" borderId="21" xfId="0" applyNumberFormat="1" applyFont="1" applyFill="1" applyBorder="1" applyAlignment="1">
      <alignment horizontal="center" vertical="center"/>
    </xf>
    <xf numFmtId="3" fontId="5" fillId="2" borderId="46" xfId="0" applyNumberFormat="1" applyFont="1" applyBorder="1" applyAlignment="1">
      <alignment horizontal="center" vertical="center"/>
    </xf>
    <xf numFmtId="3" fontId="5" fillId="2" borderId="13" xfId="0" applyNumberFormat="1" applyFont="1" applyFill="1" applyBorder="1" applyAlignment="1">
      <alignment horizontal="center" vertical="center" shrinkToFit="1"/>
    </xf>
    <xf numFmtId="3" fontId="5" fillId="2" borderId="10" xfId="0" applyNumberFormat="1" applyFont="1" applyFill="1" applyBorder="1" applyAlignment="1">
      <alignment horizontal="center" vertical="center" shrinkToFit="1"/>
    </xf>
    <xf numFmtId="3" fontId="5" fillId="2" borderId="18" xfId="0" applyNumberFormat="1" applyFont="1" applyFill="1" applyBorder="1" applyAlignment="1">
      <alignment horizontal="center" vertical="center" shrinkToFit="1"/>
    </xf>
    <xf numFmtId="3" fontId="5" fillId="2" borderId="31" xfId="0" applyNumberFormat="1" applyFont="1" applyFill="1" applyBorder="1" applyAlignment="1">
      <alignment horizontal="center" vertical="center" shrinkToFit="1"/>
    </xf>
    <xf numFmtId="3" fontId="5" fillId="2" borderId="16" xfId="0" applyNumberFormat="1" applyFont="1" applyBorder="1" applyAlignment="1">
      <alignment horizontal="center" vertical="center"/>
    </xf>
    <xf numFmtId="3" fontId="5" fillId="2" borderId="21" xfId="0" applyNumberFormat="1" applyFont="1" applyFill="1" applyBorder="1" applyAlignment="1">
      <alignment horizontal="center" vertical="center" shrinkToFit="1"/>
    </xf>
    <xf numFmtId="3" fontId="5" fillId="2" borderId="46" xfId="0" applyNumberFormat="1" applyFont="1" applyBorder="1" applyAlignment="1">
      <alignment horizontal="center" vertical="center" shrinkToFit="1"/>
    </xf>
    <xf numFmtId="3" fontId="5" fillId="2" borderId="31" xfId="0" applyNumberFormat="1" applyFont="1" applyBorder="1" applyAlignment="1">
      <alignment horizontal="center" vertical="center"/>
    </xf>
    <xf numFmtId="3" fontId="9" fillId="0" borderId="0" xfId="0" applyFont="1" applyFill="1" applyBorder="1" applyAlignment="1">
      <alignment horizontal="center" vertical="center"/>
    </xf>
    <xf numFmtId="3" fontId="9" fillId="0" borderId="30" xfId="0" applyFont="1" applyFill="1" applyBorder="1" applyAlignment="1">
      <alignment horizontal="center" vertical="center"/>
    </xf>
    <xf numFmtId="3" fontId="9" fillId="2" borderId="10" xfId="0" applyNumberFormat="1" applyFont="1" applyBorder="1" applyAlignment="1">
      <alignment horizontal="distributed" vertical="center" wrapText="1"/>
    </xf>
    <xf numFmtId="3" fontId="9" fillId="2" borderId="32" xfId="0" applyNumberFormat="1" applyFont="1" applyBorder="1" applyAlignment="1">
      <alignment horizontal="distributed" vertical="center" wrapText="1"/>
    </xf>
    <xf numFmtId="3" fontId="9" fillId="2" borderId="18" xfId="0" applyNumberFormat="1" applyFont="1" applyBorder="1" applyAlignment="1">
      <alignment horizontal="distributed" vertical="center" wrapText="1"/>
    </xf>
    <xf numFmtId="3" fontId="9" fillId="2" borderId="44" xfId="0" applyNumberFormat="1" applyFont="1" applyBorder="1" applyAlignment="1">
      <alignment horizontal="distributed" vertical="center" wrapText="1"/>
    </xf>
    <xf numFmtId="3" fontId="9" fillId="2" borderId="10" xfId="0" applyNumberFormat="1" applyFont="1" applyBorder="1" applyAlignment="1">
      <alignment horizontal="center" vertical="center"/>
    </xf>
    <xf numFmtId="3" fontId="9" fillId="2" borderId="29" xfId="0" applyNumberFormat="1" applyFont="1" applyBorder="1" applyAlignment="1">
      <alignment horizontal="center" vertical="center"/>
    </xf>
    <xf numFmtId="3" fontId="9" fillId="2" borderId="11" xfId="0" applyNumberFormat="1" applyFont="1" applyBorder="1" applyAlignment="1">
      <alignment horizontal="center" vertical="center"/>
    </xf>
    <xf numFmtId="3" fontId="9" fillId="2" borderId="46" xfId="0" applyNumberFormat="1" applyFont="1" applyBorder="1" applyAlignment="1">
      <alignment horizontal="center" vertical="center"/>
    </xf>
    <xf numFmtId="3" fontId="9" fillId="2" borderId="42" xfId="0" applyNumberFormat="1" applyFont="1" applyBorder="1" applyAlignment="1">
      <alignment horizontal="center" vertical="center"/>
    </xf>
    <xf numFmtId="3" fontId="9" fillId="2" borderId="16" xfId="0" applyNumberFormat="1" applyFont="1" applyBorder="1" applyAlignment="1">
      <alignment horizontal="center" vertical="center"/>
    </xf>
    <xf numFmtId="3" fontId="9" fillId="2" borderId="18" xfId="0" applyNumberFormat="1" applyFont="1" applyBorder="1" applyAlignment="1">
      <alignment horizontal="center" vertical="center"/>
    </xf>
    <xf numFmtId="3" fontId="9" fillId="2" borderId="0" xfId="0" applyNumberFormat="1" applyFont="1" applyFill="1" applyBorder="1" applyAlignment="1">
      <alignment vertical="center"/>
    </xf>
    <xf numFmtId="3" fontId="9" fillId="2" borderId="26" xfId="0" applyNumberFormat="1" applyFont="1" applyFill="1" applyBorder="1" applyAlignment="1">
      <alignment vertical="center"/>
    </xf>
    <xf numFmtId="3" fontId="9" fillId="2" borderId="22" xfId="0" applyNumberFormat="1" applyFont="1" applyBorder="1" applyAlignment="1">
      <alignment horizontal="distributed" vertical="center" wrapText="1" shrinkToFit="1"/>
    </xf>
    <xf numFmtId="3" fontId="9" fillId="2" borderId="10" xfId="0" applyNumberFormat="1" applyFont="1" applyBorder="1" applyAlignment="1">
      <alignment horizontal="distributed" vertical="center" wrapText="1" shrinkToFit="1"/>
    </xf>
    <xf numFmtId="3" fontId="9" fillId="2" borderId="32" xfId="0" applyNumberFormat="1" applyFont="1" applyBorder="1" applyAlignment="1">
      <alignment horizontal="distributed" vertical="center" wrapText="1" shrinkToFit="1"/>
    </xf>
    <xf numFmtId="3" fontId="9" fillId="2" borderId="21" xfId="0" applyNumberFormat="1" applyFont="1" applyBorder="1" applyAlignment="1">
      <alignment horizontal="distributed" vertical="center" wrapText="1" shrinkToFit="1"/>
    </xf>
    <xf numFmtId="3" fontId="9" fillId="2" borderId="11" xfId="0" applyNumberFormat="1" applyFont="1" applyBorder="1" applyAlignment="1">
      <alignment horizontal="distributed" vertical="center" wrapText="1" shrinkToFit="1"/>
    </xf>
    <xf numFmtId="3" fontId="9" fillId="2" borderId="41" xfId="0" applyNumberFormat="1" applyFont="1" applyBorder="1" applyAlignment="1">
      <alignment horizontal="distributed" vertical="center" wrapText="1" shrinkToFit="1"/>
    </xf>
    <xf numFmtId="3" fontId="9" fillId="2" borderId="30" xfId="0" applyNumberFormat="1" applyFont="1" applyBorder="1" applyAlignment="1">
      <alignment horizontal="center" vertical="center"/>
    </xf>
    <xf numFmtId="3" fontId="9" fillId="2" borderId="31" xfId="0" applyNumberFormat="1" applyFont="1" applyBorder="1" applyAlignment="1">
      <alignment horizontal="center" vertical="center"/>
    </xf>
    <xf numFmtId="3" fontId="9" fillId="2" borderId="22" xfId="0" applyNumberFormat="1" applyFont="1" applyBorder="1" applyAlignment="1">
      <alignment horizontal="center" vertical="center"/>
    </xf>
    <xf numFmtId="3" fontId="9" fillId="2" borderId="21" xfId="0" applyNumberFormat="1" applyFont="1" applyBorder="1" applyAlignment="1">
      <alignment horizontal="center" vertical="center"/>
    </xf>
    <xf numFmtId="3" fontId="9" fillId="2" borderId="42" xfId="0" applyNumberFormat="1" applyFont="1" applyBorder="1" applyAlignment="1">
      <alignment horizontal="distributed" vertical="center" wrapText="1" shrinkToFit="1"/>
    </xf>
    <xf numFmtId="3" fontId="9" fillId="2" borderId="29" xfId="0" applyNumberFormat="1" applyFont="1" applyBorder="1" applyAlignment="1">
      <alignment horizontal="distributed" vertical="center" wrapText="1" shrinkToFit="1"/>
    </xf>
    <xf numFmtId="3" fontId="9" fillId="2" borderId="45" xfId="0" applyNumberFormat="1" applyFont="1" applyBorder="1" applyAlignment="1">
      <alignment horizontal="distributed" vertical="center" wrapText="1" shrinkToFit="1"/>
    </xf>
    <xf numFmtId="3" fontId="9" fillId="2" borderId="46" xfId="0" applyNumberFormat="1" applyFont="1" applyBorder="1" applyAlignment="1">
      <alignment horizontal="distributed" vertical="center" wrapText="1" shrinkToFit="1"/>
    </xf>
    <xf numFmtId="3" fontId="9" fillId="2" borderId="10" xfId="0" applyNumberFormat="1" applyFont="1" applyBorder="1" applyAlignment="1">
      <alignment horizontal="center" vertical="center" wrapText="1"/>
    </xf>
    <xf numFmtId="3" fontId="9" fillId="2" borderId="0" xfId="0" applyNumberFormat="1" applyFont="1" applyBorder="1" applyAlignment="1">
      <alignment horizontal="center" vertical="center" wrapText="1"/>
    </xf>
    <xf numFmtId="3" fontId="9" fillId="2" borderId="47" xfId="0" applyNumberFormat="1" applyFont="1" applyBorder="1" applyAlignment="1">
      <alignment horizontal="center" vertical="center"/>
    </xf>
    <xf numFmtId="3" fontId="9" fillId="2" borderId="48" xfId="0" applyNumberFormat="1" applyFont="1" applyBorder="1" applyAlignment="1">
      <alignment horizontal="center" vertical="center"/>
    </xf>
    <xf numFmtId="3" fontId="0" fillId="2" borderId="22" xfId="0" applyNumberFormat="1" applyFont="1" applyBorder="1" applyAlignment="1">
      <alignment horizontal="distributed" vertical="center"/>
    </xf>
    <xf numFmtId="3" fontId="0" fillId="2" borderId="32" xfId="0" applyNumberFormat="1" applyFont="1" applyBorder="1" applyAlignment="1">
      <alignment horizontal="distributed" vertical="center"/>
    </xf>
    <xf numFmtId="3" fontId="9" fillId="2" borderId="12" xfId="0" applyNumberFormat="1" applyFont="1" applyBorder="1" applyAlignment="1">
      <alignment horizontal="center" vertical="center" shrinkToFit="1"/>
    </xf>
    <xf numFmtId="3" fontId="9" fillId="2" borderId="26" xfId="0" applyNumberFormat="1" applyFont="1" applyBorder="1" applyAlignment="1">
      <alignment horizontal="center" vertical="center" shrinkToFit="1"/>
    </xf>
    <xf numFmtId="3" fontId="9" fillId="2" borderId="22" xfId="0" applyNumberFormat="1" applyFont="1" applyBorder="1" applyAlignment="1">
      <alignment horizontal="distributed" vertical="center"/>
    </xf>
    <xf numFmtId="3" fontId="9" fillId="2" borderId="10" xfId="0" applyNumberFormat="1" applyFont="1" applyBorder="1" applyAlignment="1">
      <alignment horizontal="distributed" vertical="center"/>
    </xf>
    <xf numFmtId="3" fontId="9" fillId="2" borderId="12" xfId="0" applyNumberFormat="1" applyFont="1" applyBorder="1" applyAlignment="1">
      <alignment horizontal="distributed" vertical="center"/>
    </xf>
    <xf numFmtId="3" fontId="9" fillId="2" borderId="0" xfId="0" applyNumberFormat="1" applyFont="1" applyBorder="1" applyAlignment="1">
      <alignment horizontal="distributed" vertical="center"/>
    </xf>
    <xf numFmtId="3" fontId="9" fillId="2" borderId="49" xfId="0" applyNumberFormat="1" applyFont="1" applyBorder="1" applyAlignment="1">
      <alignment horizontal="center" vertical="center"/>
    </xf>
    <xf numFmtId="3" fontId="9" fillId="2" borderId="39" xfId="0" applyNumberFormat="1" applyFont="1" applyBorder="1" applyAlignment="1">
      <alignment horizontal="center" vertical="center"/>
    </xf>
    <xf numFmtId="3" fontId="9" fillId="2" borderId="45" xfId="0" applyNumberFormat="1" applyFont="1" applyBorder="1" applyAlignment="1">
      <alignment horizontal="center" vertical="center"/>
    </xf>
    <xf numFmtId="3" fontId="9" fillId="2" borderId="21" xfId="0" applyNumberFormat="1" applyFont="1" applyBorder="1" applyAlignment="1">
      <alignment horizontal="center" vertical="center" shrinkToFit="1"/>
    </xf>
    <xf numFmtId="3" fontId="9" fillId="2" borderId="41" xfId="0" applyNumberFormat="1" applyFont="1" applyBorder="1" applyAlignment="1">
      <alignment horizontal="center" vertical="center" shrinkToFit="1"/>
    </xf>
    <xf numFmtId="3" fontId="9" fillId="2" borderId="50" xfId="0" applyNumberFormat="1" applyFont="1" applyBorder="1" applyAlignment="1">
      <alignment horizontal="center" vertical="center"/>
    </xf>
    <xf numFmtId="3" fontId="9" fillId="2" borderId="41" xfId="0" applyNumberFormat="1" applyFont="1" applyBorder="1" applyAlignment="1">
      <alignment horizontal="center" vertical="center"/>
    </xf>
    <xf numFmtId="3" fontId="9" fillId="2" borderId="40" xfId="0" applyNumberFormat="1" applyFont="1" applyBorder="1" applyAlignment="1">
      <alignment horizontal="center" vertical="center"/>
    </xf>
    <xf numFmtId="3" fontId="9" fillId="2" borderId="51" xfId="0" applyNumberFormat="1" applyFont="1" applyBorder="1" applyAlignment="1">
      <alignment horizontal="center" vertical="center"/>
    </xf>
    <xf numFmtId="3" fontId="9" fillId="2" borderId="52" xfId="0" applyNumberFormat="1" applyFont="1" applyBorder="1" applyAlignment="1">
      <alignment horizontal="center" vertical="center"/>
    </xf>
    <xf numFmtId="3" fontId="9" fillId="2" borderId="12" xfId="0" applyNumberFormat="1" applyFont="1" applyBorder="1" applyAlignment="1">
      <alignment horizontal="center" vertical="center"/>
    </xf>
    <xf numFmtId="3" fontId="9" fillId="2" borderId="53" xfId="0" applyNumberFormat="1" applyFont="1" applyBorder="1" applyAlignment="1">
      <alignment horizontal="center" vertical="center"/>
    </xf>
    <xf numFmtId="3" fontId="9" fillId="2" borderId="54" xfId="0" applyNumberFormat="1" applyFont="1" applyBorder="1" applyAlignment="1">
      <alignment horizontal="center" vertical="center"/>
    </xf>
    <xf numFmtId="3" fontId="9" fillId="2" borderId="55" xfId="0" applyNumberFormat="1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31"/>
  <sheetViews>
    <sheetView tabSelected="1" showOutlineSymbols="0" view="pageBreakPreview" zoomScale="60" zoomScaleNormal="56" workbookViewId="0" topLeftCell="A1">
      <selection activeCell="B1" sqref="B1"/>
    </sheetView>
  </sheetViews>
  <sheetFormatPr defaultColWidth="10.66015625" defaultRowHeight="42.75" customHeight="1"/>
  <cols>
    <col min="1" max="1" width="0.6640625" style="4" customWidth="1"/>
    <col min="2" max="2" width="13.83203125" style="4" customWidth="1"/>
    <col min="3" max="3" width="0.6640625" style="4" customWidth="1"/>
    <col min="4" max="4" width="10" style="4" customWidth="1"/>
    <col min="5" max="6" width="8.91015625" style="4" customWidth="1"/>
    <col min="7" max="7" width="8.41015625" style="4" customWidth="1"/>
    <col min="8" max="10" width="8.41015625" style="5" customWidth="1"/>
    <col min="11" max="11" width="6.91015625" style="5" customWidth="1"/>
    <col min="12" max="12" width="8.41015625" style="5" customWidth="1"/>
    <col min="13" max="14" width="6.5" style="5" customWidth="1"/>
    <col min="15" max="15" width="6.41015625" style="5" customWidth="1"/>
    <col min="16" max="16" width="6.5" style="5" customWidth="1"/>
    <col min="17" max="18" width="5.41015625" style="5" customWidth="1"/>
    <col min="19" max="19" width="5.33203125" style="5" customWidth="1"/>
    <col min="20" max="22" width="5.41015625" style="5" customWidth="1"/>
    <col min="23" max="23" width="8.91015625" style="4" customWidth="1"/>
    <col min="24" max="25" width="8.91015625" style="5" customWidth="1"/>
    <col min="26" max="28" width="5.41015625" style="5" customWidth="1"/>
    <col min="29" max="31" width="6.5" style="5" customWidth="1"/>
    <col min="32" max="32" width="5.08203125" style="5" customWidth="1"/>
    <col min="33" max="34" width="4.58203125" style="5" customWidth="1"/>
    <col min="35" max="37" width="8.16015625" style="4" customWidth="1"/>
    <col min="38" max="38" width="8.33203125" style="6" customWidth="1"/>
    <col min="39" max="39" width="10.66015625" style="4" customWidth="1"/>
    <col min="40" max="40" width="4.66015625" style="4" customWidth="1"/>
    <col min="41" max="41" width="12.66015625" style="4" customWidth="1"/>
    <col min="42" max="42" width="7.66015625" style="4" customWidth="1"/>
    <col min="43" max="45" width="6.66015625" style="4" customWidth="1"/>
    <col min="46" max="47" width="5.66015625" style="4" customWidth="1"/>
    <col min="48" max="48" width="6.66015625" style="4" customWidth="1"/>
    <col min="49" max="50" width="5.66015625" style="4" customWidth="1"/>
    <col min="51" max="51" width="6.66015625" style="4" customWidth="1"/>
    <col min="52" max="53" width="5.66015625" style="4" customWidth="1"/>
    <col min="54" max="54" width="6.66015625" style="4" customWidth="1"/>
    <col min="55" max="55" width="10.66015625" style="4" customWidth="1"/>
    <col min="56" max="57" width="5.66015625" style="4" customWidth="1"/>
    <col min="58" max="70" width="6.66015625" style="4" customWidth="1"/>
    <col min="71" max="71" width="4.66015625" style="4" customWidth="1"/>
    <col min="72" max="72" width="12.66015625" style="4" customWidth="1"/>
    <col min="73" max="74" width="7.66015625" style="4" customWidth="1"/>
    <col min="75" max="76" width="6.66015625" style="4" customWidth="1"/>
    <col min="77" max="77" width="7.66015625" style="4" customWidth="1"/>
    <col min="78" max="79" width="6.66015625" style="4" customWidth="1"/>
    <col min="80" max="88" width="4.66015625" style="4" customWidth="1"/>
    <col min="89" max="89" width="12.66015625" style="4" customWidth="1"/>
    <col min="90" max="97" width="10.66015625" style="4" customWidth="1"/>
    <col min="98" max="98" width="4.66015625" style="4" customWidth="1"/>
    <col min="99" max="99" width="12.66015625" style="4" customWidth="1"/>
    <col min="100" max="108" width="8.66015625" style="4" customWidth="1"/>
    <col min="109" max="16384" width="10.66015625" style="4" customWidth="1"/>
  </cols>
  <sheetData>
    <row r="1" spans="2:38" s="36" customFormat="1" ht="31.5" customHeight="1">
      <c r="B1" s="36" t="s">
        <v>76</v>
      </c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L1" s="38"/>
    </row>
    <row r="2" spans="2:110" ht="31.5" customHeight="1">
      <c r="B2" s="7"/>
      <c r="C2" s="7"/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7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7"/>
      <c r="AJ2" s="7"/>
      <c r="AK2" s="7"/>
      <c r="AL2" s="9"/>
      <c r="DF2" s="4" t="s">
        <v>0</v>
      </c>
    </row>
    <row r="3" spans="1:110" ht="31.5" customHeight="1">
      <c r="A3" s="50"/>
      <c r="B3" s="50"/>
      <c r="C3" s="50"/>
      <c r="D3" s="141" t="s">
        <v>1</v>
      </c>
      <c r="E3" s="136"/>
      <c r="F3" s="137"/>
      <c r="G3" s="135" t="s">
        <v>85</v>
      </c>
      <c r="H3" s="136"/>
      <c r="I3" s="137"/>
      <c r="J3" s="160" t="s">
        <v>86</v>
      </c>
      <c r="K3" s="136"/>
      <c r="L3" s="161"/>
      <c r="M3" s="147" t="s">
        <v>87</v>
      </c>
      <c r="N3" s="148"/>
      <c r="O3" s="148"/>
      <c r="P3" s="148"/>
      <c r="Q3" s="148"/>
      <c r="R3" s="149"/>
      <c r="S3" s="39"/>
      <c r="T3" s="165" t="s">
        <v>55</v>
      </c>
      <c r="U3" s="145"/>
      <c r="V3" s="146"/>
      <c r="W3" s="141" t="s">
        <v>88</v>
      </c>
      <c r="X3" s="136"/>
      <c r="Y3" s="136"/>
      <c r="Z3" s="144" t="s">
        <v>59</v>
      </c>
      <c r="AA3" s="145"/>
      <c r="AB3" s="146"/>
      <c r="AC3" s="147" t="s">
        <v>36</v>
      </c>
      <c r="AD3" s="136"/>
      <c r="AE3" s="161"/>
      <c r="AF3" s="157" t="s">
        <v>89</v>
      </c>
      <c r="AG3" s="145"/>
      <c r="AH3" s="145"/>
      <c r="AI3" s="153" t="s">
        <v>90</v>
      </c>
      <c r="AJ3" s="136"/>
      <c r="AK3" s="137"/>
      <c r="AL3" s="52"/>
      <c r="DF3" s="4" t="s">
        <v>0</v>
      </c>
    </row>
    <row r="4" spans="1:38" ht="31.5" customHeight="1">
      <c r="A4" s="53"/>
      <c r="B4" s="53" t="s">
        <v>0</v>
      </c>
      <c r="C4" s="53"/>
      <c r="D4" s="40" t="s">
        <v>91</v>
      </c>
      <c r="E4" s="41"/>
      <c r="F4" s="41"/>
      <c r="G4" s="138"/>
      <c r="H4" s="139"/>
      <c r="I4" s="140"/>
      <c r="J4" s="162" t="s">
        <v>93</v>
      </c>
      <c r="K4" s="139"/>
      <c r="L4" s="163"/>
      <c r="M4" s="164" t="s">
        <v>77</v>
      </c>
      <c r="N4" s="151"/>
      <c r="O4" s="152"/>
      <c r="P4" s="150" t="s">
        <v>78</v>
      </c>
      <c r="Q4" s="151"/>
      <c r="R4" s="152"/>
      <c r="S4" s="42"/>
      <c r="T4" s="166" t="s">
        <v>56</v>
      </c>
      <c r="U4" s="166"/>
      <c r="V4" s="167"/>
      <c r="W4" s="168"/>
      <c r="X4" s="155"/>
      <c r="Y4" s="155"/>
      <c r="Z4" s="169" t="s">
        <v>92</v>
      </c>
      <c r="AA4" s="159"/>
      <c r="AB4" s="170"/>
      <c r="AC4" s="168"/>
      <c r="AD4" s="155"/>
      <c r="AE4" s="171"/>
      <c r="AF4" s="158"/>
      <c r="AG4" s="159"/>
      <c r="AH4" s="159"/>
      <c r="AI4" s="154"/>
      <c r="AJ4" s="155"/>
      <c r="AK4" s="156"/>
      <c r="AL4" s="54" t="s">
        <v>2</v>
      </c>
    </row>
    <row r="5" spans="1:111" ht="31.5" customHeight="1">
      <c r="A5" s="142" t="s">
        <v>3</v>
      </c>
      <c r="B5" s="142"/>
      <c r="C5" s="143"/>
      <c r="D5" s="55"/>
      <c r="E5" s="55"/>
      <c r="F5" s="55"/>
      <c r="G5" s="55"/>
      <c r="H5" s="56"/>
      <c r="I5" s="56"/>
      <c r="J5" s="56"/>
      <c r="K5" s="56"/>
      <c r="L5" s="56"/>
      <c r="M5" s="57"/>
      <c r="N5" s="56"/>
      <c r="O5" s="56"/>
      <c r="P5" s="57"/>
      <c r="Q5" s="56"/>
      <c r="R5" s="58"/>
      <c r="S5" s="57"/>
      <c r="T5" s="59"/>
      <c r="U5" s="56"/>
      <c r="V5" s="60"/>
      <c r="W5" s="61"/>
      <c r="X5" s="56"/>
      <c r="Y5" s="56"/>
      <c r="Z5" s="61"/>
      <c r="AA5" s="56"/>
      <c r="AB5" s="56"/>
      <c r="AC5" s="56"/>
      <c r="AD5" s="56"/>
      <c r="AE5" s="56"/>
      <c r="AF5" s="56"/>
      <c r="AG5" s="56"/>
      <c r="AH5" s="56"/>
      <c r="AI5" s="91"/>
      <c r="AJ5" s="55"/>
      <c r="AK5" s="92"/>
      <c r="AL5" s="62"/>
      <c r="DF5" s="10" t="s">
        <v>0</v>
      </c>
      <c r="DG5" s="4" t="s">
        <v>0</v>
      </c>
    </row>
    <row r="6" spans="1:111" ht="31.5" customHeight="1">
      <c r="A6" s="53"/>
      <c r="B6" s="53"/>
      <c r="C6" s="63"/>
      <c r="D6" s="64" t="s">
        <v>4</v>
      </c>
      <c r="E6" s="64" t="s">
        <v>5</v>
      </c>
      <c r="F6" s="64" t="s">
        <v>6</v>
      </c>
      <c r="G6" s="64" t="s">
        <v>4</v>
      </c>
      <c r="H6" s="65" t="s">
        <v>5</v>
      </c>
      <c r="I6" s="65" t="s">
        <v>6</v>
      </c>
      <c r="J6" s="65" t="s">
        <v>4</v>
      </c>
      <c r="K6" s="65" t="s">
        <v>5</v>
      </c>
      <c r="L6" s="65" t="s">
        <v>6</v>
      </c>
      <c r="M6" s="51" t="s">
        <v>4</v>
      </c>
      <c r="N6" s="65" t="s">
        <v>5</v>
      </c>
      <c r="O6" s="65" t="s">
        <v>6</v>
      </c>
      <c r="P6" s="51" t="s">
        <v>4</v>
      </c>
      <c r="Q6" s="65" t="s">
        <v>5</v>
      </c>
      <c r="R6" s="66" t="s">
        <v>6</v>
      </c>
      <c r="S6" s="51"/>
      <c r="T6" s="67" t="s">
        <v>4</v>
      </c>
      <c r="U6" s="65" t="s">
        <v>5</v>
      </c>
      <c r="V6" s="68" t="s">
        <v>6</v>
      </c>
      <c r="W6" s="69" t="s">
        <v>4</v>
      </c>
      <c r="X6" s="65" t="s">
        <v>5</v>
      </c>
      <c r="Y6" s="65" t="s">
        <v>6</v>
      </c>
      <c r="Z6" s="69" t="s">
        <v>4</v>
      </c>
      <c r="AA6" s="65" t="s">
        <v>5</v>
      </c>
      <c r="AB6" s="65" t="s">
        <v>6</v>
      </c>
      <c r="AC6" s="65" t="s">
        <v>4</v>
      </c>
      <c r="AD6" s="65" t="s">
        <v>5</v>
      </c>
      <c r="AE6" s="65" t="s">
        <v>6</v>
      </c>
      <c r="AF6" s="65" t="s">
        <v>4</v>
      </c>
      <c r="AG6" s="65" t="s">
        <v>5</v>
      </c>
      <c r="AH6" s="65" t="s">
        <v>6</v>
      </c>
      <c r="AI6" s="93" t="s">
        <v>4</v>
      </c>
      <c r="AJ6" s="64" t="s">
        <v>5</v>
      </c>
      <c r="AK6" s="94" t="s">
        <v>6</v>
      </c>
      <c r="AL6" s="54" t="s">
        <v>7</v>
      </c>
      <c r="DG6" s="4" t="s">
        <v>0</v>
      </c>
    </row>
    <row r="7" spans="1:111" ht="31.5" customHeight="1">
      <c r="A7" s="53"/>
      <c r="B7" s="53"/>
      <c r="C7" s="63"/>
      <c r="D7" s="55"/>
      <c r="E7" s="55"/>
      <c r="F7" s="55"/>
      <c r="G7" s="55"/>
      <c r="H7" s="56"/>
      <c r="I7" s="56"/>
      <c r="J7" s="56"/>
      <c r="K7" s="56"/>
      <c r="L7" s="56"/>
      <c r="M7" s="57"/>
      <c r="N7" s="56"/>
      <c r="O7" s="56"/>
      <c r="P7" s="57"/>
      <c r="Q7" s="56"/>
      <c r="R7" s="70"/>
      <c r="S7" s="57"/>
      <c r="T7" s="59"/>
      <c r="U7" s="56"/>
      <c r="V7" s="60"/>
      <c r="W7" s="61"/>
      <c r="X7" s="56"/>
      <c r="Y7" s="56"/>
      <c r="Z7" s="61"/>
      <c r="AA7" s="56"/>
      <c r="AB7" s="56"/>
      <c r="AC7" s="56"/>
      <c r="AD7" s="56"/>
      <c r="AE7" s="56"/>
      <c r="AF7" s="56"/>
      <c r="AG7" s="56"/>
      <c r="AH7" s="56"/>
      <c r="AI7" s="95"/>
      <c r="AJ7" s="96"/>
      <c r="AK7" s="97"/>
      <c r="AL7" s="62"/>
      <c r="DG7" s="4" t="s">
        <v>0</v>
      </c>
    </row>
    <row r="8" spans="1:38" ht="31.5" customHeight="1">
      <c r="A8" s="50"/>
      <c r="B8" s="50"/>
      <c r="C8" s="71"/>
      <c r="D8" s="72"/>
      <c r="E8" s="50"/>
      <c r="F8" s="50"/>
      <c r="G8" s="50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59"/>
      <c r="T8" s="73"/>
      <c r="U8" s="73"/>
      <c r="V8" s="73"/>
      <c r="W8" s="50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50"/>
      <c r="AJ8" s="50"/>
      <c r="AK8" s="50"/>
      <c r="AL8" s="52"/>
    </row>
    <row r="9" spans="1:38" ht="39" customHeight="1">
      <c r="A9" s="133" t="s">
        <v>117</v>
      </c>
      <c r="B9" s="133"/>
      <c r="C9" s="134"/>
      <c r="D9" s="20">
        <v>10982</v>
      </c>
      <c r="E9" s="21">
        <v>5542</v>
      </c>
      <c r="F9" s="21">
        <v>5440</v>
      </c>
      <c r="G9" s="21">
        <v>5146</v>
      </c>
      <c r="H9" s="99">
        <v>2404</v>
      </c>
      <c r="I9" s="99">
        <v>2742</v>
      </c>
      <c r="J9" s="99">
        <v>2193</v>
      </c>
      <c r="K9" s="99">
        <v>911</v>
      </c>
      <c r="L9" s="99">
        <v>1282</v>
      </c>
      <c r="M9" s="99">
        <v>391</v>
      </c>
      <c r="N9" s="99">
        <v>265</v>
      </c>
      <c r="O9" s="99">
        <v>126</v>
      </c>
      <c r="P9" s="99">
        <v>62</v>
      </c>
      <c r="Q9" s="99">
        <v>38</v>
      </c>
      <c r="R9" s="99">
        <v>24</v>
      </c>
      <c r="S9" s="99"/>
      <c r="T9" s="99">
        <v>75</v>
      </c>
      <c r="U9" s="99">
        <v>70</v>
      </c>
      <c r="V9" s="99">
        <v>5</v>
      </c>
      <c r="W9" s="21">
        <v>2705</v>
      </c>
      <c r="X9" s="99">
        <v>1677</v>
      </c>
      <c r="Y9" s="99">
        <v>1028</v>
      </c>
      <c r="Z9" s="99">
        <v>87</v>
      </c>
      <c r="AA9" s="99">
        <v>33</v>
      </c>
      <c r="AB9" s="99">
        <v>54</v>
      </c>
      <c r="AC9" s="99">
        <v>319</v>
      </c>
      <c r="AD9" s="99">
        <v>141</v>
      </c>
      <c r="AE9" s="99">
        <v>178</v>
      </c>
      <c r="AF9" s="99">
        <v>4</v>
      </c>
      <c r="AG9" s="99">
        <v>3</v>
      </c>
      <c r="AH9" s="99">
        <v>1</v>
      </c>
      <c r="AI9" s="100">
        <v>46.9</v>
      </c>
      <c r="AJ9" s="100">
        <v>43.4</v>
      </c>
      <c r="AK9" s="100">
        <v>50.4</v>
      </c>
      <c r="AL9" s="54" t="s">
        <v>119</v>
      </c>
    </row>
    <row r="10" spans="1:38" ht="22.5" customHeight="1">
      <c r="A10" s="53"/>
      <c r="B10" s="53"/>
      <c r="C10" s="74"/>
      <c r="D10" s="20"/>
      <c r="E10" s="21"/>
      <c r="F10" s="21"/>
      <c r="G10" s="21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21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100"/>
      <c r="AJ10" s="100"/>
      <c r="AK10" s="100"/>
      <c r="AL10" s="62"/>
    </row>
    <row r="11" spans="1:38" ht="39" customHeight="1">
      <c r="A11" s="133" t="s">
        <v>118</v>
      </c>
      <c r="B11" s="133"/>
      <c r="C11" s="134"/>
      <c r="D11" s="20">
        <f>SUM(E11:F11)</f>
        <v>10662</v>
      </c>
      <c r="E11" s="21">
        <f>H11+K11+N11+Q11+U11+X11+AA11+AD11+AG11</f>
        <v>5323</v>
      </c>
      <c r="F11" s="21">
        <f>I11+L11+O11+R11+V11+Y11+AB11+AE11+AH11</f>
        <v>5339</v>
      </c>
      <c r="G11" s="21">
        <f aca="true" t="shared" si="0" ref="G11:AH11">SUM(G13:G29)</f>
        <v>5059</v>
      </c>
      <c r="H11" s="21">
        <f t="shared" si="0"/>
        <v>2275</v>
      </c>
      <c r="I11" s="21">
        <f t="shared" si="0"/>
        <v>2784</v>
      </c>
      <c r="J11" s="21">
        <f t="shared" si="0"/>
        <v>2128</v>
      </c>
      <c r="K11" s="21">
        <f t="shared" si="0"/>
        <v>864</v>
      </c>
      <c r="L11" s="21">
        <f t="shared" si="0"/>
        <v>1264</v>
      </c>
      <c r="M11" s="21">
        <f t="shared" si="0"/>
        <v>375</v>
      </c>
      <c r="N11" s="21">
        <f t="shared" si="0"/>
        <v>225</v>
      </c>
      <c r="O11" s="21">
        <f t="shared" si="0"/>
        <v>150</v>
      </c>
      <c r="P11" s="21">
        <f t="shared" si="0"/>
        <v>101</v>
      </c>
      <c r="Q11" s="21">
        <f t="shared" si="0"/>
        <v>59</v>
      </c>
      <c r="R11" s="21">
        <f t="shared" si="0"/>
        <v>42</v>
      </c>
      <c r="S11" s="21"/>
      <c r="T11" s="21">
        <f t="shared" si="0"/>
        <v>53</v>
      </c>
      <c r="U11" s="21">
        <f t="shared" si="0"/>
        <v>44</v>
      </c>
      <c r="V11" s="21">
        <f t="shared" si="0"/>
        <v>9</v>
      </c>
      <c r="W11" s="21">
        <f t="shared" si="0"/>
        <v>2699</v>
      </c>
      <c r="X11" s="21">
        <f t="shared" si="0"/>
        <v>1740</v>
      </c>
      <c r="Y11" s="21">
        <f t="shared" si="0"/>
        <v>959</v>
      </c>
      <c r="Z11" s="21">
        <f t="shared" si="0"/>
        <v>51</v>
      </c>
      <c r="AA11" s="21">
        <f t="shared" si="0"/>
        <v>17</v>
      </c>
      <c r="AB11" s="21">
        <f t="shared" si="0"/>
        <v>34</v>
      </c>
      <c r="AC11" s="21">
        <f t="shared" si="0"/>
        <v>186</v>
      </c>
      <c r="AD11" s="21">
        <f t="shared" si="0"/>
        <v>96</v>
      </c>
      <c r="AE11" s="21">
        <f t="shared" si="0"/>
        <v>90</v>
      </c>
      <c r="AF11" s="21">
        <f t="shared" si="0"/>
        <v>10</v>
      </c>
      <c r="AG11" s="21">
        <f t="shared" si="0"/>
        <v>3</v>
      </c>
      <c r="AH11" s="21">
        <f t="shared" si="0"/>
        <v>7</v>
      </c>
      <c r="AI11" s="100">
        <f>IF(D11=0,REPT(" ",4)&amp;"-",ROUND(G11/D11*100,1))</f>
        <v>47.4</v>
      </c>
      <c r="AJ11" s="100">
        <f>IF(E11=0,REPT(" ",4)&amp;"-",ROUND(H11/E11*100,1))</f>
        <v>42.7</v>
      </c>
      <c r="AK11" s="100">
        <f>IF(F11=0,REPT(" ",4)&amp;"-",ROUND(I11/F11*100,1))</f>
        <v>52.1</v>
      </c>
      <c r="AL11" s="54" t="s">
        <v>120</v>
      </c>
    </row>
    <row r="12" spans="1:38" ht="22.5" customHeight="1">
      <c r="A12" s="75"/>
      <c r="B12" s="75"/>
      <c r="C12" s="76"/>
      <c r="D12" s="21"/>
      <c r="E12" s="21"/>
      <c r="F12" s="21"/>
      <c r="G12" s="21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21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100"/>
      <c r="AJ12" s="100"/>
      <c r="AK12" s="100"/>
      <c r="AL12" s="77"/>
    </row>
    <row r="13" spans="1:38" ht="45" customHeight="1">
      <c r="A13" s="78"/>
      <c r="B13" s="79" t="s">
        <v>37</v>
      </c>
      <c r="C13" s="80"/>
      <c r="D13" s="20">
        <f aca="true" t="shared" si="1" ref="D13:D26">SUM(E13:F13)</f>
        <v>4603</v>
      </c>
      <c r="E13" s="21">
        <f aca="true" t="shared" si="2" ref="E13:E26">H13+K13+N13+Q13+U13+X13+AA13+AD13+AG13</f>
        <v>2258</v>
      </c>
      <c r="F13" s="21">
        <f aca="true" t="shared" si="3" ref="F13:F26">I13+L13+O13+R13+V13+Y13+AB13+AE13+AH13</f>
        <v>2345</v>
      </c>
      <c r="G13" s="21">
        <f aca="true" t="shared" si="4" ref="G13:G26">SUM(H13:I13)</f>
        <v>2389</v>
      </c>
      <c r="H13" s="99">
        <v>1063</v>
      </c>
      <c r="I13" s="99">
        <v>1326</v>
      </c>
      <c r="J13" s="99">
        <f aca="true" t="shared" si="5" ref="J13:J26">SUM(K13:L13)</f>
        <v>799</v>
      </c>
      <c r="K13" s="99">
        <v>316</v>
      </c>
      <c r="L13" s="99">
        <v>483</v>
      </c>
      <c r="M13" s="99">
        <f aca="true" t="shared" si="6" ref="M13:M26">SUM(N13:O13)</f>
        <v>249</v>
      </c>
      <c r="N13" s="99">
        <v>166</v>
      </c>
      <c r="O13" s="99">
        <v>83</v>
      </c>
      <c r="P13" s="99">
        <f aca="true" t="shared" si="7" ref="P13:P26">SUM(Q13:R13)</f>
        <v>44</v>
      </c>
      <c r="Q13" s="99">
        <v>22</v>
      </c>
      <c r="R13" s="99">
        <v>22</v>
      </c>
      <c r="S13" s="99"/>
      <c r="T13" s="99">
        <f aca="true" t="shared" si="8" ref="T13:T26">SUM(U13:V13)</f>
        <v>10</v>
      </c>
      <c r="U13" s="99">
        <v>9</v>
      </c>
      <c r="V13" s="99">
        <v>1</v>
      </c>
      <c r="W13" s="21">
        <f aca="true" t="shared" si="9" ref="W13:W26">SUM(X13:Y13)</f>
        <v>985</v>
      </c>
      <c r="X13" s="99">
        <v>631</v>
      </c>
      <c r="Y13" s="99">
        <v>354</v>
      </c>
      <c r="Z13" s="21">
        <f aca="true" t="shared" si="10" ref="Z13:Z26">SUM(AA13:AB13)</f>
        <v>29</v>
      </c>
      <c r="AA13" s="99">
        <v>6</v>
      </c>
      <c r="AB13" s="99">
        <v>23</v>
      </c>
      <c r="AC13" s="99">
        <f aca="true" t="shared" si="11" ref="AC13:AC26">SUM(AD13:AE13)</f>
        <v>88</v>
      </c>
      <c r="AD13" s="99">
        <v>42</v>
      </c>
      <c r="AE13" s="99">
        <v>46</v>
      </c>
      <c r="AF13" s="99">
        <f aca="true" t="shared" si="12" ref="AF13:AF26">SUM(AG13:AH13)</f>
        <v>10</v>
      </c>
      <c r="AG13" s="99">
        <v>3</v>
      </c>
      <c r="AH13" s="99">
        <v>7</v>
      </c>
      <c r="AI13" s="100">
        <f aca="true" t="shared" si="13" ref="AI13:AI29">IF(D13=0,REPT(" ",4)&amp;"-",ROUND(G13/D13*100,1))</f>
        <v>51.9</v>
      </c>
      <c r="AJ13" s="100">
        <f aca="true" t="shared" si="14" ref="AJ13:AJ29">IF(E13=0,REPT(" ",4)&amp;"-",ROUND(H13/E13*100,1))</f>
        <v>47.1</v>
      </c>
      <c r="AK13" s="100">
        <f aca="true" t="shared" si="15" ref="AK13:AK26">IF(F13=0,REPT(" ",4)&amp;"-",ROUND(I13/F13*100,1))</f>
        <v>56.5</v>
      </c>
      <c r="AL13" s="54" t="s">
        <v>8</v>
      </c>
    </row>
    <row r="14" spans="1:38" ht="45" customHeight="1">
      <c r="A14" s="81"/>
      <c r="B14" s="82" t="s">
        <v>38</v>
      </c>
      <c r="C14" s="83"/>
      <c r="D14" s="20">
        <f t="shared" si="1"/>
        <v>954</v>
      </c>
      <c r="E14" s="21">
        <f t="shared" si="2"/>
        <v>435</v>
      </c>
      <c r="F14" s="21">
        <f t="shared" si="3"/>
        <v>519</v>
      </c>
      <c r="G14" s="21">
        <f t="shared" si="4"/>
        <v>560</v>
      </c>
      <c r="H14" s="99">
        <v>254</v>
      </c>
      <c r="I14" s="99">
        <v>306</v>
      </c>
      <c r="J14" s="99">
        <f t="shared" si="5"/>
        <v>216</v>
      </c>
      <c r="K14" s="99">
        <v>103</v>
      </c>
      <c r="L14" s="99">
        <v>113</v>
      </c>
      <c r="M14" s="99">
        <f t="shared" si="6"/>
        <v>10</v>
      </c>
      <c r="N14" s="99">
        <v>6</v>
      </c>
      <c r="O14" s="99">
        <v>4</v>
      </c>
      <c r="P14" s="99">
        <f t="shared" si="7"/>
        <v>0</v>
      </c>
      <c r="Q14" s="99">
        <v>0</v>
      </c>
      <c r="R14" s="99">
        <v>0</v>
      </c>
      <c r="S14" s="99"/>
      <c r="T14" s="99">
        <f t="shared" si="8"/>
        <v>5</v>
      </c>
      <c r="U14" s="99">
        <v>3</v>
      </c>
      <c r="V14" s="99">
        <v>2</v>
      </c>
      <c r="W14" s="21">
        <f t="shared" si="9"/>
        <v>143</v>
      </c>
      <c r="X14" s="99">
        <v>61</v>
      </c>
      <c r="Y14" s="99">
        <v>82</v>
      </c>
      <c r="Z14" s="21">
        <f t="shared" si="10"/>
        <v>2</v>
      </c>
      <c r="AA14" s="99">
        <v>1</v>
      </c>
      <c r="AB14" s="99">
        <v>1</v>
      </c>
      <c r="AC14" s="99">
        <f t="shared" si="11"/>
        <v>18</v>
      </c>
      <c r="AD14" s="99">
        <v>7</v>
      </c>
      <c r="AE14" s="99">
        <v>11</v>
      </c>
      <c r="AF14" s="99">
        <f t="shared" si="12"/>
        <v>0</v>
      </c>
      <c r="AG14" s="99">
        <v>0</v>
      </c>
      <c r="AH14" s="99">
        <v>0</v>
      </c>
      <c r="AI14" s="100">
        <f t="shared" si="13"/>
        <v>58.7</v>
      </c>
      <c r="AJ14" s="100">
        <f t="shared" si="14"/>
        <v>58.4</v>
      </c>
      <c r="AK14" s="100">
        <f t="shared" si="15"/>
        <v>59</v>
      </c>
      <c r="AL14" s="54" t="s">
        <v>9</v>
      </c>
    </row>
    <row r="15" spans="1:38" ht="45" customHeight="1">
      <c r="A15" s="81"/>
      <c r="B15" s="82" t="s">
        <v>39</v>
      </c>
      <c r="C15" s="83"/>
      <c r="D15" s="20">
        <f t="shared" si="1"/>
        <v>831</v>
      </c>
      <c r="E15" s="21">
        <f t="shared" si="2"/>
        <v>443</v>
      </c>
      <c r="F15" s="21">
        <f t="shared" si="3"/>
        <v>388</v>
      </c>
      <c r="G15" s="21">
        <f t="shared" si="4"/>
        <v>363</v>
      </c>
      <c r="H15" s="99">
        <v>154</v>
      </c>
      <c r="I15" s="99">
        <v>209</v>
      </c>
      <c r="J15" s="99">
        <f t="shared" si="5"/>
        <v>154</v>
      </c>
      <c r="K15" s="99">
        <v>56</v>
      </c>
      <c r="L15" s="99">
        <v>98</v>
      </c>
      <c r="M15" s="99">
        <f t="shared" si="6"/>
        <v>13</v>
      </c>
      <c r="N15" s="99">
        <v>9</v>
      </c>
      <c r="O15" s="99">
        <v>4</v>
      </c>
      <c r="P15" s="99">
        <f t="shared" si="7"/>
        <v>1</v>
      </c>
      <c r="Q15" s="99">
        <v>1</v>
      </c>
      <c r="R15" s="99">
        <v>0</v>
      </c>
      <c r="S15" s="99"/>
      <c r="T15" s="99">
        <f t="shared" si="8"/>
        <v>1</v>
      </c>
      <c r="U15" s="99">
        <v>1</v>
      </c>
      <c r="V15" s="99">
        <v>0</v>
      </c>
      <c r="W15" s="21">
        <f t="shared" si="9"/>
        <v>289</v>
      </c>
      <c r="X15" s="99">
        <v>216</v>
      </c>
      <c r="Y15" s="99">
        <v>73</v>
      </c>
      <c r="Z15" s="21">
        <f t="shared" si="10"/>
        <v>5</v>
      </c>
      <c r="AA15" s="99">
        <v>3</v>
      </c>
      <c r="AB15" s="99">
        <v>2</v>
      </c>
      <c r="AC15" s="99">
        <f t="shared" si="11"/>
        <v>5</v>
      </c>
      <c r="AD15" s="99">
        <v>3</v>
      </c>
      <c r="AE15" s="99">
        <v>2</v>
      </c>
      <c r="AF15" s="99">
        <f t="shared" si="12"/>
        <v>0</v>
      </c>
      <c r="AG15" s="99">
        <v>0</v>
      </c>
      <c r="AH15" s="99">
        <v>0</v>
      </c>
      <c r="AI15" s="100">
        <f t="shared" si="13"/>
        <v>43.7</v>
      </c>
      <c r="AJ15" s="100">
        <f t="shared" si="14"/>
        <v>34.8</v>
      </c>
      <c r="AK15" s="100">
        <f t="shared" si="15"/>
        <v>53.9</v>
      </c>
      <c r="AL15" s="54" t="s">
        <v>10</v>
      </c>
    </row>
    <row r="16" spans="1:38" ht="45" customHeight="1">
      <c r="A16" s="81"/>
      <c r="B16" s="82" t="s">
        <v>40</v>
      </c>
      <c r="C16" s="83"/>
      <c r="D16" s="20">
        <f t="shared" si="1"/>
        <v>898</v>
      </c>
      <c r="E16" s="21">
        <f t="shared" si="2"/>
        <v>469</v>
      </c>
      <c r="F16" s="21">
        <f t="shared" si="3"/>
        <v>429</v>
      </c>
      <c r="G16" s="21">
        <f t="shared" si="4"/>
        <v>381</v>
      </c>
      <c r="H16" s="99">
        <v>153</v>
      </c>
      <c r="I16" s="99">
        <v>228</v>
      </c>
      <c r="J16" s="99">
        <f t="shared" si="5"/>
        <v>153</v>
      </c>
      <c r="K16" s="99">
        <v>66</v>
      </c>
      <c r="L16" s="99">
        <v>87</v>
      </c>
      <c r="M16" s="99">
        <f t="shared" si="6"/>
        <v>16</v>
      </c>
      <c r="N16" s="99">
        <v>12</v>
      </c>
      <c r="O16" s="99">
        <v>4</v>
      </c>
      <c r="P16" s="99">
        <f t="shared" si="7"/>
        <v>6</v>
      </c>
      <c r="Q16" s="99">
        <v>2</v>
      </c>
      <c r="R16" s="99">
        <v>4</v>
      </c>
      <c r="S16" s="99"/>
      <c r="T16" s="99">
        <f t="shared" si="8"/>
        <v>1</v>
      </c>
      <c r="U16" s="99">
        <v>0</v>
      </c>
      <c r="V16" s="99">
        <v>1</v>
      </c>
      <c r="W16" s="21">
        <f t="shared" si="9"/>
        <v>333</v>
      </c>
      <c r="X16" s="99">
        <v>233</v>
      </c>
      <c r="Y16" s="99">
        <v>100</v>
      </c>
      <c r="Z16" s="21">
        <f t="shared" si="10"/>
        <v>2</v>
      </c>
      <c r="AA16" s="99">
        <v>2</v>
      </c>
      <c r="AB16" s="99">
        <v>0</v>
      </c>
      <c r="AC16" s="99">
        <f t="shared" si="11"/>
        <v>6</v>
      </c>
      <c r="AD16" s="99">
        <v>1</v>
      </c>
      <c r="AE16" s="99">
        <v>5</v>
      </c>
      <c r="AF16" s="99">
        <f t="shared" si="12"/>
        <v>0</v>
      </c>
      <c r="AG16" s="99">
        <v>0</v>
      </c>
      <c r="AH16" s="99">
        <v>0</v>
      </c>
      <c r="AI16" s="100">
        <f t="shared" si="13"/>
        <v>42.4</v>
      </c>
      <c r="AJ16" s="100">
        <f t="shared" si="14"/>
        <v>32.6</v>
      </c>
      <c r="AK16" s="100">
        <f t="shared" si="15"/>
        <v>53.1</v>
      </c>
      <c r="AL16" s="54" t="s">
        <v>11</v>
      </c>
    </row>
    <row r="17" spans="1:38" ht="45" customHeight="1">
      <c r="A17" s="81"/>
      <c r="B17" s="82" t="s">
        <v>41</v>
      </c>
      <c r="C17" s="83"/>
      <c r="D17" s="20">
        <f t="shared" si="1"/>
        <v>678</v>
      </c>
      <c r="E17" s="21">
        <f t="shared" si="2"/>
        <v>336</v>
      </c>
      <c r="F17" s="21">
        <f t="shared" si="3"/>
        <v>342</v>
      </c>
      <c r="G17" s="21">
        <f t="shared" si="4"/>
        <v>294</v>
      </c>
      <c r="H17" s="99">
        <v>149</v>
      </c>
      <c r="I17" s="99">
        <v>145</v>
      </c>
      <c r="J17" s="99">
        <f t="shared" si="5"/>
        <v>115</v>
      </c>
      <c r="K17" s="99">
        <v>47</v>
      </c>
      <c r="L17" s="99">
        <v>68</v>
      </c>
      <c r="M17" s="99">
        <f t="shared" si="6"/>
        <v>56</v>
      </c>
      <c r="N17" s="99">
        <v>20</v>
      </c>
      <c r="O17" s="99">
        <v>36</v>
      </c>
      <c r="P17" s="99">
        <f t="shared" si="7"/>
        <v>11</v>
      </c>
      <c r="Q17" s="99">
        <v>5</v>
      </c>
      <c r="R17" s="99">
        <v>6</v>
      </c>
      <c r="S17" s="99"/>
      <c r="T17" s="99">
        <f t="shared" si="8"/>
        <v>4</v>
      </c>
      <c r="U17" s="99">
        <v>2</v>
      </c>
      <c r="V17" s="99">
        <v>2</v>
      </c>
      <c r="W17" s="21">
        <f t="shared" si="9"/>
        <v>178</v>
      </c>
      <c r="X17" s="99">
        <v>98</v>
      </c>
      <c r="Y17" s="99">
        <v>80</v>
      </c>
      <c r="Z17" s="21">
        <f t="shared" si="10"/>
        <v>5</v>
      </c>
      <c r="AA17" s="99">
        <v>2</v>
      </c>
      <c r="AB17" s="99">
        <v>3</v>
      </c>
      <c r="AC17" s="99">
        <f t="shared" si="11"/>
        <v>15</v>
      </c>
      <c r="AD17" s="99">
        <v>13</v>
      </c>
      <c r="AE17" s="99">
        <v>2</v>
      </c>
      <c r="AF17" s="99">
        <f t="shared" si="12"/>
        <v>0</v>
      </c>
      <c r="AG17" s="99">
        <v>0</v>
      </c>
      <c r="AH17" s="99">
        <v>0</v>
      </c>
      <c r="AI17" s="100">
        <f t="shared" si="13"/>
        <v>43.4</v>
      </c>
      <c r="AJ17" s="100">
        <f t="shared" si="14"/>
        <v>44.3</v>
      </c>
      <c r="AK17" s="100">
        <f t="shared" si="15"/>
        <v>42.4</v>
      </c>
      <c r="AL17" s="54" t="s">
        <v>12</v>
      </c>
    </row>
    <row r="18" spans="1:38" ht="45" customHeight="1">
      <c r="A18" s="81"/>
      <c r="B18" s="82" t="s">
        <v>42</v>
      </c>
      <c r="C18" s="74"/>
      <c r="D18" s="20">
        <f t="shared" si="1"/>
        <v>353</v>
      </c>
      <c r="E18" s="21">
        <f t="shared" si="2"/>
        <v>166</v>
      </c>
      <c r="F18" s="21">
        <f t="shared" si="3"/>
        <v>187</v>
      </c>
      <c r="G18" s="21">
        <f t="shared" si="4"/>
        <v>172</v>
      </c>
      <c r="H18" s="99">
        <v>81</v>
      </c>
      <c r="I18" s="99">
        <v>91</v>
      </c>
      <c r="J18" s="99">
        <f t="shared" si="5"/>
        <v>61</v>
      </c>
      <c r="K18" s="99">
        <v>25</v>
      </c>
      <c r="L18" s="99">
        <v>36</v>
      </c>
      <c r="M18" s="99">
        <f t="shared" si="6"/>
        <v>4</v>
      </c>
      <c r="N18" s="99">
        <v>0</v>
      </c>
      <c r="O18" s="99">
        <v>4</v>
      </c>
      <c r="P18" s="99">
        <f t="shared" si="7"/>
        <v>13</v>
      </c>
      <c r="Q18" s="99">
        <v>8</v>
      </c>
      <c r="R18" s="99">
        <v>5</v>
      </c>
      <c r="S18" s="99"/>
      <c r="T18" s="99">
        <f t="shared" si="8"/>
        <v>1</v>
      </c>
      <c r="U18" s="99">
        <v>0</v>
      </c>
      <c r="V18" s="99">
        <v>1</v>
      </c>
      <c r="W18" s="21">
        <f t="shared" si="9"/>
        <v>99</v>
      </c>
      <c r="X18" s="99">
        <v>52</v>
      </c>
      <c r="Y18" s="99">
        <v>47</v>
      </c>
      <c r="Z18" s="21">
        <f t="shared" si="10"/>
        <v>0</v>
      </c>
      <c r="AA18" s="99">
        <v>0</v>
      </c>
      <c r="AB18" s="99">
        <v>0</v>
      </c>
      <c r="AC18" s="99">
        <f t="shared" si="11"/>
        <v>3</v>
      </c>
      <c r="AD18" s="99">
        <v>0</v>
      </c>
      <c r="AE18" s="99">
        <v>3</v>
      </c>
      <c r="AF18" s="99">
        <f t="shared" si="12"/>
        <v>0</v>
      </c>
      <c r="AG18" s="99">
        <v>0</v>
      </c>
      <c r="AH18" s="99">
        <v>0</v>
      </c>
      <c r="AI18" s="100">
        <f t="shared" si="13"/>
        <v>48.7</v>
      </c>
      <c r="AJ18" s="100">
        <f t="shared" si="14"/>
        <v>48.8</v>
      </c>
      <c r="AK18" s="100">
        <f t="shared" si="15"/>
        <v>48.7</v>
      </c>
      <c r="AL18" s="54" t="s">
        <v>13</v>
      </c>
    </row>
    <row r="19" spans="1:38" ht="45" customHeight="1">
      <c r="A19" s="53"/>
      <c r="B19" s="82" t="s">
        <v>43</v>
      </c>
      <c r="C19" s="84"/>
      <c r="D19" s="20">
        <f t="shared" si="1"/>
        <v>144</v>
      </c>
      <c r="E19" s="21">
        <f t="shared" si="2"/>
        <v>89</v>
      </c>
      <c r="F19" s="21">
        <f t="shared" si="3"/>
        <v>55</v>
      </c>
      <c r="G19" s="21">
        <f t="shared" si="4"/>
        <v>23</v>
      </c>
      <c r="H19" s="99">
        <v>10</v>
      </c>
      <c r="I19" s="99">
        <v>13</v>
      </c>
      <c r="J19" s="99">
        <f t="shared" si="5"/>
        <v>38</v>
      </c>
      <c r="K19" s="99">
        <v>15</v>
      </c>
      <c r="L19" s="99">
        <v>23</v>
      </c>
      <c r="M19" s="99">
        <f t="shared" si="6"/>
        <v>0</v>
      </c>
      <c r="N19" s="99">
        <v>0</v>
      </c>
      <c r="O19" s="99">
        <v>0</v>
      </c>
      <c r="P19" s="99">
        <f t="shared" si="7"/>
        <v>0</v>
      </c>
      <c r="Q19" s="99">
        <v>0</v>
      </c>
      <c r="R19" s="99">
        <v>0</v>
      </c>
      <c r="S19" s="99"/>
      <c r="T19" s="99">
        <f t="shared" si="8"/>
        <v>0</v>
      </c>
      <c r="U19" s="99">
        <v>0</v>
      </c>
      <c r="V19" s="99">
        <v>0</v>
      </c>
      <c r="W19" s="21">
        <f t="shared" si="9"/>
        <v>82</v>
      </c>
      <c r="X19" s="99">
        <v>64</v>
      </c>
      <c r="Y19" s="99">
        <v>18</v>
      </c>
      <c r="Z19" s="21">
        <f t="shared" si="10"/>
        <v>0</v>
      </c>
      <c r="AA19" s="99">
        <v>0</v>
      </c>
      <c r="AB19" s="99">
        <v>0</v>
      </c>
      <c r="AC19" s="99">
        <f t="shared" si="11"/>
        <v>1</v>
      </c>
      <c r="AD19" s="99">
        <v>0</v>
      </c>
      <c r="AE19" s="99">
        <v>1</v>
      </c>
      <c r="AF19" s="99">
        <f t="shared" si="12"/>
        <v>0</v>
      </c>
      <c r="AG19" s="99">
        <v>0</v>
      </c>
      <c r="AH19" s="99">
        <v>0</v>
      </c>
      <c r="AI19" s="100">
        <f t="shared" si="13"/>
        <v>16</v>
      </c>
      <c r="AJ19" s="100">
        <f t="shared" si="14"/>
        <v>11.2</v>
      </c>
      <c r="AK19" s="100">
        <f t="shared" si="15"/>
        <v>23.6</v>
      </c>
      <c r="AL19" s="54" t="s">
        <v>14</v>
      </c>
    </row>
    <row r="20" spans="1:38" ht="45" customHeight="1">
      <c r="A20" s="53"/>
      <c r="B20" s="82" t="s">
        <v>79</v>
      </c>
      <c r="C20" s="84"/>
      <c r="D20" s="20">
        <f t="shared" si="1"/>
        <v>253</v>
      </c>
      <c r="E20" s="21">
        <f t="shared" si="2"/>
        <v>148</v>
      </c>
      <c r="F20" s="21">
        <f t="shared" si="3"/>
        <v>105</v>
      </c>
      <c r="G20" s="21">
        <f t="shared" si="4"/>
        <v>139</v>
      </c>
      <c r="H20" s="99">
        <v>77</v>
      </c>
      <c r="I20" s="99">
        <v>62</v>
      </c>
      <c r="J20" s="99">
        <f t="shared" si="5"/>
        <v>34</v>
      </c>
      <c r="K20" s="99">
        <v>15</v>
      </c>
      <c r="L20" s="99">
        <v>19</v>
      </c>
      <c r="M20" s="99">
        <f t="shared" si="6"/>
        <v>13</v>
      </c>
      <c r="N20" s="99">
        <v>5</v>
      </c>
      <c r="O20" s="99">
        <v>8</v>
      </c>
      <c r="P20" s="99">
        <f t="shared" si="7"/>
        <v>12</v>
      </c>
      <c r="Q20" s="99">
        <v>11</v>
      </c>
      <c r="R20" s="99">
        <v>1</v>
      </c>
      <c r="S20" s="99"/>
      <c r="T20" s="99">
        <f t="shared" si="8"/>
        <v>1</v>
      </c>
      <c r="U20" s="99">
        <v>1</v>
      </c>
      <c r="V20" s="99">
        <v>0</v>
      </c>
      <c r="W20" s="21">
        <f t="shared" si="9"/>
        <v>33</v>
      </c>
      <c r="X20" s="99">
        <v>26</v>
      </c>
      <c r="Y20" s="99">
        <v>7</v>
      </c>
      <c r="Z20" s="21">
        <f t="shared" si="10"/>
        <v>2</v>
      </c>
      <c r="AA20" s="99">
        <v>0</v>
      </c>
      <c r="AB20" s="99">
        <v>2</v>
      </c>
      <c r="AC20" s="99">
        <f t="shared" si="11"/>
        <v>19</v>
      </c>
      <c r="AD20" s="99">
        <v>13</v>
      </c>
      <c r="AE20" s="99">
        <v>6</v>
      </c>
      <c r="AF20" s="99">
        <f t="shared" si="12"/>
        <v>0</v>
      </c>
      <c r="AG20" s="99">
        <v>0</v>
      </c>
      <c r="AH20" s="99">
        <v>0</v>
      </c>
      <c r="AI20" s="100">
        <f t="shared" si="13"/>
        <v>54.9</v>
      </c>
      <c r="AJ20" s="100">
        <f t="shared" si="14"/>
        <v>52</v>
      </c>
      <c r="AK20" s="100">
        <f t="shared" si="15"/>
        <v>59</v>
      </c>
      <c r="AL20" s="54" t="s">
        <v>15</v>
      </c>
    </row>
    <row r="21" spans="1:38" ht="45" customHeight="1">
      <c r="A21" s="53"/>
      <c r="B21" s="82" t="s">
        <v>80</v>
      </c>
      <c r="C21" s="83"/>
      <c r="D21" s="20">
        <f t="shared" si="1"/>
        <v>155</v>
      </c>
      <c r="E21" s="21">
        <f t="shared" si="2"/>
        <v>73</v>
      </c>
      <c r="F21" s="21">
        <f t="shared" si="3"/>
        <v>82</v>
      </c>
      <c r="G21" s="21">
        <f t="shared" si="4"/>
        <v>77</v>
      </c>
      <c r="H21" s="99">
        <v>35</v>
      </c>
      <c r="I21" s="99">
        <v>42</v>
      </c>
      <c r="J21" s="99">
        <f t="shared" si="5"/>
        <v>47</v>
      </c>
      <c r="K21" s="99">
        <v>20</v>
      </c>
      <c r="L21" s="99">
        <v>27</v>
      </c>
      <c r="M21" s="99">
        <f t="shared" si="6"/>
        <v>2</v>
      </c>
      <c r="N21" s="99">
        <v>2</v>
      </c>
      <c r="O21" s="99">
        <v>0</v>
      </c>
      <c r="P21" s="99">
        <f t="shared" si="7"/>
        <v>0</v>
      </c>
      <c r="Q21" s="99">
        <v>0</v>
      </c>
      <c r="R21" s="99">
        <v>0</v>
      </c>
      <c r="S21" s="99"/>
      <c r="T21" s="99">
        <f t="shared" si="8"/>
        <v>0</v>
      </c>
      <c r="U21" s="99">
        <v>0</v>
      </c>
      <c r="V21" s="99">
        <v>0</v>
      </c>
      <c r="W21" s="21">
        <f t="shared" si="9"/>
        <v>25</v>
      </c>
      <c r="X21" s="99">
        <v>15</v>
      </c>
      <c r="Y21" s="99">
        <v>10</v>
      </c>
      <c r="Z21" s="21">
        <f t="shared" si="10"/>
        <v>0</v>
      </c>
      <c r="AA21" s="99">
        <v>0</v>
      </c>
      <c r="AB21" s="99">
        <v>0</v>
      </c>
      <c r="AC21" s="99">
        <f t="shared" si="11"/>
        <v>4</v>
      </c>
      <c r="AD21" s="99">
        <v>1</v>
      </c>
      <c r="AE21" s="99">
        <v>3</v>
      </c>
      <c r="AF21" s="99">
        <f t="shared" si="12"/>
        <v>0</v>
      </c>
      <c r="AG21" s="99">
        <v>0</v>
      </c>
      <c r="AH21" s="99">
        <v>0</v>
      </c>
      <c r="AI21" s="100">
        <f t="shared" si="13"/>
        <v>49.7</v>
      </c>
      <c r="AJ21" s="100">
        <f t="shared" si="14"/>
        <v>47.9</v>
      </c>
      <c r="AK21" s="100">
        <f t="shared" si="15"/>
        <v>51.2</v>
      </c>
      <c r="AL21" s="54" t="s">
        <v>16</v>
      </c>
    </row>
    <row r="22" spans="1:38" ht="45" customHeight="1">
      <c r="A22" s="81"/>
      <c r="B22" s="82" t="s">
        <v>81</v>
      </c>
      <c r="C22" s="83"/>
      <c r="D22" s="20">
        <f t="shared" si="1"/>
        <v>291</v>
      </c>
      <c r="E22" s="21">
        <f t="shared" si="2"/>
        <v>161</v>
      </c>
      <c r="F22" s="21">
        <f t="shared" si="3"/>
        <v>130</v>
      </c>
      <c r="G22" s="21">
        <f t="shared" si="4"/>
        <v>160</v>
      </c>
      <c r="H22" s="99">
        <v>74</v>
      </c>
      <c r="I22" s="99">
        <v>86</v>
      </c>
      <c r="J22" s="99">
        <f t="shared" si="5"/>
        <v>52</v>
      </c>
      <c r="K22" s="99">
        <v>27</v>
      </c>
      <c r="L22" s="99">
        <v>25</v>
      </c>
      <c r="M22" s="99">
        <f t="shared" si="6"/>
        <v>7</v>
      </c>
      <c r="N22" s="99">
        <v>4</v>
      </c>
      <c r="O22" s="99">
        <v>3</v>
      </c>
      <c r="P22" s="99">
        <f t="shared" si="7"/>
        <v>4</v>
      </c>
      <c r="Q22" s="99">
        <v>3</v>
      </c>
      <c r="R22" s="99">
        <v>1</v>
      </c>
      <c r="S22" s="99"/>
      <c r="T22" s="99">
        <f t="shared" si="8"/>
        <v>6</v>
      </c>
      <c r="U22" s="99">
        <v>6</v>
      </c>
      <c r="V22" s="99">
        <v>0</v>
      </c>
      <c r="W22" s="21">
        <f t="shared" si="9"/>
        <v>56</v>
      </c>
      <c r="X22" s="99">
        <v>43</v>
      </c>
      <c r="Y22" s="99">
        <v>13</v>
      </c>
      <c r="Z22" s="21">
        <f t="shared" si="10"/>
        <v>0</v>
      </c>
      <c r="AA22" s="99">
        <v>0</v>
      </c>
      <c r="AB22" s="99">
        <v>0</v>
      </c>
      <c r="AC22" s="99">
        <f t="shared" si="11"/>
        <v>6</v>
      </c>
      <c r="AD22" s="99">
        <v>4</v>
      </c>
      <c r="AE22" s="99">
        <v>2</v>
      </c>
      <c r="AF22" s="99">
        <f t="shared" si="12"/>
        <v>0</v>
      </c>
      <c r="AG22" s="99">
        <v>0</v>
      </c>
      <c r="AH22" s="99">
        <v>0</v>
      </c>
      <c r="AI22" s="100">
        <f t="shared" si="13"/>
        <v>55</v>
      </c>
      <c r="AJ22" s="100">
        <f t="shared" si="14"/>
        <v>46</v>
      </c>
      <c r="AK22" s="100">
        <f t="shared" si="15"/>
        <v>66.2</v>
      </c>
      <c r="AL22" s="54" t="s">
        <v>17</v>
      </c>
    </row>
    <row r="23" spans="1:38" ht="45" customHeight="1">
      <c r="A23" s="81"/>
      <c r="B23" s="82" t="s">
        <v>82</v>
      </c>
      <c r="C23" s="83"/>
      <c r="D23" s="20">
        <f t="shared" si="1"/>
        <v>620</v>
      </c>
      <c r="E23" s="21">
        <f t="shared" si="2"/>
        <v>315</v>
      </c>
      <c r="F23" s="21">
        <f t="shared" si="3"/>
        <v>305</v>
      </c>
      <c r="G23" s="21">
        <f t="shared" si="4"/>
        <v>235</v>
      </c>
      <c r="H23" s="99">
        <v>120</v>
      </c>
      <c r="I23" s="99">
        <v>115</v>
      </c>
      <c r="J23" s="99">
        <f t="shared" si="5"/>
        <v>198</v>
      </c>
      <c r="K23" s="99">
        <v>72</v>
      </c>
      <c r="L23" s="99">
        <v>126</v>
      </c>
      <c r="M23" s="99">
        <f t="shared" si="6"/>
        <v>0</v>
      </c>
      <c r="N23" s="99">
        <v>0</v>
      </c>
      <c r="O23" s="99">
        <v>0</v>
      </c>
      <c r="P23" s="99">
        <f t="shared" si="7"/>
        <v>7</v>
      </c>
      <c r="Q23" s="99">
        <v>6</v>
      </c>
      <c r="R23" s="99">
        <v>1</v>
      </c>
      <c r="S23" s="99"/>
      <c r="T23" s="99">
        <f t="shared" si="8"/>
        <v>11</v>
      </c>
      <c r="U23" s="99">
        <v>10</v>
      </c>
      <c r="V23" s="99">
        <v>1</v>
      </c>
      <c r="W23" s="21">
        <f t="shared" si="9"/>
        <v>157</v>
      </c>
      <c r="X23" s="99">
        <v>101</v>
      </c>
      <c r="Y23" s="99">
        <v>56</v>
      </c>
      <c r="Z23" s="21">
        <f t="shared" si="10"/>
        <v>5</v>
      </c>
      <c r="AA23" s="99">
        <v>3</v>
      </c>
      <c r="AB23" s="99">
        <v>2</v>
      </c>
      <c r="AC23" s="99">
        <f t="shared" si="11"/>
        <v>7</v>
      </c>
      <c r="AD23" s="99">
        <v>3</v>
      </c>
      <c r="AE23" s="99">
        <v>4</v>
      </c>
      <c r="AF23" s="99">
        <f t="shared" si="12"/>
        <v>0</v>
      </c>
      <c r="AG23" s="99">
        <v>0</v>
      </c>
      <c r="AH23" s="99">
        <v>0</v>
      </c>
      <c r="AI23" s="100">
        <f t="shared" si="13"/>
        <v>37.9</v>
      </c>
      <c r="AJ23" s="100">
        <f t="shared" si="14"/>
        <v>38.1</v>
      </c>
      <c r="AK23" s="100">
        <f t="shared" si="15"/>
        <v>37.7</v>
      </c>
      <c r="AL23" s="54" t="s">
        <v>18</v>
      </c>
    </row>
    <row r="24" spans="1:38" ht="45" customHeight="1">
      <c r="A24" s="81"/>
      <c r="B24" s="82" t="s">
        <v>48</v>
      </c>
      <c r="C24" s="83"/>
      <c r="D24" s="20">
        <f t="shared" si="1"/>
        <v>214</v>
      </c>
      <c r="E24" s="21">
        <f t="shared" si="2"/>
        <v>100</v>
      </c>
      <c r="F24" s="21">
        <f t="shared" si="3"/>
        <v>114</v>
      </c>
      <c r="G24" s="21">
        <f t="shared" si="4"/>
        <v>70</v>
      </c>
      <c r="H24" s="99">
        <v>29</v>
      </c>
      <c r="I24" s="99">
        <v>41</v>
      </c>
      <c r="J24" s="99">
        <f t="shared" si="5"/>
        <v>76</v>
      </c>
      <c r="K24" s="99">
        <v>33</v>
      </c>
      <c r="L24" s="99">
        <v>43</v>
      </c>
      <c r="M24" s="99">
        <f t="shared" si="6"/>
        <v>3</v>
      </c>
      <c r="N24" s="99">
        <v>0</v>
      </c>
      <c r="O24" s="99">
        <v>3</v>
      </c>
      <c r="P24" s="99">
        <f t="shared" si="7"/>
        <v>2</v>
      </c>
      <c r="Q24" s="99">
        <v>0</v>
      </c>
      <c r="R24" s="99">
        <v>2</v>
      </c>
      <c r="S24" s="99"/>
      <c r="T24" s="99">
        <f t="shared" si="8"/>
        <v>0</v>
      </c>
      <c r="U24" s="99">
        <v>0</v>
      </c>
      <c r="V24" s="99">
        <v>0</v>
      </c>
      <c r="W24" s="21">
        <f t="shared" si="9"/>
        <v>59</v>
      </c>
      <c r="X24" s="99">
        <v>36</v>
      </c>
      <c r="Y24" s="99">
        <v>23</v>
      </c>
      <c r="Z24" s="21">
        <f t="shared" si="10"/>
        <v>0</v>
      </c>
      <c r="AA24" s="99">
        <v>0</v>
      </c>
      <c r="AB24" s="99">
        <v>0</v>
      </c>
      <c r="AC24" s="99">
        <f t="shared" si="11"/>
        <v>4</v>
      </c>
      <c r="AD24" s="99">
        <v>2</v>
      </c>
      <c r="AE24" s="99">
        <v>2</v>
      </c>
      <c r="AF24" s="99">
        <f t="shared" si="12"/>
        <v>0</v>
      </c>
      <c r="AG24" s="99">
        <v>0</v>
      </c>
      <c r="AH24" s="99">
        <v>0</v>
      </c>
      <c r="AI24" s="100">
        <f aca="true" t="shared" si="16" ref="AI24:AJ26">IF(D24=0,REPT(" ",4)&amp;"-",ROUND(G24/D24*100,1))</f>
        <v>32.7</v>
      </c>
      <c r="AJ24" s="100">
        <f t="shared" si="16"/>
        <v>29</v>
      </c>
      <c r="AK24" s="100">
        <f t="shared" si="15"/>
        <v>36</v>
      </c>
      <c r="AL24" s="54" t="s">
        <v>25</v>
      </c>
    </row>
    <row r="25" spans="1:38" ht="45" customHeight="1">
      <c r="A25" s="81"/>
      <c r="B25" s="82" t="s">
        <v>49</v>
      </c>
      <c r="C25" s="83"/>
      <c r="D25" s="20">
        <f t="shared" si="1"/>
        <v>75</v>
      </c>
      <c r="E25" s="21">
        <f t="shared" si="2"/>
        <v>33</v>
      </c>
      <c r="F25" s="21">
        <f t="shared" si="3"/>
        <v>42</v>
      </c>
      <c r="G25" s="21">
        <f t="shared" si="4"/>
        <v>18</v>
      </c>
      <c r="H25" s="99">
        <v>7</v>
      </c>
      <c r="I25" s="99">
        <v>11</v>
      </c>
      <c r="J25" s="99">
        <f t="shared" si="5"/>
        <v>27</v>
      </c>
      <c r="K25" s="99">
        <v>7</v>
      </c>
      <c r="L25" s="99">
        <v>20</v>
      </c>
      <c r="M25" s="99">
        <f t="shared" si="6"/>
        <v>0</v>
      </c>
      <c r="N25" s="99">
        <v>0</v>
      </c>
      <c r="O25" s="99">
        <v>0</v>
      </c>
      <c r="P25" s="99">
        <f t="shared" si="7"/>
        <v>0</v>
      </c>
      <c r="Q25" s="99">
        <v>0</v>
      </c>
      <c r="R25" s="99">
        <v>0</v>
      </c>
      <c r="S25" s="99"/>
      <c r="T25" s="99">
        <f t="shared" si="8"/>
        <v>0</v>
      </c>
      <c r="U25" s="99">
        <v>0</v>
      </c>
      <c r="V25" s="99">
        <v>0</v>
      </c>
      <c r="W25" s="21">
        <f t="shared" si="9"/>
        <v>29</v>
      </c>
      <c r="X25" s="99">
        <v>19</v>
      </c>
      <c r="Y25" s="99">
        <v>10</v>
      </c>
      <c r="Z25" s="21">
        <f t="shared" si="10"/>
        <v>1</v>
      </c>
      <c r="AA25" s="99">
        <v>0</v>
      </c>
      <c r="AB25" s="99">
        <v>1</v>
      </c>
      <c r="AC25" s="99">
        <f t="shared" si="11"/>
        <v>0</v>
      </c>
      <c r="AD25" s="99">
        <v>0</v>
      </c>
      <c r="AE25" s="99">
        <v>0</v>
      </c>
      <c r="AF25" s="99">
        <f t="shared" si="12"/>
        <v>0</v>
      </c>
      <c r="AG25" s="99">
        <v>0</v>
      </c>
      <c r="AH25" s="99">
        <v>0</v>
      </c>
      <c r="AI25" s="100">
        <f t="shared" si="16"/>
        <v>24</v>
      </c>
      <c r="AJ25" s="100">
        <f t="shared" si="16"/>
        <v>21.2</v>
      </c>
      <c r="AK25" s="100">
        <f t="shared" si="15"/>
        <v>26.2</v>
      </c>
      <c r="AL25" s="54" t="s">
        <v>27</v>
      </c>
    </row>
    <row r="26" spans="1:38" ht="45" customHeight="1">
      <c r="A26" s="81"/>
      <c r="B26" s="82" t="s">
        <v>50</v>
      </c>
      <c r="C26" s="83"/>
      <c r="D26" s="20">
        <f t="shared" si="1"/>
        <v>248</v>
      </c>
      <c r="E26" s="21">
        <f t="shared" si="2"/>
        <v>127</v>
      </c>
      <c r="F26" s="21">
        <f t="shared" si="3"/>
        <v>121</v>
      </c>
      <c r="G26" s="21">
        <f t="shared" si="4"/>
        <v>81</v>
      </c>
      <c r="H26" s="99">
        <v>34</v>
      </c>
      <c r="I26" s="99">
        <v>47</v>
      </c>
      <c r="J26" s="99">
        <f t="shared" si="5"/>
        <v>60</v>
      </c>
      <c r="K26" s="99">
        <v>16</v>
      </c>
      <c r="L26" s="99">
        <v>44</v>
      </c>
      <c r="M26" s="99">
        <f t="shared" si="6"/>
        <v>1</v>
      </c>
      <c r="N26" s="99">
        <v>0</v>
      </c>
      <c r="O26" s="99">
        <v>1</v>
      </c>
      <c r="P26" s="99">
        <f t="shared" si="7"/>
        <v>1</v>
      </c>
      <c r="Q26" s="99">
        <v>1</v>
      </c>
      <c r="R26" s="99">
        <v>0</v>
      </c>
      <c r="S26" s="99"/>
      <c r="T26" s="99">
        <f t="shared" si="8"/>
        <v>6</v>
      </c>
      <c r="U26" s="99">
        <v>5</v>
      </c>
      <c r="V26" s="99">
        <v>1</v>
      </c>
      <c r="W26" s="21">
        <f t="shared" si="9"/>
        <v>99</v>
      </c>
      <c r="X26" s="99">
        <v>71</v>
      </c>
      <c r="Y26" s="99">
        <v>28</v>
      </c>
      <c r="Z26" s="21">
        <f t="shared" si="10"/>
        <v>0</v>
      </c>
      <c r="AA26" s="99">
        <v>0</v>
      </c>
      <c r="AB26" s="99">
        <v>0</v>
      </c>
      <c r="AC26" s="99">
        <f t="shared" si="11"/>
        <v>0</v>
      </c>
      <c r="AD26" s="99">
        <v>0</v>
      </c>
      <c r="AE26" s="99">
        <v>0</v>
      </c>
      <c r="AF26" s="99">
        <f t="shared" si="12"/>
        <v>0</v>
      </c>
      <c r="AG26" s="99">
        <v>0</v>
      </c>
      <c r="AH26" s="99">
        <v>0</v>
      </c>
      <c r="AI26" s="100">
        <f t="shared" si="16"/>
        <v>32.7</v>
      </c>
      <c r="AJ26" s="100">
        <f t="shared" si="16"/>
        <v>26.8</v>
      </c>
      <c r="AK26" s="100">
        <f t="shared" si="15"/>
        <v>38.8</v>
      </c>
      <c r="AL26" s="54" t="s">
        <v>28</v>
      </c>
    </row>
    <row r="27" spans="1:38" ht="31.5" customHeight="1">
      <c r="A27" s="53"/>
      <c r="B27" s="81"/>
      <c r="C27" s="83"/>
      <c r="D27" s="20"/>
      <c r="E27" s="21"/>
      <c r="F27" s="21"/>
      <c r="G27" s="21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21"/>
      <c r="X27" s="99"/>
      <c r="Y27" s="99"/>
      <c r="Z27" s="21"/>
      <c r="AA27" s="99"/>
      <c r="AB27" s="99"/>
      <c r="AC27" s="99"/>
      <c r="AD27" s="99"/>
      <c r="AE27" s="99"/>
      <c r="AF27" s="99"/>
      <c r="AG27" s="99"/>
      <c r="AH27" s="99"/>
      <c r="AI27" s="100"/>
      <c r="AJ27" s="100"/>
      <c r="AK27" s="100"/>
      <c r="AL27" s="54"/>
    </row>
    <row r="28" spans="1:38" ht="45" customHeight="1">
      <c r="A28" s="85"/>
      <c r="B28" s="79" t="s">
        <v>83</v>
      </c>
      <c r="C28" s="86"/>
      <c r="D28" s="20">
        <f>SUM(E28:F28)</f>
        <v>139</v>
      </c>
      <c r="E28" s="21">
        <f>H28+K28+N28+Q28+U28+X28+AA28+AD28+AG28</f>
        <v>65</v>
      </c>
      <c r="F28" s="21">
        <f>I28+L28+O28+R28+V28+Y28+AB28+AE28+AH28</f>
        <v>74</v>
      </c>
      <c r="G28" s="21">
        <f>SUM(H28:I28)</f>
        <v>25</v>
      </c>
      <c r="H28" s="99">
        <v>9</v>
      </c>
      <c r="I28" s="99">
        <v>16</v>
      </c>
      <c r="J28" s="99">
        <f>SUM(K28:L28)</f>
        <v>43</v>
      </c>
      <c r="K28" s="99">
        <v>20</v>
      </c>
      <c r="L28" s="99">
        <v>23</v>
      </c>
      <c r="M28" s="99">
        <f>SUM(N28:O28)</f>
        <v>0</v>
      </c>
      <c r="N28" s="99">
        <v>0</v>
      </c>
      <c r="O28" s="99">
        <v>0</v>
      </c>
      <c r="P28" s="99">
        <f>SUM(Q28:R28)</f>
        <v>0</v>
      </c>
      <c r="Q28" s="99">
        <v>0</v>
      </c>
      <c r="R28" s="99">
        <v>0</v>
      </c>
      <c r="S28" s="99"/>
      <c r="T28" s="99">
        <f>SUM(U28:V28)</f>
        <v>0</v>
      </c>
      <c r="U28" s="99">
        <v>0</v>
      </c>
      <c r="V28" s="99">
        <v>0</v>
      </c>
      <c r="W28" s="21">
        <f>SUM(X28:Y28)</f>
        <v>64</v>
      </c>
      <c r="X28" s="99">
        <v>32</v>
      </c>
      <c r="Y28" s="99">
        <v>32</v>
      </c>
      <c r="Z28" s="21">
        <f>SUM(AA28:AB28)</f>
        <v>0</v>
      </c>
      <c r="AA28" s="99">
        <v>0</v>
      </c>
      <c r="AB28" s="99">
        <v>0</v>
      </c>
      <c r="AC28" s="99">
        <f>SUM(AD28:AE28)</f>
        <v>7</v>
      </c>
      <c r="AD28" s="99">
        <v>4</v>
      </c>
      <c r="AE28" s="99">
        <v>3</v>
      </c>
      <c r="AF28" s="99">
        <f>SUM(AG28:AH28)</f>
        <v>0</v>
      </c>
      <c r="AG28" s="99">
        <v>0</v>
      </c>
      <c r="AH28" s="99">
        <v>0</v>
      </c>
      <c r="AI28" s="100">
        <f t="shared" si="13"/>
        <v>18</v>
      </c>
      <c r="AJ28" s="100">
        <f t="shared" si="14"/>
        <v>13.8</v>
      </c>
      <c r="AK28" s="100">
        <f>IF(F28=0,REPT(" ",4)&amp;"-",ROUND(I28/F28*100,1))</f>
        <v>21.6</v>
      </c>
      <c r="AL28" s="126" t="s">
        <v>19</v>
      </c>
    </row>
    <row r="29" spans="1:38" ht="45" customHeight="1">
      <c r="A29" s="87"/>
      <c r="B29" s="88" t="s">
        <v>84</v>
      </c>
      <c r="C29" s="89"/>
      <c r="D29" s="23">
        <f>SUM(E29:F29)</f>
        <v>206</v>
      </c>
      <c r="E29" s="24">
        <f>H29+K29+N29+Q29+U29+X29+AA29+AD29+AG29</f>
        <v>105</v>
      </c>
      <c r="F29" s="24">
        <f>I29+L29+O29+R29+V29+Y29+AB29+AE29+AH29</f>
        <v>101</v>
      </c>
      <c r="G29" s="24">
        <f>SUM(H29:I29)</f>
        <v>72</v>
      </c>
      <c r="H29" s="101">
        <v>26</v>
      </c>
      <c r="I29" s="101">
        <v>46</v>
      </c>
      <c r="J29" s="101">
        <f>SUM(K29:L29)</f>
        <v>55</v>
      </c>
      <c r="K29" s="101">
        <v>26</v>
      </c>
      <c r="L29" s="101">
        <v>29</v>
      </c>
      <c r="M29" s="101">
        <f>SUM(N29:O29)</f>
        <v>1</v>
      </c>
      <c r="N29" s="101">
        <v>1</v>
      </c>
      <c r="O29" s="101">
        <v>0</v>
      </c>
      <c r="P29" s="101">
        <f>SUM(Q29:R29)</f>
        <v>0</v>
      </c>
      <c r="Q29" s="101">
        <v>0</v>
      </c>
      <c r="R29" s="101">
        <v>0</v>
      </c>
      <c r="S29" s="99"/>
      <c r="T29" s="101">
        <f>SUM(U29:V29)</f>
        <v>7</v>
      </c>
      <c r="U29" s="101">
        <v>7</v>
      </c>
      <c r="V29" s="101">
        <v>0</v>
      </c>
      <c r="W29" s="24">
        <f>SUM(X29:Y29)</f>
        <v>68</v>
      </c>
      <c r="X29" s="101">
        <v>42</v>
      </c>
      <c r="Y29" s="101">
        <v>26</v>
      </c>
      <c r="Z29" s="24">
        <f>SUM(AA29:AB29)</f>
        <v>0</v>
      </c>
      <c r="AA29" s="101">
        <v>0</v>
      </c>
      <c r="AB29" s="101">
        <v>0</v>
      </c>
      <c r="AC29" s="101">
        <f>SUM(AD29:AE29)</f>
        <v>3</v>
      </c>
      <c r="AD29" s="101">
        <v>3</v>
      </c>
      <c r="AE29" s="101">
        <v>0</v>
      </c>
      <c r="AF29" s="101">
        <f>SUM(AG29:AH29)</f>
        <v>0</v>
      </c>
      <c r="AG29" s="101">
        <v>0</v>
      </c>
      <c r="AH29" s="101">
        <v>0</v>
      </c>
      <c r="AI29" s="102">
        <f t="shared" si="13"/>
        <v>35</v>
      </c>
      <c r="AJ29" s="102">
        <f t="shared" si="14"/>
        <v>24.8</v>
      </c>
      <c r="AK29" s="102">
        <f>IF(F29=0,REPT(" ",4)&amp;"-",ROUND(I29/F29*100,1))</f>
        <v>45.5</v>
      </c>
      <c r="AL29" s="90" t="s">
        <v>20</v>
      </c>
    </row>
    <row r="30" spans="3:11" ht="42.75" customHeight="1">
      <c r="C30" s="4" t="s">
        <v>29</v>
      </c>
      <c r="K30" s="5" t="s">
        <v>29</v>
      </c>
    </row>
    <row r="31" ht="42.75" customHeight="1">
      <c r="C31" s="4" t="s">
        <v>29</v>
      </c>
    </row>
  </sheetData>
  <sheetProtection/>
  <mergeCells count="18">
    <mergeCell ref="AI3:AK4"/>
    <mergeCell ref="AF3:AH4"/>
    <mergeCell ref="J3:L3"/>
    <mergeCell ref="J4:L4"/>
    <mergeCell ref="M4:O4"/>
    <mergeCell ref="T3:V3"/>
    <mergeCell ref="T4:V4"/>
    <mergeCell ref="W3:Y4"/>
    <mergeCell ref="Z4:AB4"/>
    <mergeCell ref="AC3:AE4"/>
    <mergeCell ref="A9:C9"/>
    <mergeCell ref="A11:C11"/>
    <mergeCell ref="G3:I4"/>
    <mergeCell ref="D3:F3"/>
    <mergeCell ref="A5:C5"/>
    <mergeCell ref="Z3:AB3"/>
    <mergeCell ref="M3:R3"/>
    <mergeCell ref="P4:R4"/>
  </mergeCells>
  <printOptions/>
  <pageMargins left="0.5118110236220472" right="0.6692913385826772" top="0.984251968503937" bottom="0.9448818897637796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1"/>
  <sheetViews>
    <sheetView view="pageBreakPreview" zoomScale="65" zoomScaleNormal="56" zoomScaleSheetLayoutView="65" zoomScalePageLayoutView="0" workbookViewId="0" topLeftCell="A1">
      <selection activeCell="B1" sqref="B1"/>
    </sheetView>
  </sheetViews>
  <sheetFormatPr defaultColWidth="8.66015625" defaultRowHeight="37.5" customHeight="1"/>
  <cols>
    <col min="1" max="1" width="1.66015625" style="12" customWidth="1"/>
    <col min="2" max="2" width="13.83203125" style="12" customWidth="1"/>
    <col min="3" max="3" width="1.66015625" style="12" customWidth="1"/>
    <col min="4" max="6" width="9.66015625" style="12" customWidth="1"/>
    <col min="7" max="9" width="8.91015625" style="12" customWidth="1"/>
    <col min="10" max="18" width="5.66015625" style="12" customWidth="1"/>
    <col min="19" max="19" width="4.41015625" style="12" customWidth="1"/>
    <col min="20" max="22" width="5.66015625" style="12" customWidth="1"/>
    <col min="23" max="25" width="7.5" style="12" customWidth="1"/>
    <col min="26" max="28" width="7.66015625" style="12" customWidth="1"/>
    <col min="29" max="33" width="8.91015625" style="12" customWidth="1"/>
    <col min="34" max="34" width="9.16015625" style="12" customWidth="1"/>
    <col min="35" max="35" width="8.33203125" style="19" customWidth="1"/>
    <col min="36" max="36" width="8.83203125" style="12" customWidth="1"/>
    <col min="37" max="38" width="10.33203125" style="12" customWidth="1"/>
    <col min="39" max="39" width="8.83203125" style="12" customWidth="1"/>
    <col min="40" max="40" width="10.08203125" style="12" customWidth="1"/>
    <col min="41" max="16384" width="8.83203125" style="12" customWidth="1"/>
  </cols>
  <sheetData>
    <row r="1" spans="2:35" s="4" customFormat="1" ht="31.5" customHeight="1">
      <c r="B1" s="36" t="s">
        <v>75</v>
      </c>
      <c r="AI1" s="6"/>
    </row>
    <row r="2" spans="2:35" ht="31.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8"/>
    </row>
    <row r="3" spans="1:35" ht="31.5" customHeight="1">
      <c r="A3" s="178" t="s">
        <v>3</v>
      </c>
      <c r="B3" s="178"/>
      <c r="C3" s="179"/>
      <c r="D3" s="178" t="s">
        <v>95</v>
      </c>
      <c r="E3" s="178"/>
      <c r="F3" s="179"/>
      <c r="G3" s="182" t="s">
        <v>96</v>
      </c>
      <c r="H3" s="178"/>
      <c r="I3" s="178"/>
      <c r="J3" s="187" t="s">
        <v>97</v>
      </c>
      <c r="K3" s="188"/>
      <c r="L3" s="189"/>
      <c r="M3" s="187" t="s">
        <v>98</v>
      </c>
      <c r="N3" s="188"/>
      <c r="O3" s="188"/>
      <c r="P3" s="197" t="s">
        <v>99</v>
      </c>
      <c r="Q3" s="188"/>
      <c r="R3" s="198"/>
      <c r="S3" s="104"/>
      <c r="T3" s="188" t="s">
        <v>100</v>
      </c>
      <c r="U3" s="188"/>
      <c r="V3" s="198"/>
      <c r="W3" s="174" t="s">
        <v>94</v>
      </c>
      <c r="X3" s="174"/>
      <c r="Y3" s="175"/>
      <c r="Z3" s="195" t="s">
        <v>101</v>
      </c>
      <c r="AA3" s="178"/>
      <c r="AB3" s="178"/>
      <c r="AC3" s="105" t="s">
        <v>21</v>
      </c>
      <c r="AD3" s="106"/>
      <c r="AE3" s="107"/>
      <c r="AF3" s="107"/>
      <c r="AG3" s="107"/>
      <c r="AH3" s="107"/>
      <c r="AI3" s="52"/>
    </row>
    <row r="4" spans="1:35" ht="31.5" customHeight="1">
      <c r="A4" s="142"/>
      <c r="B4" s="142"/>
      <c r="C4" s="193"/>
      <c r="D4" s="180"/>
      <c r="E4" s="180"/>
      <c r="F4" s="181"/>
      <c r="G4" s="183"/>
      <c r="H4" s="184"/>
      <c r="I4" s="184"/>
      <c r="J4" s="190"/>
      <c r="K4" s="191"/>
      <c r="L4" s="192"/>
      <c r="M4" s="190"/>
      <c r="N4" s="191"/>
      <c r="O4" s="191"/>
      <c r="P4" s="199"/>
      <c r="Q4" s="191"/>
      <c r="R4" s="200"/>
      <c r="S4" s="104"/>
      <c r="T4" s="191"/>
      <c r="U4" s="191"/>
      <c r="V4" s="200"/>
      <c r="W4" s="176"/>
      <c r="X4" s="176"/>
      <c r="Y4" s="177"/>
      <c r="Z4" s="196"/>
      <c r="AA4" s="180"/>
      <c r="AB4" s="180"/>
      <c r="AC4" s="109" t="s">
        <v>22</v>
      </c>
      <c r="AD4" s="110"/>
      <c r="AE4" s="110"/>
      <c r="AF4" s="109" t="s">
        <v>23</v>
      </c>
      <c r="AG4" s="110"/>
      <c r="AH4" s="110"/>
      <c r="AI4" s="54" t="s">
        <v>2</v>
      </c>
    </row>
    <row r="5" spans="1:35" ht="31.5" customHeight="1">
      <c r="A5" s="142"/>
      <c r="B5" s="142"/>
      <c r="C5" s="193"/>
      <c r="D5" s="53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111"/>
      <c r="Q5" s="55"/>
      <c r="R5" s="112"/>
      <c r="S5" s="53"/>
      <c r="T5" s="53"/>
      <c r="U5" s="55"/>
      <c r="V5" s="112"/>
      <c r="W5" s="74"/>
      <c r="X5" s="74" t="s">
        <v>0</v>
      </c>
      <c r="Y5" s="53"/>
      <c r="Z5" s="55"/>
      <c r="AA5" s="55"/>
      <c r="AB5" s="55"/>
      <c r="AC5" s="55"/>
      <c r="AD5" s="55"/>
      <c r="AE5" s="55"/>
      <c r="AF5" s="55"/>
      <c r="AG5" s="55"/>
      <c r="AH5" s="55"/>
      <c r="AI5" s="62"/>
    </row>
    <row r="6" spans="1:35" ht="31.5" customHeight="1">
      <c r="A6" s="142"/>
      <c r="B6" s="142"/>
      <c r="C6" s="193"/>
      <c r="D6" s="98" t="s">
        <v>4</v>
      </c>
      <c r="E6" s="64" t="s">
        <v>5</v>
      </c>
      <c r="F6" s="64" t="s">
        <v>6</v>
      </c>
      <c r="G6" s="64" t="s">
        <v>4</v>
      </c>
      <c r="H6" s="64" t="s">
        <v>5</v>
      </c>
      <c r="I6" s="64" t="s">
        <v>6</v>
      </c>
      <c r="J6" s="64" t="s">
        <v>4</v>
      </c>
      <c r="K6" s="64" t="s">
        <v>5</v>
      </c>
      <c r="L6" s="64" t="s">
        <v>6</v>
      </c>
      <c r="M6" s="64" t="s">
        <v>4</v>
      </c>
      <c r="N6" s="64" t="s">
        <v>5</v>
      </c>
      <c r="O6" s="64" t="s">
        <v>6</v>
      </c>
      <c r="P6" s="113" t="s">
        <v>4</v>
      </c>
      <c r="Q6" s="64" t="s">
        <v>5</v>
      </c>
      <c r="R6" s="114" t="s">
        <v>6</v>
      </c>
      <c r="S6" s="98"/>
      <c r="T6" s="98" t="s">
        <v>4</v>
      </c>
      <c r="U6" s="64" t="s">
        <v>5</v>
      </c>
      <c r="V6" s="114" t="s">
        <v>6</v>
      </c>
      <c r="W6" s="108" t="s">
        <v>4</v>
      </c>
      <c r="X6" s="98" t="s">
        <v>5</v>
      </c>
      <c r="Y6" s="64" t="s">
        <v>6</v>
      </c>
      <c r="Z6" s="64" t="s">
        <v>4</v>
      </c>
      <c r="AA6" s="64" t="s">
        <v>5</v>
      </c>
      <c r="AB6" s="64" t="s">
        <v>6</v>
      </c>
      <c r="AC6" s="64" t="s">
        <v>4</v>
      </c>
      <c r="AD6" s="64" t="s">
        <v>5</v>
      </c>
      <c r="AE6" s="64" t="s">
        <v>6</v>
      </c>
      <c r="AF6" s="64" t="s">
        <v>4</v>
      </c>
      <c r="AG6" s="64" t="s">
        <v>5</v>
      </c>
      <c r="AH6" s="64" t="s">
        <v>6</v>
      </c>
      <c r="AI6" s="54" t="s">
        <v>7</v>
      </c>
    </row>
    <row r="7" spans="1:35" ht="31.5" customHeight="1">
      <c r="A7" s="184"/>
      <c r="B7" s="184"/>
      <c r="C7" s="194"/>
      <c r="D7" s="115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  <c r="Q7" s="96"/>
      <c r="R7" s="118"/>
      <c r="S7" s="53"/>
      <c r="T7" s="75"/>
      <c r="U7" s="96"/>
      <c r="V7" s="118"/>
      <c r="W7" s="76"/>
      <c r="X7" s="115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24"/>
    </row>
    <row r="8" spans="1:35" ht="31.5" customHeight="1">
      <c r="A8" s="50"/>
      <c r="B8" s="50"/>
      <c r="C8" s="71"/>
      <c r="D8" s="14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62"/>
    </row>
    <row r="9" spans="1:35" ht="39" customHeight="1">
      <c r="A9" s="172" t="s">
        <v>117</v>
      </c>
      <c r="B9" s="172"/>
      <c r="C9" s="173"/>
      <c r="D9" s="43">
        <v>2760</v>
      </c>
      <c r="E9" s="44">
        <v>1686</v>
      </c>
      <c r="F9" s="44">
        <v>1074</v>
      </c>
      <c r="G9" s="44">
        <v>2705</v>
      </c>
      <c r="H9" s="44">
        <v>1677</v>
      </c>
      <c r="I9" s="44">
        <v>1028</v>
      </c>
      <c r="J9" s="44">
        <v>0</v>
      </c>
      <c r="K9" s="44">
        <v>0</v>
      </c>
      <c r="L9" s="44">
        <v>0</v>
      </c>
      <c r="M9" s="44">
        <v>35</v>
      </c>
      <c r="N9" s="44">
        <v>5</v>
      </c>
      <c r="O9" s="44">
        <v>30</v>
      </c>
      <c r="P9" s="44">
        <v>20</v>
      </c>
      <c r="Q9" s="44">
        <v>4</v>
      </c>
      <c r="R9" s="44">
        <v>16</v>
      </c>
      <c r="S9" s="120"/>
      <c r="T9" s="120">
        <v>0</v>
      </c>
      <c r="U9" s="120">
        <v>0</v>
      </c>
      <c r="V9" s="120">
        <v>0</v>
      </c>
      <c r="W9" s="44">
        <v>96</v>
      </c>
      <c r="X9" s="44">
        <v>61</v>
      </c>
      <c r="Y9" s="44">
        <v>35</v>
      </c>
      <c r="Z9" s="46">
        <v>25.1</v>
      </c>
      <c r="AA9" s="46">
        <v>30.4</v>
      </c>
      <c r="AB9" s="46">
        <v>19.7</v>
      </c>
      <c r="AC9" s="44">
        <v>2174</v>
      </c>
      <c r="AD9" s="44">
        <v>1237</v>
      </c>
      <c r="AE9" s="44">
        <v>937</v>
      </c>
      <c r="AF9" s="46">
        <v>78.8</v>
      </c>
      <c r="AG9" s="46">
        <v>73.4</v>
      </c>
      <c r="AH9" s="46">
        <v>87.2</v>
      </c>
      <c r="AI9" s="125" t="s">
        <v>119</v>
      </c>
    </row>
    <row r="10" spans="1:38" ht="22.5" customHeight="1">
      <c r="A10" s="185"/>
      <c r="B10" s="185"/>
      <c r="C10" s="186"/>
      <c r="D10" s="43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6"/>
      <c r="AA10" s="46"/>
      <c r="AB10" s="46"/>
      <c r="AC10" s="44"/>
      <c r="AD10" s="44"/>
      <c r="AE10" s="44"/>
      <c r="AF10" s="46"/>
      <c r="AG10" s="46"/>
      <c r="AH10" s="46"/>
      <c r="AI10" s="62"/>
      <c r="AK10" s="15" t="s">
        <v>30</v>
      </c>
      <c r="AL10" s="16"/>
    </row>
    <row r="11" spans="1:38" ht="39" customHeight="1">
      <c r="A11" s="172" t="s">
        <v>118</v>
      </c>
      <c r="B11" s="172"/>
      <c r="C11" s="173"/>
      <c r="D11" s="43">
        <f>SUM(E11:F11)</f>
        <v>2770</v>
      </c>
      <c r="E11" s="44">
        <f>H11+K11+N11+Q11+U11</f>
        <v>1751</v>
      </c>
      <c r="F11" s="44">
        <f>I11+L11+O11+R11+V11</f>
        <v>1019</v>
      </c>
      <c r="G11" s="44">
        <f>SUM(H11:I11)</f>
        <v>2699</v>
      </c>
      <c r="H11" s="44">
        <f aca="true" t="shared" si="0" ref="H11:Y11">SUM(H13:H29)</f>
        <v>1740</v>
      </c>
      <c r="I11" s="44">
        <f t="shared" si="0"/>
        <v>959</v>
      </c>
      <c r="J11" s="44">
        <f>SUM(K11:L11)</f>
        <v>0</v>
      </c>
      <c r="K11" s="44">
        <f t="shared" si="0"/>
        <v>0</v>
      </c>
      <c r="L11" s="44">
        <f t="shared" si="0"/>
        <v>0</v>
      </c>
      <c r="M11" s="44">
        <f>SUM(N11:O11)</f>
        <v>45</v>
      </c>
      <c r="N11" s="44">
        <f t="shared" si="0"/>
        <v>4</v>
      </c>
      <c r="O11" s="44">
        <f t="shared" si="0"/>
        <v>41</v>
      </c>
      <c r="P11" s="44">
        <f>SUM(Q11:R11)</f>
        <v>21</v>
      </c>
      <c r="Q11" s="44">
        <f t="shared" si="0"/>
        <v>4</v>
      </c>
      <c r="R11" s="44">
        <f t="shared" si="0"/>
        <v>17</v>
      </c>
      <c r="S11" s="44"/>
      <c r="T11" s="44">
        <f>SUM(U11:V11)</f>
        <v>5</v>
      </c>
      <c r="U11" s="44">
        <f t="shared" si="0"/>
        <v>3</v>
      </c>
      <c r="V11" s="44">
        <f t="shared" si="0"/>
        <v>2</v>
      </c>
      <c r="W11" s="44">
        <f>SUM(X11:Y11)</f>
        <v>80</v>
      </c>
      <c r="X11" s="44">
        <f t="shared" si="0"/>
        <v>51</v>
      </c>
      <c r="Y11" s="44">
        <f t="shared" si="0"/>
        <v>29</v>
      </c>
      <c r="Z11" s="46">
        <f>IF('第41表'!D11=0,REPT(" ",3)&amp;"-",ROUND(D11/'第41表'!D11*100,1))</f>
        <v>26</v>
      </c>
      <c r="AA11" s="46">
        <f>IF('第41表'!E11=0,REPT(" ",3)&amp;"-",ROUND(E11/'第41表'!E11*100,1))</f>
        <v>32.9</v>
      </c>
      <c r="AB11" s="46">
        <f>IF('第41表'!F11=0,REPT(" ",3)&amp;"-",ROUND(F11/'第41表'!F11*100,1))</f>
        <v>19.1</v>
      </c>
      <c r="AC11" s="44">
        <f>SUM(AD11:AE11)</f>
        <v>2152</v>
      </c>
      <c r="AD11" s="44">
        <f>SUM(AD13:AD29)</f>
        <v>1259</v>
      </c>
      <c r="AE11" s="44">
        <f>SUM(AE13:AE29)</f>
        <v>893</v>
      </c>
      <c r="AF11" s="46">
        <f>IF(D11=0,REPT(" ",4)&amp;"-",ROUND(AC11/D11*100,1))</f>
        <v>77.7</v>
      </c>
      <c r="AG11" s="46">
        <f>IF(E11=0,REPT(" ",4)&amp;"-",ROUND(AD11/E11*100,1))</f>
        <v>71.9</v>
      </c>
      <c r="AH11" s="46">
        <f>IF(F11=0,REPT(" ",4)&amp;"-",ROUND(AE11/F11*100,1))</f>
        <v>87.6</v>
      </c>
      <c r="AI11" s="54" t="s">
        <v>120</v>
      </c>
      <c r="AK11" s="17" t="s">
        <v>31</v>
      </c>
      <c r="AL11" s="17" t="s">
        <v>32</v>
      </c>
    </row>
    <row r="12" spans="1:39" ht="22.5" customHeight="1">
      <c r="A12" s="75"/>
      <c r="B12" s="75"/>
      <c r="C12" s="76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121"/>
      <c r="X12" s="121"/>
      <c r="Y12" s="121"/>
      <c r="Z12" s="46"/>
      <c r="AA12" s="46"/>
      <c r="AB12" s="46"/>
      <c r="AC12" s="44"/>
      <c r="AD12" s="44"/>
      <c r="AE12" s="44"/>
      <c r="AF12" s="46"/>
      <c r="AG12" s="46"/>
      <c r="AH12" s="46"/>
      <c r="AI12" s="77"/>
      <c r="AK12" s="31">
        <f>SUM(AK13:AK29)</f>
        <v>492</v>
      </c>
      <c r="AL12" s="31">
        <f>SUM(AL13:AL29)</f>
        <v>126</v>
      </c>
      <c r="AM12" s="32"/>
    </row>
    <row r="13" spans="1:38" ht="45" customHeight="1">
      <c r="A13" s="78"/>
      <c r="B13" s="79" t="s">
        <v>102</v>
      </c>
      <c r="C13" s="80"/>
      <c r="D13" s="43">
        <f aca="true" t="shared" si="1" ref="D13:D26">SUM(E13:F13)</f>
        <v>999</v>
      </c>
      <c r="E13" s="44">
        <f>H13+K13+N13+Q13+U13</f>
        <v>633</v>
      </c>
      <c r="F13" s="44">
        <f>I13+L13+O13+R13+V13</f>
        <v>366</v>
      </c>
      <c r="G13" s="44">
        <f>SUM(H13:I13)</f>
        <v>985</v>
      </c>
      <c r="H13" s="45">
        <f>+'第41表'!X13</f>
        <v>631</v>
      </c>
      <c r="I13" s="45">
        <f>+'第41表'!Y13</f>
        <v>354</v>
      </c>
      <c r="J13" s="44">
        <f>K13+L13</f>
        <v>0</v>
      </c>
      <c r="K13" s="44">
        <v>0</v>
      </c>
      <c r="L13" s="44">
        <v>0</v>
      </c>
      <c r="M13" s="44">
        <f>N13+O13</f>
        <v>10</v>
      </c>
      <c r="N13" s="44">
        <v>1</v>
      </c>
      <c r="O13" s="44">
        <v>9</v>
      </c>
      <c r="P13" s="44">
        <f>Q13+R13</f>
        <v>2</v>
      </c>
      <c r="Q13" s="44">
        <v>0</v>
      </c>
      <c r="R13" s="44">
        <v>2</v>
      </c>
      <c r="S13" s="44"/>
      <c r="T13" s="44">
        <f>U13+V13</f>
        <v>2</v>
      </c>
      <c r="U13" s="44">
        <v>1</v>
      </c>
      <c r="V13" s="44">
        <v>1</v>
      </c>
      <c r="W13" s="44">
        <f>X13+Y13</f>
        <v>22</v>
      </c>
      <c r="X13" s="122">
        <v>17</v>
      </c>
      <c r="Y13" s="121">
        <v>5</v>
      </c>
      <c r="Z13" s="46">
        <f>IF('第41表'!D13=0,REPT(" ",3)&amp;"-",ROUND(D13/'第41表'!D13*100,1))</f>
        <v>21.7</v>
      </c>
      <c r="AA13" s="46">
        <f>IF('第41表'!E13=0,REPT(" ",3)&amp;"-",ROUND(E13/'第41表'!E13*100,1))</f>
        <v>28</v>
      </c>
      <c r="AB13" s="46">
        <f>IF('第41表'!F13=0,REPT(" ",3)&amp;"-",ROUND(F13/'第41表'!F13*100,1))</f>
        <v>15.6</v>
      </c>
      <c r="AC13" s="44">
        <f>SUM(AD13:AE13)</f>
        <v>818</v>
      </c>
      <c r="AD13" s="44">
        <f aca="true" t="shared" si="2" ref="AD13:AD26">E13-AK13</f>
        <v>481</v>
      </c>
      <c r="AE13" s="44">
        <f aca="true" t="shared" si="3" ref="AE13:AE26">F13-AL13</f>
        <v>337</v>
      </c>
      <c r="AF13" s="46">
        <f aca="true" t="shared" si="4" ref="AF13:AF26">IF(D13=0,REPT(" ",4)&amp;"-",ROUND(AC13/D13*100,1))</f>
        <v>81.9</v>
      </c>
      <c r="AG13" s="46">
        <f aca="true" t="shared" si="5" ref="AG13:AG26">IF(E13=0,REPT(" ",4)&amp;"-",ROUND(AD13/E13*100,1))</f>
        <v>76</v>
      </c>
      <c r="AH13" s="46">
        <f aca="true" t="shared" si="6" ref="AH13:AH26">IF(F13=0,REPT(" ",4)&amp;"-",ROUND(AE13/F13*100,1))</f>
        <v>92.1</v>
      </c>
      <c r="AI13" s="54" t="s">
        <v>8</v>
      </c>
      <c r="AK13" s="12">
        <v>152</v>
      </c>
      <c r="AL13" s="12">
        <v>29</v>
      </c>
    </row>
    <row r="14" spans="1:38" ht="45" customHeight="1">
      <c r="A14" s="81"/>
      <c r="B14" s="82" t="s">
        <v>103</v>
      </c>
      <c r="C14" s="83"/>
      <c r="D14" s="43">
        <f t="shared" si="1"/>
        <v>147</v>
      </c>
      <c r="E14" s="44">
        <f aca="true" t="shared" si="7" ref="E14:E26">H14+K14+N14+Q14+U14</f>
        <v>64</v>
      </c>
      <c r="F14" s="44">
        <f aca="true" t="shared" si="8" ref="F14:F26">I14+L14+O14+R14+V14</f>
        <v>83</v>
      </c>
      <c r="G14" s="44">
        <f aca="true" t="shared" si="9" ref="G14:G23">SUM(H14:I14)</f>
        <v>143</v>
      </c>
      <c r="H14" s="45">
        <f>+'第41表'!X14</f>
        <v>61</v>
      </c>
      <c r="I14" s="45">
        <f>+'第41表'!Y14</f>
        <v>82</v>
      </c>
      <c r="J14" s="44">
        <f aca="true" t="shared" si="10" ref="J14:J29">K14+L14</f>
        <v>0</v>
      </c>
      <c r="K14" s="44">
        <v>0</v>
      </c>
      <c r="L14" s="44">
        <v>0</v>
      </c>
      <c r="M14" s="44">
        <f aca="true" t="shared" si="11" ref="M14:M29">N14+O14</f>
        <v>1</v>
      </c>
      <c r="N14" s="44">
        <v>1</v>
      </c>
      <c r="O14" s="44">
        <v>0</v>
      </c>
      <c r="P14" s="44">
        <f aca="true" t="shared" si="12" ref="P14:P29">Q14+R14</f>
        <v>0</v>
      </c>
      <c r="Q14" s="44">
        <v>0</v>
      </c>
      <c r="R14" s="44">
        <v>0</v>
      </c>
      <c r="S14" s="44"/>
      <c r="T14" s="44">
        <f aca="true" t="shared" si="13" ref="T14:T29">U14+V14</f>
        <v>3</v>
      </c>
      <c r="U14" s="44">
        <v>2</v>
      </c>
      <c r="V14" s="44">
        <v>1</v>
      </c>
      <c r="W14" s="44">
        <f aca="true" t="shared" si="14" ref="W14:W29">X14+Y14</f>
        <v>10</v>
      </c>
      <c r="X14" s="121">
        <v>1</v>
      </c>
      <c r="Y14" s="121">
        <v>9</v>
      </c>
      <c r="Z14" s="46">
        <f>IF('第41表'!D14=0,REPT(" ",3)&amp;"-",ROUND(D14/'第41表'!D14*100,1))</f>
        <v>15.4</v>
      </c>
      <c r="AA14" s="46">
        <f>IF('第41表'!E14=0,REPT(" ",3)&amp;"-",ROUND(E14/'第41表'!E14*100,1))</f>
        <v>14.7</v>
      </c>
      <c r="AB14" s="46">
        <f>IF('第41表'!F14=0,REPT(" ",3)&amp;"-",ROUND(F14/'第41表'!F14*100,1))</f>
        <v>16</v>
      </c>
      <c r="AC14" s="44">
        <f aca="true" t="shared" si="15" ref="AC14:AC29">SUM(AD14:AE14)</f>
        <v>130</v>
      </c>
      <c r="AD14" s="44">
        <f t="shared" si="2"/>
        <v>53</v>
      </c>
      <c r="AE14" s="44">
        <f t="shared" si="3"/>
        <v>77</v>
      </c>
      <c r="AF14" s="46">
        <f t="shared" si="4"/>
        <v>88.4</v>
      </c>
      <c r="AG14" s="46">
        <f t="shared" si="5"/>
        <v>82.8</v>
      </c>
      <c r="AH14" s="46">
        <f t="shared" si="6"/>
        <v>92.8</v>
      </c>
      <c r="AI14" s="54" t="s">
        <v>9</v>
      </c>
      <c r="AK14" s="12">
        <v>11</v>
      </c>
      <c r="AL14" s="12">
        <v>6</v>
      </c>
    </row>
    <row r="15" spans="1:39" ht="45" customHeight="1">
      <c r="A15" s="81"/>
      <c r="B15" s="82" t="s">
        <v>104</v>
      </c>
      <c r="C15" s="83"/>
      <c r="D15" s="43">
        <f t="shared" si="1"/>
        <v>294</v>
      </c>
      <c r="E15" s="44">
        <f t="shared" si="7"/>
        <v>216</v>
      </c>
      <c r="F15" s="44">
        <f t="shared" si="8"/>
        <v>78</v>
      </c>
      <c r="G15" s="44">
        <f t="shared" si="9"/>
        <v>289</v>
      </c>
      <c r="H15" s="45">
        <f>+'第41表'!X15</f>
        <v>216</v>
      </c>
      <c r="I15" s="45">
        <f>+'第41表'!Y15</f>
        <v>73</v>
      </c>
      <c r="J15" s="44">
        <f t="shared" si="10"/>
        <v>0</v>
      </c>
      <c r="K15" s="44">
        <v>0</v>
      </c>
      <c r="L15" s="44">
        <v>0</v>
      </c>
      <c r="M15" s="44">
        <f t="shared" si="11"/>
        <v>5</v>
      </c>
      <c r="N15" s="44">
        <v>0</v>
      </c>
      <c r="O15" s="44">
        <v>5</v>
      </c>
      <c r="P15" s="44">
        <f t="shared" si="12"/>
        <v>0</v>
      </c>
      <c r="Q15" s="44">
        <v>0</v>
      </c>
      <c r="R15" s="44">
        <v>0</v>
      </c>
      <c r="S15" s="44"/>
      <c r="T15" s="44">
        <f t="shared" si="13"/>
        <v>0</v>
      </c>
      <c r="U15" s="44">
        <v>0</v>
      </c>
      <c r="V15" s="44">
        <v>0</v>
      </c>
      <c r="W15" s="44">
        <f t="shared" si="14"/>
        <v>15</v>
      </c>
      <c r="X15" s="121">
        <v>9</v>
      </c>
      <c r="Y15" s="121">
        <v>6</v>
      </c>
      <c r="Z15" s="46">
        <f>IF('第41表'!D15=0,REPT(" ",3)&amp;"-",ROUND(D15/'第41表'!D15*100,1))</f>
        <v>35.4</v>
      </c>
      <c r="AA15" s="46">
        <f>IF('第41表'!E15=0,REPT(" ",3)&amp;"-",ROUND(E15/'第41表'!E15*100,1))</f>
        <v>48.8</v>
      </c>
      <c r="AB15" s="46">
        <f>IF('第41表'!F15=0,REPT(" ",3)&amp;"-",ROUND(F15/'第41表'!F15*100,1))</f>
        <v>20.1</v>
      </c>
      <c r="AC15" s="44">
        <f t="shared" si="15"/>
        <v>186</v>
      </c>
      <c r="AD15" s="44">
        <f t="shared" si="2"/>
        <v>130</v>
      </c>
      <c r="AE15" s="44">
        <f t="shared" si="3"/>
        <v>56</v>
      </c>
      <c r="AF15" s="46">
        <f t="shared" si="4"/>
        <v>63.3</v>
      </c>
      <c r="AG15" s="46">
        <f t="shared" si="5"/>
        <v>60.2</v>
      </c>
      <c r="AH15" s="46">
        <f t="shared" si="6"/>
        <v>71.8</v>
      </c>
      <c r="AI15" s="54" t="s">
        <v>10</v>
      </c>
      <c r="AK15" s="12">
        <v>86</v>
      </c>
      <c r="AL15" s="12">
        <v>22</v>
      </c>
      <c r="AM15" s="12" t="s">
        <v>26</v>
      </c>
    </row>
    <row r="16" spans="1:38" ht="45" customHeight="1">
      <c r="A16" s="81"/>
      <c r="B16" s="82" t="s">
        <v>105</v>
      </c>
      <c r="C16" s="83"/>
      <c r="D16" s="43">
        <f t="shared" si="1"/>
        <v>335</v>
      </c>
      <c r="E16" s="44">
        <f t="shared" si="7"/>
        <v>233</v>
      </c>
      <c r="F16" s="44">
        <f t="shared" si="8"/>
        <v>102</v>
      </c>
      <c r="G16" s="44">
        <f>SUM(H16:I16)</f>
        <v>333</v>
      </c>
      <c r="H16" s="45">
        <f>+'第41表'!X16</f>
        <v>233</v>
      </c>
      <c r="I16" s="45">
        <f>+'第41表'!Y16</f>
        <v>100</v>
      </c>
      <c r="J16" s="44">
        <f t="shared" si="10"/>
        <v>0</v>
      </c>
      <c r="K16" s="44">
        <v>0</v>
      </c>
      <c r="L16" s="44">
        <v>0</v>
      </c>
      <c r="M16" s="44">
        <f t="shared" si="11"/>
        <v>0</v>
      </c>
      <c r="N16" s="44">
        <v>0</v>
      </c>
      <c r="O16" s="44">
        <v>0</v>
      </c>
      <c r="P16" s="44">
        <f t="shared" si="12"/>
        <v>2</v>
      </c>
      <c r="Q16" s="44">
        <v>0</v>
      </c>
      <c r="R16" s="44">
        <v>2</v>
      </c>
      <c r="S16" s="44"/>
      <c r="T16" s="44">
        <f t="shared" si="13"/>
        <v>0</v>
      </c>
      <c r="U16" s="44">
        <v>0</v>
      </c>
      <c r="V16" s="44">
        <v>0</v>
      </c>
      <c r="W16" s="44">
        <f t="shared" si="14"/>
        <v>14</v>
      </c>
      <c r="X16" s="121">
        <v>9</v>
      </c>
      <c r="Y16" s="121">
        <v>5</v>
      </c>
      <c r="Z16" s="46">
        <f>IF('第41表'!D16=0,REPT(" ",3)&amp;"-",ROUND(D16/'第41表'!D16*100,1))</f>
        <v>37.3</v>
      </c>
      <c r="AA16" s="46">
        <f>IF('第41表'!E16=0,REPT(" ",3)&amp;"-",ROUND(E16/'第41表'!E16*100,1))</f>
        <v>49.7</v>
      </c>
      <c r="AB16" s="46">
        <f>IF('第41表'!F16=0,REPT(" ",3)&amp;"-",ROUND(F16/'第41表'!F16*100,1))</f>
        <v>23.8</v>
      </c>
      <c r="AC16" s="44">
        <f t="shared" si="15"/>
        <v>185</v>
      </c>
      <c r="AD16" s="44">
        <f t="shared" si="2"/>
        <v>108</v>
      </c>
      <c r="AE16" s="44">
        <f t="shared" si="3"/>
        <v>77</v>
      </c>
      <c r="AF16" s="46">
        <f t="shared" si="4"/>
        <v>55.2</v>
      </c>
      <c r="AG16" s="46">
        <f t="shared" si="5"/>
        <v>46.4</v>
      </c>
      <c r="AH16" s="46">
        <f t="shared" si="6"/>
        <v>75.5</v>
      </c>
      <c r="AI16" s="54" t="s">
        <v>11</v>
      </c>
      <c r="AK16" s="12">
        <v>125</v>
      </c>
      <c r="AL16" s="12">
        <v>25</v>
      </c>
    </row>
    <row r="17" spans="1:38" ht="45" customHeight="1">
      <c r="A17" s="81"/>
      <c r="B17" s="82" t="s">
        <v>106</v>
      </c>
      <c r="C17" s="83"/>
      <c r="D17" s="43">
        <f t="shared" si="1"/>
        <v>198</v>
      </c>
      <c r="E17" s="44">
        <f t="shared" si="7"/>
        <v>101</v>
      </c>
      <c r="F17" s="44">
        <f t="shared" si="8"/>
        <v>97</v>
      </c>
      <c r="G17" s="44">
        <f t="shared" si="9"/>
        <v>178</v>
      </c>
      <c r="H17" s="45">
        <f>+'第41表'!X17</f>
        <v>98</v>
      </c>
      <c r="I17" s="45">
        <f>+'第41表'!Y17</f>
        <v>80</v>
      </c>
      <c r="J17" s="44">
        <f t="shared" si="10"/>
        <v>0</v>
      </c>
      <c r="K17" s="44">
        <v>0</v>
      </c>
      <c r="L17" s="44">
        <v>0</v>
      </c>
      <c r="M17" s="44">
        <f t="shared" si="11"/>
        <v>10</v>
      </c>
      <c r="N17" s="44">
        <v>0</v>
      </c>
      <c r="O17" s="44">
        <v>10</v>
      </c>
      <c r="P17" s="44">
        <f t="shared" si="12"/>
        <v>10</v>
      </c>
      <c r="Q17" s="44">
        <v>3</v>
      </c>
      <c r="R17" s="44">
        <v>7</v>
      </c>
      <c r="S17" s="44"/>
      <c r="T17" s="44">
        <f t="shared" si="13"/>
        <v>0</v>
      </c>
      <c r="U17" s="44">
        <v>0</v>
      </c>
      <c r="V17" s="44">
        <v>0</v>
      </c>
      <c r="W17" s="44">
        <f t="shared" si="14"/>
        <v>5</v>
      </c>
      <c r="X17" s="121">
        <v>4</v>
      </c>
      <c r="Y17" s="121">
        <v>1</v>
      </c>
      <c r="Z17" s="46">
        <f>IF('第41表'!D17=0,REPT(" ",3)&amp;"-",ROUND(D17/'第41表'!D17*100,1))</f>
        <v>29.2</v>
      </c>
      <c r="AA17" s="46">
        <f>IF('第41表'!E17=0,REPT(" ",3)&amp;"-",ROUND(E17/'第41表'!E17*100,1))</f>
        <v>30.1</v>
      </c>
      <c r="AB17" s="46">
        <f>IF('第41表'!F17=0,REPT(" ",3)&amp;"-",ROUND(F17/'第41表'!F17*100,1))</f>
        <v>28.4</v>
      </c>
      <c r="AC17" s="44">
        <f t="shared" si="15"/>
        <v>169</v>
      </c>
      <c r="AD17" s="44">
        <f t="shared" si="2"/>
        <v>84</v>
      </c>
      <c r="AE17" s="44">
        <f t="shared" si="3"/>
        <v>85</v>
      </c>
      <c r="AF17" s="46">
        <f t="shared" si="4"/>
        <v>85.4</v>
      </c>
      <c r="AG17" s="46">
        <f t="shared" si="5"/>
        <v>83.2</v>
      </c>
      <c r="AH17" s="46">
        <f t="shared" si="6"/>
        <v>87.6</v>
      </c>
      <c r="AI17" s="54" t="s">
        <v>12</v>
      </c>
      <c r="AK17" s="12">
        <v>17</v>
      </c>
      <c r="AL17" s="12">
        <v>12</v>
      </c>
    </row>
    <row r="18" spans="1:38" ht="45" customHeight="1">
      <c r="A18" s="81"/>
      <c r="B18" s="82" t="s">
        <v>107</v>
      </c>
      <c r="C18" s="74"/>
      <c r="D18" s="43">
        <f t="shared" si="1"/>
        <v>107</v>
      </c>
      <c r="E18" s="44">
        <f t="shared" si="7"/>
        <v>53</v>
      </c>
      <c r="F18" s="44">
        <f t="shared" si="8"/>
        <v>54</v>
      </c>
      <c r="G18" s="44">
        <f t="shared" si="9"/>
        <v>99</v>
      </c>
      <c r="H18" s="45">
        <f>+'第41表'!X18</f>
        <v>52</v>
      </c>
      <c r="I18" s="45">
        <f>+'第41表'!Y18</f>
        <v>47</v>
      </c>
      <c r="J18" s="44">
        <f t="shared" si="10"/>
        <v>0</v>
      </c>
      <c r="K18" s="44">
        <v>0</v>
      </c>
      <c r="L18" s="44">
        <v>0</v>
      </c>
      <c r="M18" s="44">
        <f t="shared" si="11"/>
        <v>5</v>
      </c>
      <c r="N18" s="44">
        <v>1</v>
      </c>
      <c r="O18" s="44">
        <v>4</v>
      </c>
      <c r="P18" s="44">
        <f t="shared" si="12"/>
        <v>3</v>
      </c>
      <c r="Q18" s="44">
        <v>0</v>
      </c>
      <c r="R18" s="44">
        <v>3</v>
      </c>
      <c r="S18" s="44"/>
      <c r="T18" s="44">
        <f t="shared" si="13"/>
        <v>0</v>
      </c>
      <c r="U18" s="44">
        <v>0</v>
      </c>
      <c r="V18" s="44">
        <v>0</v>
      </c>
      <c r="W18" s="44">
        <f t="shared" si="14"/>
        <v>0</v>
      </c>
      <c r="X18" s="121">
        <v>0</v>
      </c>
      <c r="Y18" s="121">
        <v>0</v>
      </c>
      <c r="Z18" s="46">
        <f>IF('第41表'!D18=0,REPT(" ",3)&amp;"-",ROUND(D18/'第41表'!D18*100,1))</f>
        <v>30.3</v>
      </c>
      <c r="AA18" s="46">
        <f>IF('第41表'!E18=0,REPT(" ",3)&amp;"-",ROUND(E18/'第41表'!E18*100,1))</f>
        <v>31.9</v>
      </c>
      <c r="AB18" s="46">
        <f>IF('第41表'!F18=0,REPT(" ",3)&amp;"-",ROUND(F18/'第41表'!F18*100,1))</f>
        <v>28.9</v>
      </c>
      <c r="AC18" s="44">
        <f t="shared" si="15"/>
        <v>93</v>
      </c>
      <c r="AD18" s="44">
        <f t="shared" si="2"/>
        <v>43</v>
      </c>
      <c r="AE18" s="44">
        <f t="shared" si="3"/>
        <v>50</v>
      </c>
      <c r="AF18" s="46">
        <f t="shared" si="4"/>
        <v>86.9</v>
      </c>
      <c r="AG18" s="46">
        <f t="shared" si="5"/>
        <v>81.1</v>
      </c>
      <c r="AH18" s="46">
        <f t="shared" si="6"/>
        <v>92.6</v>
      </c>
      <c r="AI18" s="54" t="s">
        <v>13</v>
      </c>
      <c r="AK18" s="12">
        <v>10</v>
      </c>
      <c r="AL18" s="12">
        <v>4</v>
      </c>
    </row>
    <row r="19" spans="1:38" ht="45" customHeight="1">
      <c r="A19" s="53"/>
      <c r="B19" s="82" t="s">
        <v>108</v>
      </c>
      <c r="C19" s="84"/>
      <c r="D19" s="43">
        <f t="shared" si="1"/>
        <v>86</v>
      </c>
      <c r="E19" s="44">
        <f t="shared" si="7"/>
        <v>64</v>
      </c>
      <c r="F19" s="44">
        <f t="shared" si="8"/>
        <v>22</v>
      </c>
      <c r="G19" s="44">
        <f t="shared" si="9"/>
        <v>82</v>
      </c>
      <c r="H19" s="45">
        <f>+'第41表'!X19</f>
        <v>64</v>
      </c>
      <c r="I19" s="45">
        <f>+'第41表'!Y19</f>
        <v>18</v>
      </c>
      <c r="J19" s="44">
        <f t="shared" si="10"/>
        <v>0</v>
      </c>
      <c r="K19" s="44">
        <v>0</v>
      </c>
      <c r="L19" s="44">
        <v>0</v>
      </c>
      <c r="M19" s="44">
        <f t="shared" si="11"/>
        <v>4</v>
      </c>
      <c r="N19" s="44">
        <v>0</v>
      </c>
      <c r="O19" s="44">
        <v>4</v>
      </c>
      <c r="P19" s="44">
        <f t="shared" si="12"/>
        <v>0</v>
      </c>
      <c r="Q19" s="44">
        <v>0</v>
      </c>
      <c r="R19" s="44">
        <v>0</v>
      </c>
      <c r="S19" s="44"/>
      <c r="T19" s="44">
        <f t="shared" si="13"/>
        <v>0</v>
      </c>
      <c r="U19" s="44">
        <v>0</v>
      </c>
      <c r="V19" s="44">
        <v>0</v>
      </c>
      <c r="W19" s="44">
        <f t="shared" si="14"/>
        <v>0</v>
      </c>
      <c r="X19" s="121">
        <v>0</v>
      </c>
      <c r="Y19" s="121">
        <v>0</v>
      </c>
      <c r="Z19" s="46">
        <f>IF('第41表'!D19=0,REPT(" ",3)&amp;"-",ROUND(D19/'第41表'!D19*100,1))</f>
        <v>59.7</v>
      </c>
      <c r="AA19" s="46">
        <f>IF('第41表'!E19=0,REPT(" ",3)&amp;"-",ROUND(E19/'第41表'!E19*100,1))</f>
        <v>71.9</v>
      </c>
      <c r="AB19" s="46">
        <f>IF('第41表'!F19=0,REPT(" ",3)&amp;"-",ROUND(F19/'第41表'!F19*100,1))</f>
        <v>40</v>
      </c>
      <c r="AC19" s="44">
        <f t="shared" si="15"/>
        <v>73</v>
      </c>
      <c r="AD19" s="44">
        <f t="shared" si="2"/>
        <v>52</v>
      </c>
      <c r="AE19" s="44">
        <f t="shared" si="3"/>
        <v>21</v>
      </c>
      <c r="AF19" s="46">
        <f t="shared" si="4"/>
        <v>84.9</v>
      </c>
      <c r="AG19" s="46">
        <f t="shared" si="5"/>
        <v>81.3</v>
      </c>
      <c r="AH19" s="46">
        <f t="shared" si="6"/>
        <v>95.5</v>
      </c>
      <c r="AI19" s="54" t="s">
        <v>14</v>
      </c>
      <c r="AK19" s="12">
        <v>12</v>
      </c>
      <c r="AL19" s="12">
        <v>1</v>
      </c>
    </row>
    <row r="20" spans="1:38" ht="45" customHeight="1">
      <c r="A20" s="53"/>
      <c r="B20" s="82" t="s">
        <v>109</v>
      </c>
      <c r="C20" s="84"/>
      <c r="D20" s="43">
        <f t="shared" si="1"/>
        <v>33</v>
      </c>
      <c r="E20" s="44">
        <f t="shared" si="7"/>
        <v>26</v>
      </c>
      <c r="F20" s="44">
        <f t="shared" si="8"/>
        <v>7</v>
      </c>
      <c r="G20" s="44">
        <f t="shared" si="9"/>
        <v>33</v>
      </c>
      <c r="H20" s="45">
        <f>+'第41表'!X20</f>
        <v>26</v>
      </c>
      <c r="I20" s="45">
        <f>+'第41表'!Y20</f>
        <v>7</v>
      </c>
      <c r="J20" s="44">
        <f t="shared" si="10"/>
        <v>0</v>
      </c>
      <c r="K20" s="44">
        <v>0</v>
      </c>
      <c r="L20" s="44">
        <v>0</v>
      </c>
      <c r="M20" s="44">
        <f t="shared" si="11"/>
        <v>0</v>
      </c>
      <c r="N20" s="44">
        <v>0</v>
      </c>
      <c r="O20" s="44">
        <v>0</v>
      </c>
      <c r="P20" s="44">
        <f t="shared" si="12"/>
        <v>0</v>
      </c>
      <c r="Q20" s="44">
        <v>0</v>
      </c>
      <c r="R20" s="44">
        <v>0</v>
      </c>
      <c r="S20" s="44"/>
      <c r="T20" s="44">
        <f t="shared" si="13"/>
        <v>0</v>
      </c>
      <c r="U20" s="44">
        <v>0</v>
      </c>
      <c r="V20" s="44">
        <v>0</v>
      </c>
      <c r="W20" s="44">
        <f t="shared" si="14"/>
        <v>5</v>
      </c>
      <c r="X20" s="121">
        <v>5</v>
      </c>
      <c r="Y20" s="121">
        <v>0</v>
      </c>
      <c r="Z20" s="46">
        <f>IF('第41表'!D20=0,REPT(" ",3)&amp;"-",ROUND(D20/'第41表'!D20*100,1))</f>
        <v>13</v>
      </c>
      <c r="AA20" s="46">
        <f>IF('第41表'!E20=0,REPT(" ",3)&amp;"-",ROUND(E20/'第41表'!E20*100,1))</f>
        <v>17.6</v>
      </c>
      <c r="AB20" s="46">
        <f>IF('第41表'!F20=0,REPT(" ",3)&amp;"-",ROUND(F20/'第41表'!F20*100,1))</f>
        <v>6.7</v>
      </c>
      <c r="AC20" s="44">
        <f t="shared" si="15"/>
        <v>23</v>
      </c>
      <c r="AD20" s="44">
        <f t="shared" si="2"/>
        <v>16</v>
      </c>
      <c r="AE20" s="44">
        <f t="shared" si="3"/>
        <v>7</v>
      </c>
      <c r="AF20" s="46">
        <f t="shared" si="4"/>
        <v>69.7</v>
      </c>
      <c r="AG20" s="46">
        <f t="shared" si="5"/>
        <v>61.5</v>
      </c>
      <c r="AH20" s="46">
        <f t="shared" si="6"/>
        <v>100</v>
      </c>
      <c r="AI20" s="54" t="s">
        <v>15</v>
      </c>
      <c r="AK20" s="12">
        <v>10</v>
      </c>
      <c r="AL20" s="12">
        <v>0</v>
      </c>
    </row>
    <row r="21" spans="1:38" ht="45" customHeight="1">
      <c r="A21" s="53"/>
      <c r="B21" s="82" t="s">
        <v>110</v>
      </c>
      <c r="C21" s="83"/>
      <c r="D21" s="43">
        <f t="shared" si="1"/>
        <v>25</v>
      </c>
      <c r="E21" s="44">
        <f t="shared" si="7"/>
        <v>15</v>
      </c>
      <c r="F21" s="44">
        <f t="shared" si="8"/>
        <v>10</v>
      </c>
      <c r="G21" s="44">
        <f t="shared" si="9"/>
        <v>25</v>
      </c>
      <c r="H21" s="45">
        <f>+'第41表'!X21</f>
        <v>15</v>
      </c>
      <c r="I21" s="45">
        <f>+'第41表'!Y21</f>
        <v>10</v>
      </c>
      <c r="J21" s="44">
        <f t="shared" si="10"/>
        <v>0</v>
      </c>
      <c r="K21" s="44">
        <v>0</v>
      </c>
      <c r="L21" s="44">
        <v>0</v>
      </c>
      <c r="M21" s="44">
        <f t="shared" si="11"/>
        <v>0</v>
      </c>
      <c r="N21" s="44">
        <v>0</v>
      </c>
      <c r="O21" s="44">
        <v>0</v>
      </c>
      <c r="P21" s="44">
        <f t="shared" si="12"/>
        <v>0</v>
      </c>
      <c r="Q21" s="44">
        <v>0</v>
      </c>
      <c r="R21" s="44">
        <v>0</v>
      </c>
      <c r="S21" s="44"/>
      <c r="T21" s="44">
        <f t="shared" si="13"/>
        <v>0</v>
      </c>
      <c r="U21" s="44">
        <v>0</v>
      </c>
      <c r="V21" s="44">
        <v>0</v>
      </c>
      <c r="W21" s="44">
        <f t="shared" si="14"/>
        <v>0</v>
      </c>
      <c r="X21" s="121">
        <v>0</v>
      </c>
      <c r="Y21" s="121">
        <v>0</v>
      </c>
      <c r="Z21" s="46">
        <f>IF('第41表'!D21=0,REPT(" ",3)&amp;"-",ROUND(D21/'第41表'!D21*100,1))</f>
        <v>16.1</v>
      </c>
      <c r="AA21" s="46">
        <f>IF('第41表'!E21=0,REPT(" ",3)&amp;"-",ROUND(E21/'第41表'!E21*100,1))</f>
        <v>20.5</v>
      </c>
      <c r="AB21" s="46">
        <f>IF('第41表'!F21=0,REPT(" ",3)&amp;"-",ROUND(F21/'第41表'!F21*100,1))</f>
        <v>12.2</v>
      </c>
      <c r="AC21" s="44">
        <f t="shared" si="15"/>
        <v>25</v>
      </c>
      <c r="AD21" s="44">
        <f t="shared" si="2"/>
        <v>15</v>
      </c>
      <c r="AE21" s="44">
        <f t="shared" si="3"/>
        <v>10</v>
      </c>
      <c r="AF21" s="46">
        <f t="shared" si="4"/>
        <v>100</v>
      </c>
      <c r="AG21" s="46">
        <f t="shared" si="5"/>
        <v>100</v>
      </c>
      <c r="AH21" s="46">
        <f t="shared" si="6"/>
        <v>100</v>
      </c>
      <c r="AI21" s="54" t="s">
        <v>16</v>
      </c>
      <c r="AK21" s="12">
        <v>0</v>
      </c>
      <c r="AL21" s="12">
        <v>0</v>
      </c>
    </row>
    <row r="22" spans="1:38" ht="45" customHeight="1">
      <c r="A22" s="81"/>
      <c r="B22" s="82" t="s">
        <v>111</v>
      </c>
      <c r="C22" s="83"/>
      <c r="D22" s="43">
        <f t="shared" si="1"/>
        <v>58</v>
      </c>
      <c r="E22" s="44">
        <f t="shared" si="7"/>
        <v>44</v>
      </c>
      <c r="F22" s="44">
        <f t="shared" si="8"/>
        <v>14</v>
      </c>
      <c r="G22" s="44">
        <f t="shared" si="9"/>
        <v>56</v>
      </c>
      <c r="H22" s="45">
        <f>+'第41表'!X22</f>
        <v>43</v>
      </c>
      <c r="I22" s="45">
        <f>+'第41表'!Y22</f>
        <v>13</v>
      </c>
      <c r="J22" s="44">
        <f t="shared" si="10"/>
        <v>0</v>
      </c>
      <c r="K22" s="44">
        <v>0</v>
      </c>
      <c r="L22" s="44">
        <v>0</v>
      </c>
      <c r="M22" s="44">
        <f t="shared" si="11"/>
        <v>1</v>
      </c>
      <c r="N22" s="44">
        <v>0</v>
      </c>
      <c r="O22" s="44">
        <v>1</v>
      </c>
      <c r="P22" s="44">
        <f t="shared" si="12"/>
        <v>1</v>
      </c>
      <c r="Q22" s="44">
        <v>1</v>
      </c>
      <c r="R22" s="44">
        <v>0</v>
      </c>
      <c r="S22" s="44"/>
      <c r="T22" s="44">
        <f t="shared" si="13"/>
        <v>0</v>
      </c>
      <c r="U22" s="44">
        <v>0</v>
      </c>
      <c r="V22" s="44">
        <v>0</v>
      </c>
      <c r="W22" s="44">
        <f t="shared" si="14"/>
        <v>1</v>
      </c>
      <c r="X22" s="121">
        <v>1</v>
      </c>
      <c r="Y22" s="121">
        <v>0</v>
      </c>
      <c r="Z22" s="46">
        <f>IF('第41表'!D22=0,REPT(" ",3)&amp;"-",ROUND(D22/'第41表'!D22*100,1))</f>
        <v>19.9</v>
      </c>
      <c r="AA22" s="46">
        <f>IF('第41表'!E22=0,REPT(" ",3)&amp;"-",ROUND(E22/'第41表'!E22*100,1))</f>
        <v>27.3</v>
      </c>
      <c r="AB22" s="46">
        <f>IF('第41表'!F22=0,REPT(" ",3)&amp;"-",ROUND(F22/'第41表'!F22*100,1))</f>
        <v>10.8</v>
      </c>
      <c r="AC22" s="44">
        <f t="shared" si="15"/>
        <v>51</v>
      </c>
      <c r="AD22" s="44">
        <f t="shared" si="2"/>
        <v>38</v>
      </c>
      <c r="AE22" s="44">
        <f t="shared" si="3"/>
        <v>13</v>
      </c>
      <c r="AF22" s="46">
        <f t="shared" si="4"/>
        <v>87.9</v>
      </c>
      <c r="AG22" s="46">
        <f t="shared" si="5"/>
        <v>86.4</v>
      </c>
      <c r="AH22" s="46">
        <f t="shared" si="6"/>
        <v>92.9</v>
      </c>
      <c r="AI22" s="54" t="s">
        <v>17</v>
      </c>
      <c r="AK22" s="12">
        <v>6</v>
      </c>
      <c r="AL22" s="12">
        <v>1</v>
      </c>
    </row>
    <row r="23" spans="1:38" ht="45" customHeight="1">
      <c r="A23" s="81"/>
      <c r="B23" s="82" t="s">
        <v>112</v>
      </c>
      <c r="C23" s="83"/>
      <c r="D23" s="43">
        <f t="shared" si="1"/>
        <v>158</v>
      </c>
      <c r="E23" s="44">
        <f t="shared" si="7"/>
        <v>101</v>
      </c>
      <c r="F23" s="44">
        <f t="shared" si="8"/>
        <v>57</v>
      </c>
      <c r="G23" s="44">
        <f t="shared" si="9"/>
        <v>157</v>
      </c>
      <c r="H23" s="45">
        <f>+'第41表'!X23</f>
        <v>101</v>
      </c>
      <c r="I23" s="45">
        <f>+'第41表'!Y23</f>
        <v>56</v>
      </c>
      <c r="J23" s="44">
        <f t="shared" si="10"/>
        <v>0</v>
      </c>
      <c r="K23" s="44">
        <v>0</v>
      </c>
      <c r="L23" s="44">
        <v>0</v>
      </c>
      <c r="M23" s="44">
        <f t="shared" si="11"/>
        <v>1</v>
      </c>
      <c r="N23" s="44">
        <v>0</v>
      </c>
      <c r="O23" s="44">
        <v>1</v>
      </c>
      <c r="P23" s="44">
        <f t="shared" si="12"/>
        <v>0</v>
      </c>
      <c r="Q23" s="44">
        <v>0</v>
      </c>
      <c r="R23" s="44">
        <v>0</v>
      </c>
      <c r="S23" s="44"/>
      <c r="T23" s="44">
        <f t="shared" si="13"/>
        <v>0</v>
      </c>
      <c r="U23" s="44">
        <v>0</v>
      </c>
      <c r="V23" s="44">
        <v>0</v>
      </c>
      <c r="W23" s="44">
        <f t="shared" si="14"/>
        <v>2</v>
      </c>
      <c r="X23" s="121">
        <v>0</v>
      </c>
      <c r="Y23" s="121">
        <v>2</v>
      </c>
      <c r="Z23" s="46">
        <f>IF('第41表'!D23=0,REPT(" ",3)&amp;"-",ROUND(D23/'第41表'!D23*100,1))</f>
        <v>25.5</v>
      </c>
      <c r="AA23" s="46">
        <f>IF('第41表'!E23=0,REPT(" ",3)&amp;"-",ROUND(E23/'第41表'!E23*100,1))</f>
        <v>32.1</v>
      </c>
      <c r="AB23" s="46">
        <f>IF('第41表'!F23=0,REPT(" ",3)&amp;"-",ROUND(F23/'第41表'!F23*100,1))</f>
        <v>18.7</v>
      </c>
      <c r="AC23" s="44">
        <f t="shared" si="15"/>
        <v>124</v>
      </c>
      <c r="AD23" s="44">
        <f t="shared" si="2"/>
        <v>76</v>
      </c>
      <c r="AE23" s="44">
        <f t="shared" si="3"/>
        <v>48</v>
      </c>
      <c r="AF23" s="46">
        <f t="shared" si="4"/>
        <v>78.5</v>
      </c>
      <c r="AG23" s="46">
        <f t="shared" si="5"/>
        <v>75.2</v>
      </c>
      <c r="AH23" s="46">
        <f t="shared" si="6"/>
        <v>84.2</v>
      </c>
      <c r="AI23" s="54" t="s">
        <v>18</v>
      </c>
      <c r="AK23" s="12">
        <v>25</v>
      </c>
      <c r="AL23" s="12">
        <v>9</v>
      </c>
    </row>
    <row r="24" spans="1:38" ht="45" customHeight="1">
      <c r="A24" s="81"/>
      <c r="B24" s="82" t="s">
        <v>48</v>
      </c>
      <c r="C24" s="83"/>
      <c r="D24" s="44">
        <f t="shared" si="1"/>
        <v>62</v>
      </c>
      <c r="E24" s="44">
        <f t="shared" si="7"/>
        <v>36</v>
      </c>
      <c r="F24" s="44">
        <f t="shared" si="8"/>
        <v>26</v>
      </c>
      <c r="G24" s="44">
        <f aca="true" t="shared" si="16" ref="G24:G29">SUM(H24:I24)</f>
        <v>59</v>
      </c>
      <c r="H24" s="45">
        <f>+'第41表'!X24</f>
        <v>36</v>
      </c>
      <c r="I24" s="45">
        <f>+'第41表'!Y24</f>
        <v>23</v>
      </c>
      <c r="J24" s="44">
        <f t="shared" si="10"/>
        <v>0</v>
      </c>
      <c r="K24" s="44">
        <v>0</v>
      </c>
      <c r="L24" s="44">
        <v>0</v>
      </c>
      <c r="M24" s="44">
        <f t="shared" si="11"/>
        <v>0</v>
      </c>
      <c r="N24" s="44">
        <v>0</v>
      </c>
      <c r="O24" s="44">
        <v>0</v>
      </c>
      <c r="P24" s="44">
        <f t="shared" si="12"/>
        <v>3</v>
      </c>
      <c r="Q24" s="44">
        <v>0</v>
      </c>
      <c r="R24" s="44">
        <v>3</v>
      </c>
      <c r="S24" s="44"/>
      <c r="T24" s="44">
        <f t="shared" si="13"/>
        <v>0</v>
      </c>
      <c r="U24" s="44">
        <v>0</v>
      </c>
      <c r="V24" s="44">
        <v>0</v>
      </c>
      <c r="W24" s="44">
        <f t="shared" si="14"/>
        <v>1</v>
      </c>
      <c r="X24" s="121">
        <v>1</v>
      </c>
      <c r="Y24" s="121">
        <v>0</v>
      </c>
      <c r="Z24" s="46">
        <f>IF('第41表'!D24=0,REPT(" ",3)&amp;"-",ROUND(D24/'第41表'!D24*100,1))</f>
        <v>29</v>
      </c>
      <c r="AA24" s="46">
        <f>IF('第41表'!E24=0,REPT(" ",3)&amp;"-",ROUND(E24/'第41表'!E24*100,1))</f>
        <v>36</v>
      </c>
      <c r="AB24" s="46">
        <f>IF('第41表'!F24=0,REPT(" ",3)&amp;"-",ROUND(F24/'第41表'!F24*100,1))</f>
        <v>22.8</v>
      </c>
      <c r="AC24" s="44">
        <f t="shared" si="15"/>
        <v>55</v>
      </c>
      <c r="AD24" s="44">
        <f t="shared" si="2"/>
        <v>33</v>
      </c>
      <c r="AE24" s="44">
        <f t="shared" si="3"/>
        <v>22</v>
      </c>
      <c r="AF24" s="46">
        <f t="shared" si="4"/>
        <v>88.7</v>
      </c>
      <c r="AG24" s="46">
        <f t="shared" si="5"/>
        <v>91.7</v>
      </c>
      <c r="AH24" s="46">
        <f t="shared" si="6"/>
        <v>84.6</v>
      </c>
      <c r="AI24" s="54" t="s">
        <v>25</v>
      </c>
      <c r="AK24" s="12">
        <v>3</v>
      </c>
      <c r="AL24" s="12">
        <v>4</v>
      </c>
    </row>
    <row r="25" spans="1:38" ht="45" customHeight="1">
      <c r="A25" s="81"/>
      <c r="B25" s="82" t="s">
        <v>49</v>
      </c>
      <c r="C25" s="83"/>
      <c r="D25" s="44">
        <f t="shared" si="1"/>
        <v>32</v>
      </c>
      <c r="E25" s="44">
        <f t="shared" si="7"/>
        <v>19</v>
      </c>
      <c r="F25" s="44">
        <f t="shared" si="8"/>
        <v>13</v>
      </c>
      <c r="G25" s="44">
        <f>SUM(H25:I25)</f>
        <v>29</v>
      </c>
      <c r="H25" s="45">
        <f>+'第41表'!X25</f>
        <v>19</v>
      </c>
      <c r="I25" s="45">
        <f>+'第41表'!Y25</f>
        <v>10</v>
      </c>
      <c r="J25" s="44">
        <f>K25+L25</f>
        <v>0</v>
      </c>
      <c r="K25" s="44">
        <v>0</v>
      </c>
      <c r="L25" s="44">
        <v>0</v>
      </c>
      <c r="M25" s="44">
        <f>N25+O25</f>
        <v>3</v>
      </c>
      <c r="N25" s="44">
        <v>0</v>
      </c>
      <c r="O25" s="44">
        <v>3</v>
      </c>
      <c r="P25" s="44">
        <f>Q25+R25</f>
        <v>0</v>
      </c>
      <c r="Q25" s="44">
        <v>0</v>
      </c>
      <c r="R25" s="44">
        <v>0</v>
      </c>
      <c r="S25" s="44"/>
      <c r="T25" s="44">
        <f>U25+V25</f>
        <v>0</v>
      </c>
      <c r="U25" s="44">
        <v>0</v>
      </c>
      <c r="V25" s="44">
        <v>0</v>
      </c>
      <c r="W25" s="44">
        <f>X25+Y25</f>
        <v>0</v>
      </c>
      <c r="X25" s="121">
        <v>0</v>
      </c>
      <c r="Y25" s="121">
        <v>0</v>
      </c>
      <c r="Z25" s="46">
        <f>IF('第41表'!D25=0,REPT(" ",3)&amp;"-",ROUND(D25/'第41表'!D25*100,1))</f>
        <v>42.7</v>
      </c>
      <c r="AA25" s="46">
        <f>IF('第41表'!E25=0,REPT(" ",3)&amp;"-",ROUND(E25/'第41表'!E25*100,1))</f>
        <v>57.6</v>
      </c>
      <c r="AB25" s="46">
        <f>IF('第41表'!F25=0,REPT(" ",3)&amp;"-",ROUND(F25/'第41表'!F25*100,1))</f>
        <v>31</v>
      </c>
      <c r="AC25" s="44">
        <f>SUM(AD25:AE25)</f>
        <v>29</v>
      </c>
      <c r="AD25" s="44">
        <f t="shared" si="2"/>
        <v>17</v>
      </c>
      <c r="AE25" s="44">
        <f t="shared" si="3"/>
        <v>12</v>
      </c>
      <c r="AF25" s="46">
        <f t="shared" si="4"/>
        <v>90.6</v>
      </c>
      <c r="AG25" s="46">
        <f t="shared" si="5"/>
        <v>89.5</v>
      </c>
      <c r="AH25" s="46">
        <f t="shared" si="6"/>
        <v>92.3</v>
      </c>
      <c r="AI25" s="54" t="s">
        <v>27</v>
      </c>
      <c r="AK25" s="12">
        <v>2</v>
      </c>
      <c r="AL25" s="12">
        <v>1</v>
      </c>
    </row>
    <row r="26" spans="1:38" ht="45" customHeight="1">
      <c r="A26" s="81"/>
      <c r="B26" s="82" t="s">
        <v>50</v>
      </c>
      <c r="C26" s="83"/>
      <c r="D26" s="44">
        <f t="shared" si="1"/>
        <v>102</v>
      </c>
      <c r="E26" s="44">
        <f t="shared" si="7"/>
        <v>72</v>
      </c>
      <c r="F26" s="44">
        <f t="shared" si="8"/>
        <v>30</v>
      </c>
      <c r="G26" s="44">
        <f>SUM(H26:I26)</f>
        <v>99</v>
      </c>
      <c r="H26" s="45">
        <f>+'第41表'!X26</f>
        <v>71</v>
      </c>
      <c r="I26" s="45">
        <f>+'第41表'!Y26</f>
        <v>28</v>
      </c>
      <c r="J26" s="44">
        <f>K26+L26</f>
        <v>0</v>
      </c>
      <c r="K26" s="44">
        <v>0</v>
      </c>
      <c r="L26" s="44">
        <v>0</v>
      </c>
      <c r="M26" s="44">
        <f>N26+O26</f>
        <v>3</v>
      </c>
      <c r="N26" s="44">
        <v>1</v>
      </c>
      <c r="O26" s="44">
        <v>2</v>
      </c>
      <c r="P26" s="44">
        <f>Q26+R26</f>
        <v>0</v>
      </c>
      <c r="Q26" s="44">
        <v>0</v>
      </c>
      <c r="R26" s="44">
        <v>0</v>
      </c>
      <c r="S26" s="44"/>
      <c r="T26" s="44">
        <f>U26+V26</f>
        <v>0</v>
      </c>
      <c r="U26" s="44">
        <v>0</v>
      </c>
      <c r="V26" s="44">
        <v>0</v>
      </c>
      <c r="W26" s="44">
        <f>X26+Y26</f>
        <v>4</v>
      </c>
      <c r="X26" s="121">
        <v>3</v>
      </c>
      <c r="Y26" s="121">
        <v>1</v>
      </c>
      <c r="Z26" s="46">
        <f>IF('第41表'!D26=0,REPT(" ",3)&amp;"-",ROUND(D26/'第41表'!D26*100,1))</f>
        <v>41.1</v>
      </c>
      <c r="AA26" s="46">
        <f>IF('第41表'!E26=0,REPT(" ",3)&amp;"-",ROUND(E26/'第41表'!E26*100,1))</f>
        <v>56.7</v>
      </c>
      <c r="AB26" s="46">
        <f>IF('第41表'!F26=0,REPT(" ",3)&amp;"-",ROUND(F26/'第41表'!F26*100,1))</f>
        <v>24.8</v>
      </c>
      <c r="AC26" s="44">
        <f>SUM(AD26:AE26)</f>
        <v>86</v>
      </c>
      <c r="AD26" s="44">
        <f t="shared" si="2"/>
        <v>59</v>
      </c>
      <c r="AE26" s="44">
        <f t="shared" si="3"/>
        <v>27</v>
      </c>
      <c r="AF26" s="46">
        <f t="shared" si="4"/>
        <v>84.3</v>
      </c>
      <c r="AG26" s="46">
        <f t="shared" si="5"/>
        <v>81.9</v>
      </c>
      <c r="AH26" s="46">
        <f t="shared" si="6"/>
        <v>90</v>
      </c>
      <c r="AI26" s="54" t="s">
        <v>28</v>
      </c>
      <c r="AK26" s="12">
        <v>13</v>
      </c>
      <c r="AL26" s="12">
        <v>3</v>
      </c>
    </row>
    <row r="27" spans="1:35" ht="31.5" customHeight="1">
      <c r="A27" s="53"/>
      <c r="B27" s="81"/>
      <c r="C27" s="83"/>
      <c r="D27" s="44"/>
      <c r="E27" s="44"/>
      <c r="F27" s="44"/>
      <c r="G27" s="44"/>
      <c r="H27" s="45"/>
      <c r="I27" s="45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121"/>
      <c r="Y27" s="121"/>
      <c r="Z27" s="46"/>
      <c r="AA27" s="46"/>
      <c r="AB27" s="46"/>
      <c r="AC27" s="44"/>
      <c r="AD27" s="44"/>
      <c r="AE27" s="44"/>
      <c r="AF27" s="46"/>
      <c r="AG27" s="46"/>
      <c r="AH27" s="46"/>
      <c r="AI27" s="54"/>
    </row>
    <row r="28" spans="1:38" ht="45" customHeight="1">
      <c r="A28" s="85"/>
      <c r="B28" s="79" t="s">
        <v>113</v>
      </c>
      <c r="C28" s="103"/>
      <c r="D28" s="44">
        <f>SUM(E28:F28)</f>
        <v>66</v>
      </c>
      <c r="E28" s="44">
        <f>H28+K28+N28+Q28+U28</f>
        <v>32</v>
      </c>
      <c r="F28" s="44">
        <f>I28+L28+O28+R28+V28</f>
        <v>34</v>
      </c>
      <c r="G28" s="44">
        <f t="shared" si="16"/>
        <v>64</v>
      </c>
      <c r="H28" s="45">
        <f>+'第41表'!X28</f>
        <v>32</v>
      </c>
      <c r="I28" s="45">
        <f>+'第41表'!Y28</f>
        <v>32</v>
      </c>
      <c r="J28" s="44">
        <f t="shared" si="10"/>
        <v>0</v>
      </c>
      <c r="K28" s="44">
        <v>0</v>
      </c>
      <c r="L28" s="44">
        <v>0</v>
      </c>
      <c r="M28" s="44">
        <f t="shared" si="11"/>
        <v>2</v>
      </c>
      <c r="N28" s="44">
        <v>0</v>
      </c>
      <c r="O28" s="44">
        <v>2</v>
      </c>
      <c r="P28" s="44">
        <f t="shared" si="12"/>
        <v>0</v>
      </c>
      <c r="Q28" s="44">
        <v>0</v>
      </c>
      <c r="R28" s="44">
        <v>0</v>
      </c>
      <c r="S28" s="44"/>
      <c r="T28" s="44">
        <f t="shared" si="13"/>
        <v>0</v>
      </c>
      <c r="U28" s="44">
        <v>0</v>
      </c>
      <c r="V28" s="44">
        <v>0</v>
      </c>
      <c r="W28" s="44">
        <f t="shared" si="14"/>
        <v>1</v>
      </c>
      <c r="X28" s="121">
        <v>1</v>
      </c>
      <c r="Y28" s="121">
        <v>0</v>
      </c>
      <c r="Z28" s="46">
        <f>IF('第41表'!D28=0,REPT(" ",3)&amp;"-",ROUND(D28/'第41表'!D28*100,1))</f>
        <v>47.5</v>
      </c>
      <c r="AA28" s="46">
        <f>IF('第41表'!E28=0,REPT(" ",3)&amp;"-",ROUND(E28/'第41表'!E28*100,1))</f>
        <v>49.2</v>
      </c>
      <c r="AB28" s="46">
        <f>IF('第41表'!F28=0,REPT(" ",3)&amp;"-",ROUND(F28/'第41表'!F28*100,1))</f>
        <v>45.9</v>
      </c>
      <c r="AC28" s="44">
        <f t="shared" si="15"/>
        <v>57</v>
      </c>
      <c r="AD28" s="44">
        <f>E28-AK28</f>
        <v>27</v>
      </c>
      <c r="AE28" s="44">
        <f>F28-AL28</f>
        <v>30</v>
      </c>
      <c r="AF28" s="46">
        <f aca="true" t="shared" si="17" ref="AF28:AH29">IF(D28=0,REPT(" ",4)&amp;"-",ROUND(AC28/D28*100,1))</f>
        <v>86.4</v>
      </c>
      <c r="AG28" s="46">
        <f t="shared" si="17"/>
        <v>84.4</v>
      </c>
      <c r="AH28" s="46">
        <f t="shared" si="17"/>
        <v>88.2</v>
      </c>
      <c r="AI28" s="126" t="s">
        <v>19</v>
      </c>
      <c r="AK28" s="12">
        <v>5</v>
      </c>
      <c r="AL28" s="12">
        <v>4</v>
      </c>
    </row>
    <row r="29" spans="1:38" ht="45" customHeight="1">
      <c r="A29" s="87"/>
      <c r="B29" s="88" t="s">
        <v>114</v>
      </c>
      <c r="C29" s="89"/>
      <c r="D29" s="47">
        <f>SUM(E29:F29)</f>
        <v>68</v>
      </c>
      <c r="E29" s="47">
        <f>H29+K29+N29+Q29+U29</f>
        <v>42</v>
      </c>
      <c r="F29" s="47">
        <f>I29+L29+O29+R29+V29</f>
        <v>26</v>
      </c>
      <c r="G29" s="47">
        <f t="shared" si="16"/>
        <v>68</v>
      </c>
      <c r="H29" s="48">
        <f>+'第41表'!X29</f>
        <v>42</v>
      </c>
      <c r="I29" s="48">
        <f>+'第41表'!Y29</f>
        <v>26</v>
      </c>
      <c r="J29" s="47">
        <f t="shared" si="10"/>
        <v>0</v>
      </c>
      <c r="K29" s="47">
        <v>0</v>
      </c>
      <c r="L29" s="47">
        <v>0</v>
      </c>
      <c r="M29" s="47">
        <f t="shared" si="11"/>
        <v>0</v>
      </c>
      <c r="N29" s="47">
        <v>0</v>
      </c>
      <c r="O29" s="47">
        <v>0</v>
      </c>
      <c r="P29" s="47">
        <f t="shared" si="12"/>
        <v>0</v>
      </c>
      <c r="Q29" s="47">
        <v>0</v>
      </c>
      <c r="R29" s="47">
        <v>0</v>
      </c>
      <c r="S29" s="44"/>
      <c r="T29" s="47">
        <f t="shared" si="13"/>
        <v>0</v>
      </c>
      <c r="U29" s="47">
        <v>0</v>
      </c>
      <c r="V29" s="47">
        <v>0</v>
      </c>
      <c r="W29" s="47">
        <f t="shared" si="14"/>
        <v>0</v>
      </c>
      <c r="X29" s="123">
        <v>0</v>
      </c>
      <c r="Y29" s="123">
        <v>0</v>
      </c>
      <c r="Z29" s="49">
        <f>IF('第41表'!D29=0,REPT(" ",3)&amp;"-",ROUND(D29/'第41表'!D29*100,1))</f>
        <v>33</v>
      </c>
      <c r="AA29" s="49">
        <f>IF('第41表'!E29=0,REPT(" ",3)&amp;"-",ROUND(E29/'第41表'!E29*100,1))</f>
        <v>40</v>
      </c>
      <c r="AB29" s="49">
        <f>IF('第41表'!F29=0,REPT(" ",3)&amp;"-",ROUND(F29/'第41表'!F29*100,1))</f>
        <v>25.7</v>
      </c>
      <c r="AC29" s="47">
        <f t="shared" si="15"/>
        <v>48</v>
      </c>
      <c r="AD29" s="47">
        <f>E29-AK29</f>
        <v>27</v>
      </c>
      <c r="AE29" s="47">
        <f>F29-AL29</f>
        <v>21</v>
      </c>
      <c r="AF29" s="49">
        <f t="shared" si="17"/>
        <v>70.6</v>
      </c>
      <c r="AG29" s="49">
        <f t="shared" si="17"/>
        <v>64.3</v>
      </c>
      <c r="AH29" s="49">
        <f t="shared" si="17"/>
        <v>80.8</v>
      </c>
      <c r="AI29" s="90" t="s">
        <v>20</v>
      </c>
      <c r="AK29" s="12">
        <v>15</v>
      </c>
      <c r="AL29" s="12">
        <v>5</v>
      </c>
    </row>
    <row r="30" spans="3:35" s="34" customFormat="1" ht="33" customHeight="1">
      <c r="C30" s="34" t="s">
        <v>116</v>
      </c>
      <c r="AI30" s="119"/>
    </row>
    <row r="31" ht="37.5" customHeight="1">
      <c r="C31" s="12" t="s">
        <v>29</v>
      </c>
    </row>
  </sheetData>
  <sheetProtection/>
  <mergeCells count="12">
    <mergeCell ref="Z3:AB4"/>
    <mergeCell ref="M3:O4"/>
    <mergeCell ref="P3:R4"/>
    <mergeCell ref="T3:V4"/>
    <mergeCell ref="A11:C11"/>
    <mergeCell ref="W3:Y4"/>
    <mergeCell ref="D3:F4"/>
    <mergeCell ref="A9:C9"/>
    <mergeCell ref="G3:I4"/>
    <mergeCell ref="A10:C10"/>
    <mergeCell ref="J3:L4"/>
    <mergeCell ref="A3:C7"/>
  </mergeCells>
  <printOptions/>
  <pageMargins left="0.7874015748031497" right="0.5905511811023623" top="0.984251968503937" bottom="0.9055118110236221" header="0.5118110236220472" footer="0.5118110236220472"/>
  <pageSetup horizontalDpi="600" verticalDpi="600" orientation="portrait" paperSize="9" scale="56" r:id="rId1"/>
  <ignoredErrors>
    <ignoredError sqref="J11 M11 P11 W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view="pageBreakPreview" zoomScale="60" zoomScaleNormal="56" zoomScalePageLayoutView="0" workbookViewId="0" topLeftCell="A1">
      <selection activeCell="B1" sqref="B1"/>
    </sheetView>
  </sheetViews>
  <sheetFormatPr defaultColWidth="8.66015625" defaultRowHeight="33.75" customHeight="1"/>
  <cols>
    <col min="1" max="1" width="0.6640625" style="1" customWidth="1"/>
    <col min="2" max="2" width="13.83203125" style="1" customWidth="1"/>
    <col min="3" max="3" width="0.6640625" style="1" customWidth="1"/>
    <col min="4" max="4" width="10.16015625" style="1" customWidth="1"/>
    <col min="5" max="8" width="9.66015625" style="1" customWidth="1"/>
    <col min="9" max="10" width="7.66015625" style="1" customWidth="1"/>
    <col min="11" max="14" width="5.66015625" style="1" customWidth="1"/>
    <col min="15" max="15" width="5.91015625" style="1" customWidth="1"/>
    <col min="16" max="16" width="7.16015625" style="1" customWidth="1"/>
    <col min="17" max="18" width="5.66015625" style="1" customWidth="1"/>
    <col min="19" max="16384" width="8.83203125" style="1" customWidth="1"/>
  </cols>
  <sheetData>
    <row r="1" s="36" customFormat="1" ht="31.5" customHeight="1">
      <c r="B1" s="36" t="s">
        <v>74</v>
      </c>
    </row>
    <row r="2" spans="2:18" ht="31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31.5" customHeight="1">
      <c r="A3" s="50"/>
      <c r="B3" s="50"/>
      <c r="C3" s="50"/>
      <c r="D3" s="72"/>
      <c r="E3" s="72"/>
      <c r="F3" s="50"/>
      <c r="G3" s="50"/>
      <c r="H3" s="72"/>
      <c r="I3" s="50"/>
      <c r="J3" s="50"/>
      <c r="K3" s="205" t="s">
        <v>115</v>
      </c>
      <c r="L3" s="206"/>
      <c r="M3" s="209" t="s">
        <v>60</v>
      </c>
      <c r="N3" s="210"/>
      <c r="O3" s="182" t="s">
        <v>24</v>
      </c>
      <c r="P3" s="179"/>
      <c r="Q3" s="201" t="s">
        <v>57</v>
      </c>
      <c r="R3" s="201"/>
    </row>
    <row r="4" spans="1:18" ht="31.5" customHeight="1">
      <c r="A4" s="53"/>
      <c r="B4" s="53" t="s">
        <v>0</v>
      </c>
      <c r="C4" s="53"/>
      <c r="D4" s="55"/>
      <c r="E4" s="223" t="s">
        <v>72</v>
      </c>
      <c r="F4" s="142"/>
      <c r="G4" s="143"/>
      <c r="H4" s="223" t="s">
        <v>71</v>
      </c>
      <c r="I4" s="142"/>
      <c r="J4" s="143"/>
      <c r="K4" s="207" t="s">
        <v>53</v>
      </c>
      <c r="L4" s="208"/>
      <c r="M4" s="211" t="s">
        <v>61</v>
      </c>
      <c r="N4" s="212"/>
      <c r="O4" s="111" t="s">
        <v>0</v>
      </c>
      <c r="P4" s="74"/>
      <c r="Q4" s="202"/>
      <c r="R4" s="202"/>
    </row>
    <row r="5" spans="1:18" ht="31.5" customHeight="1">
      <c r="A5" s="142" t="s">
        <v>3</v>
      </c>
      <c r="B5" s="142"/>
      <c r="C5" s="143"/>
      <c r="D5" s="64" t="s">
        <v>4</v>
      </c>
      <c r="E5" s="116"/>
      <c r="F5" s="115"/>
      <c r="G5" s="115"/>
      <c r="H5" s="116"/>
      <c r="I5" s="115"/>
      <c r="J5" s="115"/>
      <c r="K5" s="216" t="s">
        <v>54</v>
      </c>
      <c r="L5" s="217"/>
      <c r="M5" s="196" t="s">
        <v>62</v>
      </c>
      <c r="N5" s="180"/>
      <c r="O5" s="215" t="s">
        <v>63</v>
      </c>
      <c r="P5" s="181"/>
      <c r="Q5" s="180" t="s">
        <v>70</v>
      </c>
      <c r="R5" s="180"/>
    </row>
    <row r="6" spans="1:18" ht="31.5" customHeight="1">
      <c r="A6" s="53"/>
      <c r="B6" s="53"/>
      <c r="C6" s="63"/>
      <c r="D6" s="55"/>
      <c r="E6" s="203" t="s">
        <v>4</v>
      </c>
      <c r="F6" s="203" t="s">
        <v>5</v>
      </c>
      <c r="G6" s="203" t="s">
        <v>6</v>
      </c>
      <c r="H6" s="203" t="s">
        <v>4</v>
      </c>
      <c r="I6" s="203" t="s">
        <v>5</v>
      </c>
      <c r="J6" s="203" t="s">
        <v>6</v>
      </c>
      <c r="K6" s="203" t="s">
        <v>5</v>
      </c>
      <c r="L6" s="203" t="s">
        <v>6</v>
      </c>
      <c r="M6" s="203" t="s">
        <v>5</v>
      </c>
      <c r="N6" s="220" t="s">
        <v>6</v>
      </c>
      <c r="O6" s="221" t="s">
        <v>5</v>
      </c>
      <c r="P6" s="213" t="s">
        <v>6</v>
      </c>
      <c r="Q6" s="218" t="s">
        <v>5</v>
      </c>
      <c r="R6" s="220" t="s">
        <v>6</v>
      </c>
    </row>
    <row r="7" spans="1:18" ht="31.5" customHeight="1">
      <c r="A7" s="53"/>
      <c r="B7" s="53"/>
      <c r="C7" s="63"/>
      <c r="D7" s="116"/>
      <c r="E7" s="204"/>
      <c r="F7" s="204"/>
      <c r="G7" s="204"/>
      <c r="H7" s="204"/>
      <c r="I7" s="204"/>
      <c r="J7" s="204"/>
      <c r="K7" s="204"/>
      <c r="L7" s="204"/>
      <c r="M7" s="204"/>
      <c r="N7" s="196"/>
      <c r="O7" s="222"/>
      <c r="P7" s="214"/>
      <c r="Q7" s="219"/>
      <c r="R7" s="196"/>
    </row>
    <row r="8" spans="1:18" ht="31.5" customHeight="1">
      <c r="A8" s="50"/>
      <c r="B8" s="50"/>
      <c r="C8" s="71"/>
      <c r="D8" s="55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</row>
    <row r="9" spans="1:18" ht="39" customHeight="1">
      <c r="A9" s="133" t="s">
        <v>121</v>
      </c>
      <c r="B9" s="133"/>
      <c r="C9" s="134"/>
      <c r="D9" s="127">
        <v>5146</v>
      </c>
      <c r="E9" s="128">
        <v>3964</v>
      </c>
      <c r="F9" s="128">
        <v>2247</v>
      </c>
      <c r="G9" s="128">
        <v>1717</v>
      </c>
      <c r="H9" s="128">
        <v>974</v>
      </c>
      <c r="I9" s="128">
        <v>111</v>
      </c>
      <c r="J9" s="128">
        <v>863</v>
      </c>
      <c r="K9" s="128">
        <v>1</v>
      </c>
      <c r="L9" s="128">
        <v>2</v>
      </c>
      <c r="M9" s="128">
        <v>0</v>
      </c>
      <c r="N9" s="128">
        <v>0</v>
      </c>
      <c r="O9" s="128">
        <v>45</v>
      </c>
      <c r="P9" s="128">
        <v>160</v>
      </c>
      <c r="Q9" s="128">
        <v>0</v>
      </c>
      <c r="R9" s="128">
        <v>0</v>
      </c>
    </row>
    <row r="10" spans="1:18" ht="22.5" customHeight="1">
      <c r="A10" s="53"/>
      <c r="B10" s="53"/>
      <c r="C10" s="74"/>
      <c r="D10" s="127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</row>
    <row r="11" spans="1:18" ht="39" customHeight="1">
      <c r="A11" s="133" t="s">
        <v>122</v>
      </c>
      <c r="B11" s="133"/>
      <c r="C11" s="134"/>
      <c r="D11" s="127">
        <f>E11+H11+SUM(K11:R11)</f>
        <v>5059</v>
      </c>
      <c r="E11" s="128">
        <f>SUM(F11:G11)</f>
        <v>3982</v>
      </c>
      <c r="F11" s="128">
        <f aca="true" t="shared" si="0" ref="F11:R11">SUM(F13:F29)</f>
        <v>2144</v>
      </c>
      <c r="G11" s="128">
        <f t="shared" si="0"/>
        <v>1838</v>
      </c>
      <c r="H11" s="128">
        <f>SUM(I11:J11)</f>
        <v>912</v>
      </c>
      <c r="I11" s="128">
        <f t="shared" si="0"/>
        <v>103</v>
      </c>
      <c r="J11" s="128">
        <f t="shared" si="0"/>
        <v>809</v>
      </c>
      <c r="K11" s="128">
        <f t="shared" si="0"/>
        <v>2</v>
      </c>
      <c r="L11" s="128">
        <f t="shared" si="0"/>
        <v>0</v>
      </c>
      <c r="M11" s="128">
        <f t="shared" si="0"/>
        <v>1</v>
      </c>
      <c r="N11" s="128">
        <f t="shared" si="0"/>
        <v>0</v>
      </c>
      <c r="O11" s="128">
        <f t="shared" si="0"/>
        <v>25</v>
      </c>
      <c r="P11" s="128">
        <f t="shared" si="0"/>
        <v>137</v>
      </c>
      <c r="Q11" s="128">
        <f t="shared" si="0"/>
        <v>0</v>
      </c>
      <c r="R11" s="128">
        <f t="shared" si="0"/>
        <v>0</v>
      </c>
    </row>
    <row r="12" spans="1:18" ht="22.5" customHeight="1">
      <c r="A12" s="75"/>
      <c r="B12" s="75"/>
      <c r="C12" s="76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</row>
    <row r="13" spans="1:18" ht="45" customHeight="1">
      <c r="A13" s="78"/>
      <c r="B13" s="79" t="s">
        <v>37</v>
      </c>
      <c r="C13" s="80"/>
      <c r="D13" s="127">
        <f aca="true" t="shared" si="1" ref="D13:D26">E13+H13+SUM(K13:R13)</f>
        <v>2389</v>
      </c>
      <c r="E13" s="128">
        <f aca="true" t="shared" si="2" ref="E13:E26">SUM(F13:G13)</f>
        <v>1974</v>
      </c>
      <c r="F13" s="128">
        <v>1024</v>
      </c>
      <c r="G13" s="128">
        <v>950</v>
      </c>
      <c r="H13" s="128">
        <f aca="true" t="shared" si="3" ref="H13:H26">SUM(I13:J13)</f>
        <v>359</v>
      </c>
      <c r="I13" s="128">
        <v>27</v>
      </c>
      <c r="J13" s="128">
        <v>332</v>
      </c>
      <c r="K13" s="128">
        <v>2</v>
      </c>
      <c r="L13" s="128">
        <v>0</v>
      </c>
      <c r="M13" s="128">
        <v>0</v>
      </c>
      <c r="N13" s="128">
        <v>0</v>
      </c>
      <c r="O13" s="128">
        <v>10</v>
      </c>
      <c r="P13" s="128">
        <v>44</v>
      </c>
      <c r="Q13" s="128">
        <v>0</v>
      </c>
      <c r="R13" s="128">
        <v>0</v>
      </c>
    </row>
    <row r="14" spans="1:18" ht="45" customHeight="1">
      <c r="A14" s="81"/>
      <c r="B14" s="82" t="s">
        <v>38</v>
      </c>
      <c r="C14" s="83"/>
      <c r="D14" s="127">
        <f t="shared" si="1"/>
        <v>560</v>
      </c>
      <c r="E14" s="128">
        <f t="shared" si="2"/>
        <v>407</v>
      </c>
      <c r="F14" s="128">
        <v>236</v>
      </c>
      <c r="G14" s="128">
        <v>171</v>
      </c>
      <c r="H14" s="128">
        <f t="shared" si="3"/>
        <v>103</v>
      </c>
      <c r="I14" s="128">
        <v>12</v>
      </c>
      <c r="J14" s="128">
        <v>91</v>
      </c>
      <c r="K14" s="128">
        <v>0</v>
      </c>
      <c r="L14" s="128">
        <v>0</v>
      </c>
      <c r="M14" s="128">
        <v>1</v>
      </c>
      <c r="N14" s="128">
        <v>0</v>
      </c>
      <c r="O14" s="128">
        <v>5</v>
      </c>
      <c r="P14" s="128">
        <v>44</v>
      </c>
      <c r="Q14" s="128">
        <v>0</v>
      </c>
      <c r="R14" s="128">
        <v>0</v>
      </c>
    </row>
    <row r="15" spans="1:18" ht="45" customHeight="1">
      <c r="A15" s="81"/>
      <c r="B15" s="82" t="s">
        <v>39</v>
      </c>
      <c r="C15" s="83"/>
      <c r="D15" s="127">
        <f t="shared" si="1"/>
        <v>363</v>
      </c>
      <c r="E15" s="128">
        <f t="shared" si="2"/>
        <v>293</v>
      </c>
      <c r="F15" s="128">
        <v>145</v>
      </c>
      <c r="G15" s="128">
        <v>148</v>
      </c>
      <c r="H15" s="128">
        <f t="shared" si="3"/>
        <v>70</v>
      </c>
      <c r="I15" s="128">
        <v>9</v>
      </c>
      <c r="J15" s="128">
        <v>61</v>
      </c>
      <c r="K15" s="128">
        <v>0</v>
      </c>
      <c r="L15" s="128">
        <v>0</v>
      </c>
      <c r="M15" s="128">
        <v>0</v>
      </c>
      <c r="N15" s="128">
        <v>0</v>
      </c>
      <c r="O15" s="128">
        <v>0</v>
      </c>
      <c r="P15" s="128">
        <v>0</v>
      </c>
      <c r="Q15" s="128">
        <v>0</v>
      </c>
      <c r="R15" s="128">
        <v>0</v>
      </c>
    </row>
    <row r="16" spans="1:18" ht="45" customHeight="1">
      <c r="A16" s="81"/>
      <c r="B16" s="82" t="s">
        <v>40</v>
      </c>
      <c r="C16" s="83"/>
      <c r="D16" s="127">
        <f t="shared" si="1"/>
        <v>381</v>
      </c>
      <c r="E16" s="128">
        <f t="shared" si="2"/>
        <v>267</v>
      </c>
      <c r="F16" s="128">
        <v>140</v>
      </c>
      <c r="G16" s="128">
        <v>127</v>
      </c>
      <c r="H16" s="128">
        <f t="shared" si="3"/>
        <v>62</v>
      </c>
      <c r="I16" s="128">
        <v>10</v>
      </c>
      <c r="J16" s="128">
        <v>52</v>
      </c>
      <c r="K16" s="128">
        <v>0</v>
      </c>
      <c r="L16" s="128">
        <v>0</v>
      </c>
      <c r="M16" s="128">
        <v>0</v>
      </c>
      <c r="N16" s="128">
        <v>0</v>
      </c>
      <c r="O16" s="128">
        <v>3</v>
      </c>
      <c r="P16" s="128">
        <v>49</v>
      </c>
      <c r="Q16" s="128">
        <v>0</v>
      </c>
      <c r="R16" s="128">
        <v>0</v>
      </c>
    </row>
    <row r="17" spans="1:18" ht="45" customHeight="1">
      <c r="A17" s="81"/>
      <c r="B17" s="82" t="s">
        <v>41</v>
      </c>
      <c r="C17" s="83"/>
      <c r="D17" s="127">
        <f t="shared" si="1"/>
        <v>294</v>
      </c>
      <c r="E17" s="128">
        <f t="shared" si="2"/>
        <v>239</v>
      </c>
      <c r="F17" s="128">
        <v>141</v>
      </c>
      <c r="G17" s="128">
        <v>98</v>
      </c>
      <c r="H17" s="128">
        <f t="shared" si="3"/>
        <v>54</v>
      </c>
      <c r="I17" s="128">
        <v>7</v>
      </c>
      <c r="J17" s="128">
        <v>47</v>
      </c>
      <c r="K17" s="128">
        <v>0</v>
      </c>
      <c r="L17" s="128">
        <v>0</v>
      </c>
      <c r="M17" s="128">
        <v>0</v>
      </c>
      <c r="N17" s="128">
        <v>0</v>
      </c>
      <c r="O17" s="128">
        <v>1</v>
      </c>
      <c r="P17" s="128">
        <v>0</v>
      </c>
      <c r="Q17" s="128">
        <v>0</v>
      </c>
      <c r="R17" s="128">
        <v>0</v>
      </c>
    </row>
    <row r="18" spans="1:18" ht="45" customHeight="1">
      <c r="A18" s="81"/>
      <c r="B18" s="82" t="s">
        <v>42</v>
      </c>
      <c r="C18" s="74"/>
      <c r="D18" s="127">
        <f t="shared" si="1"/>
        <v>172</v>
      </c>
      <c r="E18" s="128">
        <f t="shared" si="2"/>
        <v>140</v>
      </c>
      <c r="F18" s="128">
        <v>74</v>
      </c>
      <c r="G18" s="128">
        <v>66</v>
      </c>
      <c r="H18" s="128">
        <f t="shared" si="3"/>
        <v>26</v>
      </c>
      <c r="I18" s="128">
        <v>1</v>
      </c>
      <c r="J18" s="128">
        <v>25</v>
      </c>
      <c r="K18" s="128">
        <v>0</v>
      </c>
      <c r="L18" s="128">
        <v>0</v>
      </c>
      <c r="M18" s="128">
        <v>0</v>
      </c>
      <c r="N18" s="128">
        <v>0</v>
      </c>
      <c r="O18" s="128">
        <v>6</v>
      </c>
      <c r="P18" s="128">
        <v>0</v>
      </c>
      <c r="Q18" s="128">
        <v>0</v>
      </c>
      <c r="R18" s="128">
        <v>0</v>
      </c>
    </row>
    <row r="19" spans="1:18" ht="45" customHeight="1">
      <c r="A19" s="53"/>
      <c r="B19" s="82" t="s">
        <v>43</v>
      </c>
      <c r="C19" s="84"/>
      <c r="D19" s="127">
        <f t="shared" si="1"/>
        <v>23</v>
      </c>
      <c r="E19" s="128">
        <f t="shared" si="2"/>
        <v>13</v>
      </c>
      <c r="F19" s="128">
        <v>10</v>
      </c>
      <c r="G19" s="128">
        <v>3</v>
      </c>
      <c r="H19" s="128">
        <f t="shared" si="3"/>
        <v>10</v>
      </c>
      <c r="I19" s="128">
        <v>0</v>
      </c>
      <c r="J19" s="128">
        <v>10</v>
      </c>
      <c r="K19" s="128">
        <v>0</v>
      </c>
      <c r="L19" s="128">
        <v>0</v>
      </c>
      <c r="M19" s="128">
        <v>0</v>
      </c>
      <c r="N19" s="128">
        <v>0</v>
      </c>
      <c r="O19" s="128">
        <v>0</v>
      </c>
      <c r="P19" s="128">
        <v>0</v>
      </c>
      <c r="Q19" s="128">
        <v>0</v>
      </c>
      <c r="R19" s="128">
        <v>0</v>
      </c>
    </row>
    <row r="20" spans="1:18" ht="45" customHeight="1">
      <c r="A20" s="53"/>
      <c r="B20" s="82" t="s">
        <v>44</v>
      </c>
      <c r="C20" s="84"/>
      <c r="D20" s="127">
        <f t="shared" si="1"/>
        <v>139</v>
      </c>
      <c r="E20" s="128">
        <f t="shared" si="2"/>
        <v>114</v>
      </c>
      <c r="F20" s="128">
        <v>71</v>
      </c>
      <c r="G20" s="128">
        <v>43</v>
      </c>
      <c r="H20" s="128">
        <f t="shared" si="3"/>
        <v>25</v>
      </c>
      <c r="I20" s="128">
        <v>6</v>
      </c>
      <c r="J20" s="128">
        <v>19</v>
      </c>
      <c r="K20" s="128">
        <v>0</v>
      </c>
      <c r="L20" s="128">
        <v>0</v>
      </c>
      <c r="M20" s="128">
        <v>0</v>
      </c>
      <c r="N20" s="128">
        <v>0</v>
      </c>
      <c r="O20" s="128">
        <v>0</v>
      </c>
      <c r="P20" s="128">
        <v>0</v>
      </c>
      <c r="Q20" s="128">
        <v>0</v>
      </c>
      <c r="R20" s="128">
        <v>0</v>
      </c>
    </row>
    <row r="21" spans="1:18" ht="45" customHeight="1">
      <c r="A21" s="53"/>
      <c r="B21" s="82" t="s">
        <v>45</v>
      </c>
      <c r="C21" s="83"/>
      <c r="D21" s="127">
        <f t="shared" si="1"/>
        <v>77</v>
      </c>
      <c r="E21" s="128">
        <f t="shared" si="2"/>
        <v>59</v>
      </c>
      <c r="F21" s="128">
        <v>31</v>
      </c>
      <c r="G21" s="128">
        <v>28</v>
      </c>
      <c r="H21" s="128">
        <f t="shared" si="3"/>
        <v>18</v>
      </c>
      <c r="I21" s="128">
        <v>4</v>
      </c>
      <c r="J21" s="128">
        <v>14</v>
      </c>
      <c r="K21" s="128">
        <v>0</v>
      </c>
      <c r="L21" s="128">
        <v>0</v>
      </c>
      <c r="M21" s="128">
        <v>0</v>
      </c>
      <c r="N21" s="128">
        <v>0</v>
      </c>
      <c r="O21" s="128">
        <v>0</v>
      </c>
      <c r="P21" s="128">
        <v>0</v>
      </c>
      <c r="Q21" s="128">
        <v>0</v>
      </c>
      <c r="R21" s="128">
        <v>0</v>
      </c>
    </row>
    <row r="22" spans="1:18" ht="45" customHeight="1">
      <c r="A22" s="81"/>
      <c r="B22" s="82" t="s">
        <v>46</v>
      </c>
      <c r="C22" s="83"/>
      <c r="D22" s="127">
        <f t="shared" si="1"/>
        <v>160</v>
      </c>
      <c r="E22" s="128">
        <f t="shared" si="2"/>
        <v>132</v>
      </c>
      <c r="F22" s="128">
        <v>72</v>
      </c>
      <c r="G22" s="128">
        <v>60</v>
      </c>
      <c r="H22" s="128">
        <f t="shared" si="3"/>
        <v>28</v>
      </c>
      <c r="I22" s="128">
        <v>2</v>
      </c>
      <c r="J22" s="128">
        <v>26</v>
      </c>
      <c r="K22" s="128">
        <v>0</v>
      </c>
      <c r="L22" s="128">
        <v>0</v>
      </c>
      <c r="M22" s="128">
        <v>0</v>
      </c>
      <c r="N22" s="128">
        <v>0</v>
      </c>
      <c r="O22" s="128">
        <v>0</v>
      </c>
      <c r="P22" s="128">
        <v>0</v>
      </c>
      <c r="Q22" s="128">
        <v>0</v>
      </c>
      <c r="R22" s="128">
        <v>0</v>
      </c>
    </row>
    <row r="23" spans="1:18" ht="45" customHeight="1">
      <c r="A23" s="81"/>
      <c r="B23" s="82" t="s">
        <v>47</v>
      </c>
      <c r="C23" s="83"/>
      <c r="D23" s="127">
        <f t="shared" si="1"/>
        <v>235</v>
      </c>
      <c r="E23" s="128">
        <f t="shared" si="2"/>
        <v>169</v>
      </c>
      <c r="F23" s="128">
        <v>105</v>
      </c>
      <c r="G23" s="128">
        <v>64</v>
      </c>
      <c r="H23" s="128">
        <f t="shared" si="3"/>
        <v>66</v>
      </c>
      <c r="I23" s="128">
        <v>15</v>
      </c>
      <c r="J23" s="128">
        <v>51</v>
      </c>
      <c r="K23" s="128">
        <v>0</v>
      </c>
      <c r="L23" s="128">
        <v>0</v>
      </c>
      <c r="M23" s="128">
        <v>0</v>
      </c>
      <c r="N23" s="128">
        <v>0</v>
      </c>
      <c r="O23" s="128">
        <v>0</v>
      </c>
      <c r="P23" s="128">
        <v>0</v>
      </c>
      <c r="Q23" s="128">
        <v>0</v>
      </c>
      <c r="R23" s="128">
        <v>0</v>
      </c>
    </row>
    <row r="24" spans="1:18" ht="45" customHeight="1">
      <c r="A24" s="81"/>
      <c r="B24" s="82" t="s">
        <v>48</v>
      </c>
      <c r="C24" s="83"/>
      <c r="D24" s="128">
        <f t="shared" si="1"/>
        <v>70</v>
      </c>
      <c r="E24" s="128">
        <f t="shared" si="2"/>
        <v>49</v>
      </c>
      <c r="F24" s="128">
        <v>25</v>
      </c>
      <c r="G24" s="128">
        <v>24</v>
      </c>
      <c r="H24" s="128">
        <f t="shared" si="3"/>
        <v>21</v>
      </c>
      <c r="I24" s="128">
        <v>4</v>
      </c>
      <c r="J24" s="128">
        <v>17</v>
      </c>
      <c r="K24" s="128">
        <v>0</v>
      </c>
      <c r="L24" s="128">
        <v>0</v>
      </c>
      <c r="M24" s="128">
        <v>0</v>
      </c>
      <c r="N24" s="128">
        <v>0</v>
      </c>
      <c r="O24" s="128">
        <v>0</v>
      </c>
      <c r="P24" s="128">
        <v>0</v>
      </c>
      <c r="Q24" s="128">
        <v>0</v>
      </c>
      <c r="R24" s="128">
        <v>0</v>
      </c>
    </row>
    <row r="25" spans="1:18" ht="45" customHeight="1">
      <c r="A25" s="81"/>
      <c r="B25" s="82" t="s">
        <v>49</v>
      </c>
      <c r="C25" s="83"/>
      <c r="D25" s="128">
        <f t="shared" si="1"/>
        <v>18</v>
      </c>
      <c r="E25" s="128">
        <f t="shared" si="2"/>
        <v>7</v>
      </c>
      <c r="F25" s="128">
        <v>6</v>
      </c>
      <c r="G25" s="128">
        <v>1</v>
      </c>
      <c r="H25" s="128">
        <f t="shared" si="3"/>
        <v>11</v>
      </c>
      <c r="I25" s="128">
        <v>1</v>
      </c>
      <c r="J25" s="128">
        <v>10</v>
      </c>
      <c r="K25" s="128">
        <v>0</v>
      </c>
      <c r="L25" s="128">
        <v>0</v>
      </c>
      <c r="M25" s="128">
        <v>0</v>
      </c>
      <c r="N25" s="128">
        <v>0</v>
      </c>
      <c r="O25" s="128">
        <v>0</v>
      </c>
      <c r="P25" s="128">
        <v>0</v>
      </c>
      <c r="Q25" s="128">
        <v>0</v>
      </c>
      <c r="R25" s="128">
        <v>0</v>
      </c>
    </row>
    <row r="26" spans="1:18" ht="45" customHeight="1">
      <c r="A26" s="81"/>
      <c r="B26" s="82" t="s">
        <v>50</v>
      </c>
      <c r="C26" s="83"/>
      <c r="D26" s="128">
        <f t="shared" si="1"/>
        <v>81</v>
      </c>
      <c r="E26" s="128">
        <f t="shared" si="2"/>
        <v>63</v>
      </c>
      <c r="F26" s="128">
        <v>32</v>
      </c>
      <c r="G26" s="128">
        <v>31</v>
      </c>
      <c r="H26" s="128">
        <f t="shared" si="3"/>
        <v>18</v>
      </c>
      <c r="I26" s="128">
        <v>2</v>
      </c>
      <c r="J26" s="128">
        <v>16</v>
      </c>
      <c r="K26" s="128">
        <v>0</v>
      </c>
      <c r="L26" s="128">
        <v>0</v>
      </c>
      <c r="M26" s="128">
        <v>0</v>
      </c>
      <c r="N26" s="128">
        <v>0</v>
      </c>
      <c r="O26" s="128">
        <v>0</v>
      </c>
      <c r="P26" s="128">
        <v>0</v>
      </c>
      <c r="Q26" s="128">
        <v>0</v>
      </c>
      <c r="R26" s="128">
        <v>0</v>
      </c>
    </row>
    <row r="27" spans="1:18" ht="31.5" customHeight="1">
      <c r="A27" s="53"/>
      <c r="B27" s="81"/>
      <c r="C27" s="83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</row>
    <row r="28" spans="1:18" ht="45" customHeight="1">
      <c r="A28" s="85"/>
      <c r="B28" s="79" t="s">
        <v>51</v>
      </c>
      <c r="C28" s="103"/>
      <c r="D28" s="128">
        <f>E28+H28+SUM(K28:R28)</f>
        <v>25</v>
      </c>
      <c r="E28" s="128">
        <f>SUM(F28:G28)</f>
        <v>11</v>
      </c>
      <c r="F28" s="128">
        <v>9</v>
      </c>
      <c r="G28" s="128">
        <v>2</v>
      </c>
      <c r="H28" s="128">
        <f>SUM(I28:J28)</f>
        <v>14</v>
      </c>
      <c r="I28" s="128">
        <v>0</v>
      </c>
      <c r="J28" s="128">
        <v>14</v>
      </c>
      <c r="K28" s="128">
        <v>0</v>
      </c>
      <c r="L28" s="128">
        <v>0</v>
      </c>
      <c r="M28" s="128">
        <v>0</v>
      </c>
      <c r="N28" s="128">
        <v>0</v>
      </c>
      <c r="O28" s="128">
        <v>0</v>
      </c>
      <c r="P28" s="128">
        <v>0</v>
      </c>
      <c r="Q28" s="128">
        <v>0</v>
      </c>
      <c r="R28" s="128">
        <v>0</v>
      </c>
    </row>
    <row r="29" spans="1:18" ht="45" customHeight="1">
      <c r="A29" s="87"/>
      <c r="B29" s="88" t="s">
        <v>52</v>
      </c>
      <c r="C29" s="89"/>
      <c r="D29" s="129">
        <f>E29+H29+SUM(K29:R29)</f>
        <v>72</v>
      </c>
      <c r="E29" s="130">
        <f>SUM(F29:G29)</f>
        <v>45</v>
      </c>
      <c r="F29" s="130">
        <v>23</v>
      </c>
      <c r="G29" s="130">
        <v>22</v>
      </c>
      <c r="H29" s="130">
        <f>SUM(I29:J29)</f>
        <v>27</v>
      </c>
      <c r="I29" s="130">
        <v>3</v>
      </c>
      <c r="J29" s="130">
        <v>24</v>
      </c>
      <c r="K29" s="130">
        <v>0</v>
      </c>
      <c r="L29" s="130">
        <v>0</v>
      </c>
      <c r="M29" s="130">
        <v>0</v>
      </c>
      <c r="N29" s="130">
        <v>0</v>
      </c>
      <c r="O29" s="130">
        <v>0</v>
      </c>
      <c r="P29" s="130">
        <v>0</v>
      </c>
      <c r="Q29" s="130">
        <v>0</v>
      </c>
      <c r="R29" s="130">
        <v>0</v>
      </c>
    </row>
    <row r="30" spans="2:3" ht="33.75" customHeight="1">
      <c r="B30" s="3"/>
      <c r="C30" s="3"/>
    </row>
  </sheetData>
  <sheetProtection/>
  <mergeCells count="29">
    <mergeCell ref="E4:G4"/>
    <mergeCell ref="H4:J4"/>
    <mergeCell ref="A5:C5"/>
    <mergeCell ref="A9:C9"/>
    <mergeCell ref="A11:C11"/>
    <mergeCell ref="N6:N7"/>
    <mergeCell ref="I6:I7"/>
    <mergeCell ref="J6:J7"/>
    <mergeCell ref="L6:L7"/>
    <mergeCell ref="E6:E7"/>
    <mergeCell ref="O5:P5"/>
    <mergeCell ref="K5:L5"/>
    <mergeCell ref="M5:N5"/>
    <mergeCell ref="M6:M7"/>
    <mergeCell ref="Q5:R5"/>
    <mergeCell ref="Q6:Q7"/>
    <mergeCell ref="R6:R7"/>
    <mergeCell ref="O6:O7"/>
    <mergeCell ref="K6:K7"/>
    <mergeCell ref="Q3:R4"/>
    <mergeCell ref="F6:F7"/>
    <mergeCell ref="G6:G7"/>
    <mergeCell ref="H6:H7"/>
    <mergeCell ref="K3:L3"/>
    <mergeCell ref="K4:L4"/>
    <mergeCell ref="O3:P3"/>
    <mergeCell ref="M3:N3"/>
    <mergeCell ref="M4:N4"/>
    <mergeCell ref="P6:P7"/>
  </mergeCells>
  <printOptions/>
  <pageMargins left="0.5118110236220472" right="0.7480314960629921" top="0.984251968503937" bottom="0.9055118110236221" header="0.5118110236220472" footer="0.5118110236220472"/>
  <pageSetup horizontalDpi="600" verticalDpi="600" orientation="portrait" paperSize="9" scale="56" r:id="rId1"/>
  <ignoredErrors>
    <ignoredError sqref="D28:D29 D13:D26 H13:H26 H28:H29" formulaRange="1"/>
    <ignoredError sqref="H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S29"/>
  <sheetViews>
    <sheetView view="pageBreakPreview" zoomScale="60" zoomScaleNormal="56" zoomScalePageLayoutView="0" workbookViewId="0" topLeftCell="A1">
      <selection activeCell="B1" sqref="B1"/>
    </sheetView>
  </sheetViews>
  <sheetFormatPr defaultColWidth="8.66015625" defaultRowHeight="33" customHeight="1"/>
  <cols>
    <col min="1" max="1" width="1.66015625" style="4" customWidth="1"/>
    <col min="2" max="2" width="13.83203125" style="4" customWidth="1"/>
    <col min="3" max="3" width="1.66015625" style="4" customWidth="1"/>
    <col min="4" max="12" width="11.5" style="4" customWidth="1"/>
    <col min="13" max="13" width="8.83203125" style="4" customWidth="1"/>
    <col min="14" max="14" width="12.33203125" style="4" customWidth="1"/>
    <col min="15" max="15" width="12.58203125" style="4" customWidth="1"/>
    <col min="16" max="16" width="12.33203125" style="4" customWidth="1"/>
    <col min="17" max="17" width="12.58203125" style="4" customWidth="1"/>
    <col min="18" max="18" width="6.83203125" style="4" customWidth="1"/>
    <col min="19" max="19" width="7.83203125" style="4" bestFit="1" customWidth="1"/>
    <col min="20" max="16384" width="8.83203125" style="4" customWidth="1"/>
  </cols>
  <sheetData>
    <row r="1" spans="2:12" s="36" customFormat="1" ht="31.5" customHeight="1">
      <c r="B1" s="131" t="s">
        <v>73</v>
      </c>
      <c r="D1" s="131"/>
      <c r="E1" s="131"/>
      <c r="F1" s="131"/>
      <c r="G1" s="131"/>
      <c r="H1" s="131"/>
      <c r="I1" s="131"/>
      <c r="J1" s="131"/>
      <c r="K1" s="131"/>
      <c r="L1" s="131"/>
    </row>
    <row r="2" spans="2:12" ht="31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34" customFormat="1" ht="31.5" customHeight="1">
      <c r="A3" s="50"/>
      <c r="B3" s="50"/>
      <c r="C3" s="50"/>
      <c r="D3" s="220" t="s">
        <v>67</v>
      </c>
      <c r="E3" s="225"/>
      <c r="F3" s="218"/>
      <c r="G3" s="220" t="s">
        <v>68</v>
      </c>
      <c r="H3" s="225"/>
      <c r="I3" s="226"/>
      <c r="J3" s="224" t="s">
        <v>69</v>
      </c>
      <c r="K3" s="225"/>
      <c r="L3" s="225"/>
    </row>
    <row r="4" spans="1:12" s="34" customFormat="1" ht="31.5" customHeight="1">
      <c r="A4" s="53"/>
      <c r="B4" s="53" t="s">
        <v>0</v>
      </c>
      <c r="C4" s="53"/>
      <c r="D4" s="196" t="s">
        <v>35</v>
      </c>
      <c r="E4" s="180"/>
      <c r="F4" s="219"/>
      <c r="G4" s="196" t="s">
        <v>35</v>
      </c>
      <c r="H4" s="180"/>
      <c r="I4" s="219"/>
      <c r="J4" s="132" t="s">
        <v>66</v>
      </c>
      <c r="K4" s="110"/>
      <c r="L4" s="110"/>
    </row>
    <row r="5" spans="1:12" s="34" customFormat="1" ht="31.5" customHeight="1">
      <c r="A5" s="142" t="s">
        <v>3</v>
      </c>
      <c r="B5" s="142"/>
      <c r="C5" s="143"/>
      <c r="D5" s="55"/>
      <c r="E5" s="55"/>
      <c r="F5" s="55"/>
      <c r="G5" s="55"/>
      <c r="H5" s="55"/>
      <c r="I5" s="55"/>
      <c r="J5" s="55"/>
      <c r="K5" s="55"/>
      <c r="L5" s="55"/>
    </row>
    <row r="6" spans="1:12" s="34" customFormat="1" ht="31.5" customHeight="1">
      <c r="A6" s="53"/>
      <c r="B6" s="53"/>
      <c r="C6" s="63"/>
      <c r="D6" s="64" t="s">
        <v>4</v>
      </c>
      <c r="E6" s="64" t="s">
        <v>5</v>
      </c>
      <c r="F6" s="64" t="s">
        <v>6</v>
      </c>
      <c r="G6" s="64" t="s">
        <v>4</v>
      </c>
      <c r="H6" s="64" t="s">
        <v>5</v>
      </c>
      <c r="I6" s="64" t="s">
        <v>6</v>
      </c>
      <c r="J6" s="64" t="s">
        <v>4</v>
      </c>
      <c r="K6" s="64" t="s">
        <v>5</v>
      </c>
      <c r="L6" s="64" t="s">
        <v>6</v>
      </c>
    </row>
    <row r="7" spans="1:12" s="34" customFormat="1" ht="31.5" customHeight="1">
      <c r="A7" s="53"/>
      <c r="B7" s="53"/>
      <c r="C7" s="63"/>
      <c r="D7" s="116"/>
      <c r="E7" s="116"/>
      <c r="F7" s="116"/>
      <c r="G7" s="116"/>
      <c r="H7" s="116"/>
      <c r="I7" s="116"/>
      <c r="J7" s="116"/>
      <c r="K7" s="116"/>
      <c r="L7" s="116"/>
    </row>
    <row r="8" spans="1:12" ht="31.5" customHeight="1">
      <c r="A8" s="50"/>
      <c r="B8" s="50"/>
      <c r="C8" s="71"/>
      <c r="D8" s="55"/>
      <c r="E8" s="53"/>
      <c r="F8" s="53"/>
      <c r="G8" s="53"/>
      <c r="H8" s="53"/>
      <c r="I8" s="53"/>
      <c r="J8" s="53"/>
      <c r="K8" s="53"/>
      <c r="L8" s="53"/>
    </row>
    <row r="9" spans="1:12" ht="39" customHeight="1">
      <c r="A9" s="133" t="s">
        <v>123</v>
      </c>
      <c r="B9" s="133"/>
      <c r="C9" s="134"/>
      <c r="D9" s="127">
        <v>4288</v>
      </c>
      <c r="E9" s="128">
        <v>2470</v>
      </c>
      <c r="F9" s="128">
        <v>1818</v>
      </c>
      <c r="G9" s="128">
        <v>980</v>
      </c>
      <c r="H9" s="128">
        <v>111</v>
      </c>
      <c r="I9" s="128">
        <v>869</v>
      </c>
      <c r="J9" s="128">
        <v>370</v>
      </c>
      <c r="K9" s="128">
        <v>291</v>
      </c>
      <c r="L9" s="128">
        <v>79</v>
      </c>
    </row>
    <row r="10" spans="1:19" ht="22.5" customHeight="1">
      <c r="A10" s="53"/>
      <c r="B10" s="53"/>
      <c r="C10" s="74"/>
      <c r="D10" s="127"/>
      <c r="E10" s="128"/>
      <c r="F10" s="128"/>
      <c r="G10" s="128"/>
      <c r="H10" s="128"/>
      <c r="I10" s="128"/>
      <c r="J10" s="128"/>
      <c r="K10" s="128"/>
      <c r="L10" s="128"/>
      <c r="N10" s="25" t="s">
        <v>65</v>
      </c>
      <c r="O10" s="26"/>
      <c r="P10" s="25" t="s">
        <v>64</v>
      </c>
      <c r="Q10" s="27"/>
      <c r="R10" s="28"/>
      <c r="S10" s="33" t="s">
        <v>58</v>
      </c>
    </row>
    <row r="11" spans="1:19" ht="39" customHeight="1">
      <c r="A11" s="133" t="s">
        <v>122</v>
      </c>
      <c r="B11" s="133"/>
      <c r="C11" s="134"/>
      <c r="D11" s="127">
        <f>SUM(E11:F11)</f>
        <v>4316</v>
      </c>
      <c r="E11" s="128">
        <f aca="true" t="shared" si="0" ref="E11:L11">SUM(E13:E29)</f>
        <v>2350</v>
      </c>
      <c r="F11" s="128">
        <f t="shared" si="0"/>
        <v>1966</v>
      </c>
      <c r="G11" s="128">
        <f>SUM(H11:I11)</f>
        <v>932</v>
      </c>
      <c r="H11" s="128">
        <f t="shared" si="0"/>
        <v>110</v>
      </c>
      <c r="I11" s="128">
        <f t="shared" si="0"/>
        <v>822</v>
      </c>
      <c r="J11" s="128">
        <f>SUM(K11:L11)</f>
        <v>684</v>
      </c>
      <c r="K11" s="128">
        <f t="shared" si="0"/>
        <v>435</v>
      </c>
      <c r="L11" s="128">
        <f t="shared" si="0"/>
        <v>249</v>
      </c>
      <c r="N11" s="22" t="s">
        <v>33</v>
      </c>
      <c r="O11" s="35" t="s">
        <v>34</v>
      </c>
      <c r="P11" s="22" t="s">
        <v>33</v>
      </c>
      <c r="Q11" s="35" t="s">
        <v>34</v>
      </c>
      <c r="R11" s="28"/>
      <c r="S11" s="4">
        <f>+D11+G11+J11</f>
        <v>5932</v>
      </c>
    </row>
    <row r="12" spans="1:18" ht="22.5" customHeight="1">
      <c r="A12" s="75"/>
      <c r="B12" s="75"/>
      <c r="C12" s="76"/>
      <c r="D12" s="128"/>
      <c r="E12" s="128"/>
      <c r="F12" s="128"/>
      <c r="G12" s="128"/>
      <c r="H12" s="128"/>
      <c r="I12" s="128"/>
      <c r="J12" s="128"/>
      <c r="K12" s="128"/>
      <c r="L12" s="128"/>
      <c r="N12" s="30">
        <f>SUM(N13:N29)</f>
        <v>270</v>
      </c>
      <c r="O12" s="30">
        <f>SUM(O13:O29)</f>
        <v>165</v>
      </c>
      <c r="P12" s="30">
        <f>SUM(P13:P29)</f>
        <v>163</v>
      </c>
      <c r="Q12" s="30">
        <f>SUM(Q13:Q29)</f>
        <v>86</v>
      </c>
      <c r="R12" s="28"/>
    </row>
    <row r="13" spans="1:19" ht="45" customHeight="1">
      <c r="A13" s="78"/>
      <c r="B13" s="79" t="s">
        <v>37</v>
      </c>
      <c r="C13" s="80"/>
      <c r="D13" s="127">
        <f aca="true" t="shared" si="1" ref="D13:D26">SUM(E13:F13)</f>
        <v>2202</v>
      </c>
      <c r="E13" s="128">
        <v>1160</v>
      </c>
      <c r="F13" s="128">
        <v>1042</v>
      </c>
      <c r="G13" s="128">
        <f aca="true" t="shared" si="2" ref="G13:G26">SUM(H13:I13)</f>
        <v>370</v>
      </c>
      <c r="H13" s="128">
        <v>27</v>
      </c>
      <c r="I13" s="128">
        <v>343</v>
      </c>
      <c r="J13" s="128">
        <f aca="true" t="shared" si="3" ref="J13:J26">SUM(K13:L13)</f>
        <v>244</v>
      </c>
      <c r="K13" s="128">
        <f>SUM(N13:O13)</f>
        <v>189</v>
      </c>
      <c r="L13" s="128">
        <f>SUM(P13:Q13)</f>
        <v>55</v>
      </c>
      <c r="N13" s="29">
        <v>127</v>
      </c>
      <c r="O13" s="29">
        <v>62</v>
      </c>
      <c r="P13" s="29">
        <v>44</v>
      </c>
      <c r="Q13" s="29">
        <v>11</v>
      </c>
      <c r="R13" s="28"/>
      <c r="S13" s="4">
        <f aca="true" t="shared" si="4" ref="S13:S29">+D13+G13+J13</f>
        <v>2816</v>
      </c>
    </row>
    <row r="14" spans="1:19" ht="45" customHeight="1">
      <c r="A14" s="81"/>
      <c r="B14" s="82" t="s">
        <v>38</v>
      </c>
      <c r="C14" s="83"/>
      <c r="D14" s="127">
        <f t="shared" si="1"/>
        <v>440</v>
      </c>
      <c r="E14" s="128">
        <v>258</v>
      </c>
      <c r="F14" s="128">
        <v>182</v>
      </c>
      <c r="G14" s="128">
        <f t="shared" si="2"/>
        <v>104</v>
      </c>
      <c r="H14" s="128">
        <v>13</v>
      </c>
      <c r="I14" s="128">
        <v>91</v>
      </c>
      <c r="J14" s="128">
        <f t="shared" si="3"/>
        <v>30</v>
      </c>
      <c r="K14" s="128">
        <f aca="true" t="shared" si="5" ref="K14:K29">SUM(N14:O14)</f>
        <v>23</v>
      </c>
      <c r="L14" s="128">
        <f aca="true" t="shared" si="6" ref="L14:L29">SUM(P14:Q14)</f>
        <v>7</v>
      </c>
      <c r="N14" s="29">
        <v>22</v>
      </c>
      <c r="O14" s="29">
        <v>1</v>
      </c>
      <c r="P14" s="29">
        <v>6</v>
      </c>
      <c r="Q14" s="29">
        <v>1</v>
      </c>
      <c r="R14" s="28"/>
      <c r="S14" s="4">
        <f t="shared" si="4"/>
        <v>574</v>
      </c>
    </row>
    <row r="15" spans="1:19" ht="45" customHeight="1">
      <c r="A15" s="81"/>
      <c r="B15" s="82" t="s">
        <v>39</v>
      </c>
      <c r="C15" s="83"/>
      <c r="D15" s="127">
        <f t="shared" si="1"/>
        <v>307</v>
      </c>
      <c r="E15" s="128">
        <v>155</v>
      </c>
      <c r="F15" s="128">
        <v>152</v>
      </c>
      <c r="G15" s="128">
        <f t="shared" si="2"/>
        <v>70</v>
      </c>
      <c r="H15" s="128">
        <v>9</v>
      </c>
      <c r="I15" s="128">
        <v>61</v>
      </c>
      <c r="J15" s="128">
        <f t="shared" si="3"/>
        <v>28</v>
      </c>
      <c r="K15" s="128">
        <f t="shared" si="5"/>
        <v>17</v>
      </c>
      <c r="L15" s="128">
        <f t="shared" si="6"/>
        <v>11</v>
      </c>
      <c r="N15" s="29">
        <v>16</v>
      </c>
      <c r="O15" s="29">
        <v>1</v>
      </c>
      <c r="P15" s="29">
        <v>9</v>
      </c>
      <c r="Q15" s="29">
        <v>2</v>
      </c>
      <c r="R15" s="28"/>
      <c r="S15" s="4">
        <f t="shared" si="4"/>
        <v>405</v>
      </c>
    </row>
    <row r="16" spans="1:19" ht="45" customHeight="1">
      <c r="A16" s="81"/>
      <c r="B16" s="82" t="s">
        <v>40</v>
      </c>
      <c r="C16" s="83"/>
      <c r="D16" s="127">
        <f t="shared" si="1"/>
        <v>281</v>
      </c>
      <c r="E16" s="128">
        <v>152</v>
      </c>
      <c r="F16" s="128">
        <v>129</v>
      </c>
      <c r="G16" s="128">
        <f t="shared" si="2"/>
        <v>62</v>
      </c>
      <c r="H16" s="128">
        <v>10</v>
      </c>
      <c r="I16" s="128">
        <v>52</v>
      </c>
      <c r="J16" s="128">
        <f t="shared" si="3"/>
        <v>12</v>
      </c>
      <c r="K16" s="128">
        <f t="shared" si="5"/>
        <v>9</v>
      </c>
      <c r="L16" s="128">
        <f t="shared" si="6"/>
        <v>3</v>
      </c>
      <c r="N16" s="29">
        <v>8</v>
      </c>
      <c r="O16" s="29">
        <v>1</v>
      </c>
      <c r="P16" s="29">
        <v>3</v>
      </c>
      <c r="Q16" s="29">
        <v>0</v>
      </c>
      <c r="R16" s="28"/>
      <c r="S16" s="4">
        <f t="shared" si="4"/>
        <v>355</v>
      </c>
    </row>
    <row r="17" spans="1:19" ht="45" customHeight="1">
      <c r="A17" s="81"/>
      <c r="B17" s="82" t="s">
        <v>41</v>
      </c>
      <c r="C17" s="83"/>
      <c r="D17" s="127">
        <f t="shared" si="1"/>
        <v>247</v>
      </c>
      <c r="E17" s="128">
        <v>148</v>
      </c>
      <c r="F17" s="128">
        <v>99</v>
      </c>
      <c r="G17" s="128">
        <f t="shared" si="2"/>
        <v>54</v>
      </c>
      <c r="H17" s="128">
        <v>7</v>
      </c>
      <c r="I17" s="128">
        <v>47</v>
      </c>
      <c r="J17" s="128">
        <f t="shared" si="3"/>
        <v>15</v>
      </c>
      <c r="K17" s="128">
        <f t="shared" si="5"/>
        <v>10</v>
      </c>
      <c r="L17" s="128">
        <f t="shared" si="6"/>
        <v>5</v>
      </c>
      <c r="N17" s="29">
        <v>9</v>
      </c>
      <c r="O17" s="29">
        <v>1</v>
      </c>
      <c r="P17" s="29">
        <v>5</v>
      </c>
      <c r="Q17" s="29">
        <v>0</v>
      </c>
      <c r="R17" s="28"/>
      <c r="S17" s="4">
        <f t="shared" si="4"/>
        <v>316</v>
      </c>
    </row>
    <row r="18" spans="1:19" ht="45" customHeight="1">
      <c r="A18" s="81"/>
      <c r="B18" s="82" t="s">
        <v>42</v>
      </c>
      <c r="C18" s="74"/>
      <c r="D18" s="127">
        <f t="shared" si="1"/>
        <v>158</v>
      </c>
      <c r="E18" s="128">
        <v>84</v>
      </c>
      <c r="F18" s="128">
        <v>74</v>
      </c>
      <c r="G18" s="128">
        <f t="shared" si="2"/>
        <v>26</v>
      </c>
      <c r="H18" s="128">
        <v>1</v>
      </c>
      <c r="I18" s="128">
        <v>25</v>
      </c>
      <c r="J18" s="128">
        <f t="shared" si="3"/>
        <v>16</v>
      </c>
      <c r="K18" s="128">
        <f t="shared" si="5"/>
        <v>13</v>
      </c>
      <c r="L18" s="128">
        <f t="shared" si="6"/>
        <v>3</v>
      </c>
      <c r="N18" s="29">
        <v>12</v>
      </c>
      <c r="O18" s="29">
        <v>1</v>
      </c>
      <c r="P18" s="29">
        <v>3</v>
      </c>
      <c r="Q18" s="29">
        <v>0</v>
      </c>
      <c r="R18" s="28"/>
      <c r="S18" s="4">
        <f t="shared" si="4"/>
        <v>200</v>
      </c>
    </row>
    <row r="19" spans="1:19" ht="45" customHeight="1">
      <c r="A19" s="53"/>
      <c r="B19" s="82" t="s">
        <v>43</v>
      </c>
      <c r="C19" s="84"/>
      <c r="D19" s="127">
        <f t="shared" si="1"/>
        <v>13</v>
      </c>
      <c r="E19" s="128">
        <v>10</v>
      </c>
      <c r="F19" s="128">
        <v>3</v>
      </c>
      <c r="G19" s="128">
        <f t="shared" si="2"/>
        <v>10</v>
      </c>
      <c r="H19" s="128">
        <v>0</v>
      </c>
      <c r="I19" s="128">
        <v>10</v>
      </c>
      <c r="J19" s="128">
        <f t="shared" si="3"/>
        <v>0</v>
      </c>
      <c r="K19" s="128">
        <f t="shared" si="5"/>
        <v>0</v>
      </c>
      <c r="L19" s="128">
        <f t="shared" si="6"/>
        <v>0</v>
      </c>
      <c r="N19" s="29">
        <v>0</v>
      </c>
      <c r="O19" s="29">
        <v>0</v>
      </c>
      <c r="P19" s="29">
        <v>0</v>
      </c>
      <c r="Q19" s="29">
        <v>0</v>
      </c>
      <c r="R19" s="28"/>
      <c r="S19" s="4">
        <f t="shared" si="4"/>
        <v>23</v>
      </c>
    </row>
    <row r="20" spans="1:19" ht="45" customHeight="1">
      <c r="A20" s="53"/>
      <c r="B20" s="82" t="s">
        <v>44</v>
      </c>
      <c r="C20" s="84"/>
      <c r="D20" s="127">
        <f t="shared" si="1"/>
        <v>114</v>
      </c>
      <c r="E20" s="128">
        <v>71</v>
      </c>
      <c r="F20" s="128">
        <v>43</v>
      </c>
      <c r="G20" s="128">
        <f t="shared" si="2"/>
        <v>25</v>
      </c>
      <c r="H20" s="128">
        <v>6</v>
      </c>
      <c r="I20" s="128">
        <v>19</v>
      </c>
      <c r="J20" s="128">
        <f t="shared" si="3"/>
        <v>16</v>
      </c>
      <c r="K20" s="128">
        <f t="shared" si="5"/>
        <v>14</v>
      </c>
      <c r="L20" s="128">
        <f t="shared" si="6"/>
        <v>2</v>
      </c>
      <c r="N20" s="29">
        <v>8</v>
      </c>
      <c r="O20" s="29">
        <v>6</v>
      </c>
      <c r="P20" s="29">
        <v>1</v>
      </c>
      <c r="Q20" s="29">
        <v>1</v>
      </c>
      <c r="R20" s="28"/>
      <c r="S20" s="4">
        <f t="shared" si="4"/>
        <v>155</v>
      </c>
    </row>
    <row r="21" spans="1:19" ht="45" customHeight="1">
      <c r="A21" s="53"/>
      <c r="B21" s="82" t="s">
        <v>45</v>
      </c>
      <c r="C21" s="83"/>
      <c r="D21" s="127">
        <f t="shared" si="1"/>
        <v>61</v>
      </c>
      <c r="E21" s="128">
        <v>33</v>
      </c>
      <c r="F21" s="128">
        <v>28</v>
      </c>
      <c r="G21" s="128">
        <f t="shared" si="2"/>
        <v>18</v>
      </c>
      <c r="H21" s="128">
        <v>4</v>
      </c>
      <c r="I21" s="128">
        <v>14</v>
      </c>
      <c r="J21" s="128">
        <f t="shared" si="3"/>
        <v>4</v>
      </c>
      <c r="K21" s="128">
        <f t="shared" si="5"/>
        <v>4</v>
      </c>
      <c r="L21" s="128">
        <f t="shared" si="6"/>
        <v>0</v>
      </c>
      <c r="N21" s="29">
        <v>4</v>
      </c>
      <c r="O21" s="29">
        <v>0</v>
      </c>
      <c r="P21" s="29">
        <v>0</v>
      </c>
      <c r="Q21" s="29">
        <v>0</v>
      </c>
      <c r="R21" s="28"/>
      <c r="S21" s="4">
        <f t="shared" si="4"/>
        <v>83</v>
      </c>
    </row>
    <row r="22" spans="1:19" ht="45" customHeight="1">
      <c r="A22" s="81"/>
      <c r="B22" s="82" t="s">
        <v>46</v>
      </c>
      <c r="C22" s="83"/>
      <c r="D22" s="127">
        <f t="shared" si="1"/>
        <v>138</v>
      </c>
      <c r="E22" s="128">
        <v>75</v>
      </c>
      <c r="F22" s="128">
        <v>63</v>
      </c>
      <c r="G22" s="128">
        <f t="shared" si="2"/>
        <v>28</v>
      </c>
      <c r="H22" s="128">
        <v>2</v>
      </c>
      <c r="I22" s="128">
        <v>26</v>
      </c>
      <c r="J22" s="128">
        <f t="shared" si="3"/>
        <v>11</v>
      </c>
      <c r="K22" s="128">
        <f t="shared" si="5"/>
        <v>9</v>
      </c>
      <c r="L22" s="128">
        <f t="shared" si="6"/>
        <v>2</v>
      </c>
      <c r="N22" s="29">
        <v>0</v>
      </c>
      <c r="O22" s="29">
        <v>9</v>
      </c>
      <c r="P22" s="29">
        <v>0</v>
      </c>
      <c r="Q22" s="29">
        <v>2</v>
      </c>
      <c r="R22" s="28"/>
      <c r="S22" s="4">
        <f t="shared" si="4"/>
        <v>177</v>
      </c>
    </row>
    <row r="23" spans="1:19" ht="45" customHeight="1">
      <c r="A23" s="81"/>
      <c r="B23" s="82" t="s">
        <v>47</v>
      </c>
      <c r="C23" s="83"/>
      <c r="D23" s="128">
        <f t="shared" si="1"/>
        <v>170</v>
      </c>
      <c r="E23" s="128">
        <v>105</v>
      </c>
      <c r="F23" s="128">
        <v>65</v>
      </c>
      <c r="G23" s="128">
        <f t="shared" si="2"/>
        <v>66</v>
      </c>
      <c r="H23" s="128">
        <v>15</v>
      </c>
      <c r="I23" s="128">
        <v>51</v>
      </c>
      <c r="J23" s="128">
        <f t="shared" si="3"/>
        <v>298</v>
      </c>
      <c r="K23" s="128">
        <f t="shared" si="5"/>
        <v>139</v>
      </c>
      <c r="L23" s="128">
        <f t="shared" si="6"/>
        <v>159</v>
      </c>
      <c r="N23" s="29">
        <v>57</v>
      </c>
      <c r="O23" s="29">
        <v>82</v>
      </c>
      <c r="P23" s="29">
        <v>90</v>
      </c>
      <c r="Q23" s="29">
        <v>69</v>
      </c>
      <c r="R23" s="28"/>
      <c r="S23" s="4">
        <f t="shared" si="4"/>
        <v>534</v>
      </c>
    </row>
    <row r="24" spans="1:19" ht="45" customHeight="1">
      <c r="A24" s="81"/>
      <c r="B24" s="82" t="s">
        <v>48</v>
      </c>
      <c r="C24" s="83"/>
      <c r="D24" s="128">
        <f t="shared" si="1"/>
        <v>49</v>
      </c>
      <c r="E24" s="128">
        <v>25</v>
      </c>
      <c r="F24" s="128">
        <v>24</v>
      </c>
      <c r="G24" s="128">
        <f t="shared" si="2"/>
        <v>21</v>
      </c>
      <c r="H24" s="128">
        <v>4</v>
      </c>
      <c r="I24" s="128">
        <v>17</v>
      </c>
      <c r="J24" s="128">
        <f t="shared" si="3"/>
        <v>3</v>
      </c>
      <c r="K24" s="128">
        <f t="shared" si="5"/>
        <v>3</v>
      </c>
      <c r="L24" s="128">
        <f t="shared" si="6"/>
        <v>0</v>
      </c>
      <c r="N24" s="29">
        <v>2</v>
      </c>
      <c r="O24" s="29">
        <v>1</v>
      </c>
      <c r="P24" s="29">
        <v>0</v>
      </c>
      <c r="Q24" s="29">
        <v>0</v>
      </c>
      <c r="R24" s="28"/>
      <c r="S24" s="4">
        <f t="shared" si="4"/>
        <v>73</v>
      </c>
    </row>
    <row r="25" spans="1:19" ht="45" customHeight="1">
      <c r="A25" s="81"/>
      <c r="B25" s="82" t="s">
        <v>49</v>
      </c>
      <c r="C25" s="83"/>
      <c r="D25" s="128">
        <f t="shared" si="1"/>
        <v>7</v>
      </c>
      <c r="E25" s="128">
        <v>6</v>
      </c>
      <c r="F25" s="128">
        <v>1</v>
      </c>
      <c r="G25" s="128">
        <f t="shared" si="2"/>
        <v>11</v>
      </c>
      <c r="H25" s="128">
        <v>1</v>
      </c>
      <c r="I25" s="128">
        <v>10</v>
      </c>
      <c r="J25" s="128">
        <f t="shared" si="3"/>
        <v>0</v>
      </c>
      <c r="K25" s="128">
        <f>SUM(N25:O25)</f>
        <v>0</v>
      </c>
      <c r="L25" s="128">
        <f>SUM(P25:Q25)</f>
        <v>0</v>
      </c>
      <c r="N25" s="29">
        <v>0</v>
      </c>
      <c r="O25" s="29">
        <v>0</v>
      </c>
      <c r="P25" s="29">
        <v>0</v>
      </c>
      <c r="Q25" s="29">
        <v>0</v>
      </c>
      <c r="R25" s="28"/>
      <c r="S25" s="4">
        <f t="shared" si="4"/>
        <v>18</v>
      </c>
    </row>
    <row r="26" spans="1:19" ht="45" customHeight="1">
      <c r="A26" s="81"/>
      <c r="B26" s="82" t="s">
        <v>50</v>
      </c>
      <c r="C26" s="83"/>
      <c r="D26" s="128">
        <f t="shared" si="1"/>
        <v>64</v>
      </c>
      <c r="E26" s="128">
        <v>32</v>
      </c>
      <c r="F26" s="128">
        <v>32</v>
      </c>
      <c r="G26" s="128">
        <f t="shared" si="2"/>
        <v>18</v>
      </c>
      <c r="H26" s="128">
        <v>2</v>
      </c>
      <c r="I26" s="128">
        <v>16</v>
      </c>
      <c r="J26" s="128">
        <f t="shared" si="3"/>
        <v>5</v>
      </c>
      <c r="K26" s="128">
        <f>SUM(N26:O26)</f>
        <v>3</v>
      </c>
      <c r="L26" s="128">
        <f>SUM(P26:Q26)</f>
        <v>2</v>
      </c>
      <c r="N26" s="29">
        <v>3</v>
      </c>
      <c r="O26" s="29">
        <v>0</v>
      </c>
      <c r="P26" s="29">
        <v>2</v>
      </c>
      <c r="Q26" s="29">
        <v>0</v>
      </c>
      <c r="R26" s="28"/>
      <c r="S26" s="4">
        <f t="shared" si="4"/>
        <v>87</v>
      </c>
    </row>
    <row r="27" spans="1:18" ht="31.5" customHeight="1">
      <c r="A27" s="53"/>
      <c r="B27" s="81"/>
      <c r="C27" s="83"/>
      <c r="D27" s="128"/>
      <c r="E27" s="128"/>
      <c r="F27" s="128"/>
      <c r="G27" s="128"/>
      <c r="H27" s="128"/>
      <c r="I27" s="128"/>
      <c r="J27" s="128"/>
      <c r="K27" s="128"/>
      <c r="L27" s="128"/>
      <c r="N27" s="29"/>
      <c r="O27" s="29"/>
      <c r="P27" s="29"/>
      <c r="Q27" s="29"/>
      <c r="R27" s="28"/>
    </row>
    <row r="28" spans="1:19" ht="45" customHeight="1">
      <c r="A28" s="85"/>
      <c r="B28" s="79" t="s">
        <v>51</v>
      </c>
      <c r="C28" s="103"/>
      <c r="D28" s="128">
        <f>SUM(E28:F28)</f>
        <v>11</v>
      </c>
      <c r="E28" s="128">
        <v>9</v>
      </c>
      <c r="F28" s="128">
        <v>2</v>
      </c>
      <c r="G28" s="128">
        <f>SUM(H28:I28)</f>
        <v>14</v>
      </c>
      <c r="H28" s="128">
        <v>0</v>
      </c>
      <c r="I28" s="128">
        <v>14</v>
      </c>
      <c r="J28" s="128">
        <f>SUM(K28:L28)</f>
        <v>0</v>
      </c>
      <c r="K28" s="128">
        <f t="shared" si="5"/>
        <v>0</v>
      </c>
      <c r="L28" s="128">
        <f t="shared" si="6"/>
        <v>0</v>
      </c>
      <c r="N28" s="29">
        <v>0</v>
      </c>
      <c r="O28" s="29">
        <v>0</v>
      </c>
      <c r="P28" s="29">
        <v>0</v>
      </c>
      <c r="Q28" s="29">
        <v>0</v>
      </c>
      <c r="R28" s="28"/>
      <c r="S28" s="4">
        <f t="shared" si="4"/>
        <v>25</v>
      </c>
    </row>
    <row r="29" spans="1:19" ht="45" customHeight="1">
      <c r="A29" s="87"/>
      <c r="B29" s="88" t="s">
        <v>52</v>
      </c>
      <c r="C29" s="89"/>
      <c r="D29" s="129">
        <f>SUM(E29:F29)</f>
        <v>54</v>
      </c>
      <c r="E29" s="130">
        <v>27</v>
      </c>
      <c r="F29" s="130">
        <v>27</v>
      </c>
      <c r="G29" s="130">
        <f>SUM(H29:I29)</f>
        <v>35</v>
      </c>
      <c r="H29" s="130">
        <v>9</v>
      </c>
      <c r="I29" s="130">
        <v>26</v>
      </c>
      <c r="J29" s="130">
        <f>SUM(K29:L29)</f>
        <v>2</v>
      </c>
      <c r="K29" s="130">
        <f t="shared" si="5"/>
        <v>2</v>
      </c>
      <c r="L29" s="130">
        <f t="shared" si="6"/>
        <v>0</v>
      </c>
      <c r="N29" s="29">
        <v>2</v>
      </c>
      <c r="O29" s="29">
        <v>0</v>
      </c>
      <c r="P29" s="29">
        <v>0</v>
      </c>
      <c r="Q29" s="29">
        <v>0</v>
      </c>
      <c r="R29" s="28"/>
      <c r="S29" s="4">
        <f t="shared" si="4"/>
        <v>91</v>
      </c>
    </row>
  </sheetData>
  <sheetProtection/>
  <mergeCells count="8">
    <mergeCell ref="A5:C5"/>
    <mergeCell ref="A9:C9"/>
    <mergeCell ref="A11:C11"/>
    <mergeCell ref="J3:L3"/>
    <mergeCell ref="D3:F3"/>
    <mergeCell ref="G3:I3"/>
    <mergeCell ref="D4:F4"/>
    <mergeCell ref="G4:I4"/>
  </mergeCells>
  <printOptions/>
  <pageMargins left="0.7874015748031497" right="0.5905511811023623" top="0.984251968503937" bottom="0.9055118110236221" header="0.5118110236220472" footer="0.5118110236220472"/>
  <pageSetup horizontalDpi="300" verticalDpi="300" orientation="portrait" paperSize="9" scale="56" r:id="rId1"/>
  <ignoredErrors>
    <ignoredError sqref="K13:L29" formulaRange="1"/>
    <ignoredError sqref="G11 J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oitapref</cp:lastModifiedBy>
  <cp:lastPrinted>2012-02-02T23:58:41Z</cp:lastPrinted>
  <dcterms:modified xsi:type="dcterms:W3CDTF">2012-02-02T23:58:45Z</dcterms:modified>
  <cp:category/>
  <cp:version/>
  <cp:contentType/>
  <cp:contentStatus/>
</cp:coreProperties>
</file>