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8" sheetId="1" r:id="rId1"/>
  </sheets>
  <definedNames>
    <definedName name="_xlnm.Print_Area" localSheetId="0">'j38'!$A$1:$T$57</definedName>
  </definedNames>
  <calcPr fullCalcOnLoad="1"/>
</workbook>
</file>

<file path=xl/sharedStrings.xml><?xml version="1.0" encoding="utf-8"?>
<sst xmlns="http://schemas.openxmlformats.org/spreadsheetml/2006/main" count="43" uniqueCount="27">
  <si>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</si>
  <si>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</si>
  <si>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</si>
  <si>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</si>
  <si>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</si>
  <si>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</si>
  <si>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</si>
  <si>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</si>
  <si>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</si>
  <si>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</si>
  <si>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</si>
  <si>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</si>
  <si>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</si>
  <si>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</si>
  <si>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</si>
  <si>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</si>
  <si>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</si>
  <si>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</si>
  <si>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</si>
  <si>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</si>
  <si>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</si>
  <si>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</si>
  <si>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３８　表</t>
  </si>
  <si>
    <t>第３８表　後期死産数，死産率（出産千対・大分県－全国），割合，自然－人工・年次別</t>
  </si>
  <si>
    <t xml:space="preserve"> </t>
  </si>
  <si>
    <t>妊娠満22週以後の
死産率（出産千対）</t>
  </si>
  <si>
    <t>昭和35年～平成23年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</si>
</sst>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indent="1"/>
    </xf>
    <xf numFmtId="18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185" fontId="2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2" fontId="42" fillId="0" borderId="13" xfId="0" applyNumberFormat="1" applyFont="1" applyFill="1" applyBorder="1" applyAlignment="1">
      <alignment/>
    </xf>
    <xf numFmtId="177" fontId="42" fillId="0" borderId="12" xfId="0" applyNumberFormat="1" applyFont="1" applyFill="1" applyBorder="1" applyAlignment="1">
      <alignment/>
    </xf>
    <xf numFmtId="183" fontId="42" fillId="0" borderId="12" xfId="0" applyNumberFormat="1" applyFont="1" applyFill="1" applyBorder="1" applyAlignment="1">
      <alignment horizontal="right"/>
    </xf>
    <xf numFmtId="177" fontId="43" fillId="0" borderId="0" xfId="0" applyNumberFormat="1" applyFont="1" applyFill="1" applyBorder="1" applyAlignment="1">
      <alignment/>
    </xf>
    <xf numFmtId="183" fontId="43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Border="1" applyAlignment="1">
      <alignment horizontal="right"/>
    </xf>
    <xf numFmtId="185" fontId="43" fillId="0" borderId="15" xfId="0" applyNumberFormat="1" applyFont="1" applyFill="1" applyBorder="1" applyAlignment="1">
      <alignment horizontal="right"/>
    </xf>
    <xf numFmtId="182" fontId="42" fillId="0" borderId="1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:T2"/>
    </sheetView>
  </sheetViews>
  <sheetFormatPr defaultColWidth="9.00390625" defaultRowHeight="13.5"/>
  <cols>
    <col min="1" max="1" width="5.25390625" style="1" bestFit="1" customWidth="1"/>
    <col min="2" max="2" width="5.50390625" style="16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7" customWidth="1"/>
    <col min="11" max="11" width="11.625" style="1" customWidth="1"/>
    <col min="12" max="14" width="11.625" style="2" customWidth="1"/>
    <col min="15" max="15" width="11.625" style="17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5" customFormat="1" ht="13.5">
      <c r="A1" s="57" t="s">
        <v>0</v>
      </c>
      <c r="B1" s="57"/>
      <c r="C1" s="57"/>
      <c r="D1" s="54" t="s">
        <v>23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15" customFormat="1" ht="13.5">
      <c r="A2" s="57" t="s">
        <v>22</v>
      </c>
      <c r="B2" s="57"/>
      <c r="C2" s="57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" ht="13.5">
      <c r="A3" s="1" t="s">
        <v>24</v>
      </c>
      <c r="B3" s="16" t="s">
        <v>24</v>
      </c>
    </row>
    <row r="4" spans="3:20" ht="14.25" thickBot="1">
      <c r="C4" s="1" t="s">
        <v>24</v>
      </c>
      <c r="T4" s="18" t="s">
        <v>26</v>
      </c>
    </row>
    <row r="5" spans="1:20" ht="15" customHeight="1">
      <c r="A5" s="63" t="s">
        <v>7</v>
      </c>
      <c r="B5" s="63"/>
      <c r="C5" s="64"/>
      <c r="D5" s="58" t="s">
        <v>8</v>
      </c>
      <c r="E5" s="58"/>
      <c r="F5" s="58"/>
      <c r="G5" s="58"/>
      <c r="H5" s="58"/>
      <c r="I5" s="58"/>
      <c r="J5" s="78" t="s">
        <v>20</v>
      </c>
      <c r="K5" s="79"/>
      <c r="L5" s="73" t="s">
        <v>21</v>
      </c>
      <c r="M5" s="73"/>
      <c r="N5" s="74"/>
      <c r="O5" s="58" t="s">
        <v>16</v>
      </c>
      <c r="P5" s="58"/>
      <c r="Q5" s="58"/>
      <c r="R5" s="58"/>
      <c r="S5" s="59"/>
      <c r="T5" s="60" t="s">
        <v>1</v>
      </c>
    </row>
    <row r="6" spans="1:20" ht="40.5" customHeight="1">
      <c r="A6" s="65"/>
      <c r="B6" s="65"/>
      <c r="C6" s="66"/>
      <c r="D6" s="70" t="s">
        <v>9</v>
      </c>
      <c r="E6" s="69" t="s">
        <v>10</v>
      </c>
      <c r="F6" s="70"/>
      <c r="G6" s="70"/>
      <c r="H6" s="69" t="s">
        <v>13</v>
      </c>
      <c r="I6" s="70"/>
      <c r="J6" s="56" t="s">
        <v>9</v>
      </c>
      <c r="K6" s="76" t="s">
        <v>25</v>
      </c>
      <c r="L6" s="77"/>
      <c r="M6" s="71" t="s">
        <v>15</v>
      </c>
      <c r="N6" s="75"/>
      <c r="O6" s="56" t="s">
        <v>9</v>
      </c>
      <c r="P6" s="69" t="s">
        <v>14</v>
      </c>
      <c r="Q6" s="70"/>
      <c r="R6" s="71" t="s">
        <v>17</v>
      </c>
      <c r="S6" s="72"/>
      <c r="T6" s="61"/>
    </row>
    <row r="7" spans="1:20" ht="15" customHeight="1">
      <c r="A7" s="67"/>
      <c r="B7" s="67"/>
      <c r="C7" s="68"/>
      <c r="D7" s="70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56"/>
      <c r="K7" s="19" t="s">
        <v>2</v>
      </c>
      <c r="L7" s="4" t="s">
        <v>12</v>
      </c>
      <c r="M7" s="4" t="s">
        <v>2</v>
      </c>
      <c r="N7" s="4" t="s">
        <v>12</v>
      </c>
      <c r="O7" s="56"/>
      <c r="P7" s="3" t="s">
        <v>2</v>
      </c>
      <c r="Q7" s="4" t="s">
        <v>12</v>
      </c>
      <c r="R7" s="4" t="s">
        <v>2</v>
      </c>
      <c r="S7" s="20" t="s">
        <v>12</v>
      </c>
      <c r="T7" s="62"/>
    </row>
    <row r="8" spans="1:20" ht="15" customHeight="1">
      <c r="A8" s="25" t="s">
        <v>3</v>
      </c>
      <c r="B8" s="9">
        <v>35</v>
      </c>
      <c r="C8" s="26" t="s">
        <v>4</v>
      </c>
      <c r="D8" s="21">
        <v>712</v>
      </c>
      <c r="E8" s="22">
        <v>8</v>
      </c>
      <c r="F8" s="6">
        <v>35.4</v>
      </c>
      <c r="G8" s="6">
        <v>30.8</v>
      </c>
      <c r="H8" s="6">
        <v>25.3</v>
      </c>
      <c r="I8" s="6">
        <v>27.6</v>
      </c>
      <c r="J8" s="23">
        <v>630</v>
      </c>
      <c r="K8" s="6">
        <v>31.3</v>
      </c>
      <c r="L8" s="6">
        <v>28.6</v>
      </c>
      <c r="M8" s="6">
        <v>54.2</v>
      </c>
      <c r="N8" s="6">
        <v>49.1</v>
      </c>
      <c r="O8" s="24">
        <v>82</v>
      </c>
      <c r="P8" s="7">
        <v>4.1</v>
      </c>
      <c r="Q8" s="7">
        <v>2.3</v>
      </c>
      <c r="R8" s="7">
        <v>5</v>
      </c>
      <c r="S8" s="7">
        <v>4.2</v>
      </c>
      <c r="T8" s="8">
        <v>35</v>
      </c>
    </row>
    <row r="9" spans="1:20" ht="22.5" customHeight="1">
      <c r="A9" s="25"/>
      <c r="B9" s="9">
        <v>40</v>
      </c>
      <c r="C9" s="26"/>
      <c r="D9" s="21">
        <v>472</v>
      </c>
      <c r="E9" s="22">
        <v>6</v>
      </c>
      <c r="F9" s="6">
        <v>25.5</v>
      </c>
      <c r="G9" s="6">
        <v>21.9</v>
      </c>
      <c r="H9" s="6">
        <v>23.8</v>
      </c>
      <c r="I9" s="6">
        <v>24.7</v>
      </c>
      <c r="J9" s="23">
        <v>431</v>
      </c>
      <c r="K9" s="6">
        <v>23.3</v>
      </c>
      <c r="L9" s="6">
        <v>21</v>
      </c>
      <c r="M9" s="6">
        <v>49.5</v>
      </c>
      <c r="N9" s="6">
        <v>40.5</v>
      </c>
      <c r="O9" s="24">
        <v>41</v>
      </c>
      <c r="P9" s="7">
        <v>2.2</v>
      </c>
      <c r="Q9" s="7">
        <v>0.9</v>
      </c>
      <c r="R9" s="7">
        <v>3.7</v>
      </c>
      <c r="S9" s="7">
        <v>2.6</v>
      </c>
      <c r="T9" s="8">
        <v>40</v>
      </c>
    </row>
    <row r="10" spans="1:20" ht="15" customHeight="1">
      <c r="A10" s="25"/>
      <c r="B10" s="9">
        <v>41</v>
      </c>
      <c r="C10" s="26"/>
      <c r="D10" s="21">
        <v>403</v>
      </c>
      <c r="E10" s="22">
        <v>2</v>
      </c>
      <c r="F10" s="6">
        <v>31.6</v>
      </c>
      <c r="G10" s="6">
        <v>22.6</v>
      </c>
      <c r="H10" s="6">
        <v>21.3</v>
      </c>
      <c r="I10" s="6">
        <v>20.8</v>
      </c>
      <c r="J10" s="23">
        <v>363</v>
      </c>
      <c r="K10" s="6">
        <v>28.5</v>
      </c>
      <c r="L10" s="6">
        <v>21.6</v>
      </c>
      <c r="M10" s="6">
        <v>44.5</v>
      </c>
      <c r="N10" s="6">
        <v>35.4</v>
      </c>
      <c r="O10" s="24">
        <v>40</v>
      </c>
      <c r="P10" s="7">
        <v>3.1</v>
      </c>
      <c r="Q10" s="7">
        <v>1</v>
      </c>
      <c r="R10" s="7">
        <v>3.7</v>
      </c>
      <c r="S10" s="7">
        <v>2.1</v>
      </c>
      <c r="T10" s="8">
        <v>41</v>
      </c>
    </row>
    <row r="11" spans="1:20" ht="15" customHeight="1">
      <c r="A11" s="25"/>
      <c r="B11" s="9">
        <v>42</v>
      </c>
      <c r="C11" s="26"/>
      <c r="D11" s="21">
        <v>414</v>
      </c>
      <c r="E11" s="27">
        <v>14</v>
      </c>
      <c r="F11" s="6">
        <v>21.3</v>
      </c>
      <c r="G11" s="6">
        <v>19</v>
      </c>
      <c r="H11" s="6">
        <v>21.4</v>
      </c>
      <c r="I11" s="6">
        <v>24.6</v>
      </c>
      <c r="J11" s="23">
        <v>380</v>
      </c>
      <c r="K11" s="6">
        <v>19.6</v>
      </c>
      <c r="L11" s="6">
        <v>18.3</v>
      </c>
      <c r="M11" s="6">
        <v>43.3</v>
      </c>
      <c r="N11" s="6">
        <v>38.9</v>
      </c>
      <c r="O11" s="24">
        <v>34</v>
      </c>
      <c r="P11" s="7">
        <v>1.8</v>
      </c>
      <c r="Q11" s="7">
        <v>0.7</v>
      </c>
      <c r="R11" s="7">
        <v>3.2</v>
      </c>
      <c r="S11" s="7">
        <v>2.3</v>
      </c>
      <c r="T11" s="8">
        <v>42</v>
      </c>
    </row>
    <row r="12" spans="1:20" ht="15" customHeight="1">
      <c r="A12" s="25"/>
      <c r="B12" s="9">
        <v>43</v>
      </c>
      <c r="C12" s="26"/>
      <c r="D12" s="21">
        <v>357</v>
      </c>
      <c r="E12" s="27">
        <v>9</v>
      </c>
      <c r="F12" s="6">
        <v>20.2</v>
      </c>
      <c r="G12" s="6">
        <v>17.2</v>
      </c>
      <c r="H12" s="6">
        <v>19.5</v>
      </c>
      <c r="I12" s="6">
        <v>22.5</v>
      </c>
      <c r="J12" s="23">
        <v>341</v>
      </c>
      <c r="K12" s="6">
        <v>19.2</v>
      </c>
      <c r="L12" s="6">
        <v>16.8</v>
      </c>
      <c r="M12" s="6">
        <v>40.7</v>
      </c>
      <c r="N12" s="6">
        <v>36</v>
      </c>
      <c r="O12" s="24">
        <v>16</v>
      </c>
      <c r="P12" s="7">
        <v>0.9</v>
      </c>
      <c r="Q12" s="7">
        <v>0.4</v>
      </c>
      <c r="R12" s="7">
        <v>1.6</v>
      </c>
      <c r="S12" s="7">
        <v>1.3</v>
      </c>
      <c r="T12" s="8">
        <v>43</v>
      </c>
    </row>
    <row r="13" spans="1:20" ht="15" customHeight="1">
      <c r="A13" s="25"/>
      <c r="B13" s="9">
        <v>44</v>
      </c>
      <c r="C13" s="26"/>
      <c r="D13" s="21">
        <v>357</v>
      </c>
      <c r="E13" s="27">
        <v>4</v>
      </c>
      <c r="F13" s="6">
        <v>20.3</v>
      </c>
      <c r="G13" s="6">
        <v>16.2</v>
      </c>
      <c r="H13" s="6">
        <v>20.6</v>
      </c>
      <c r="I13" s="6">
        <v>22</v>
      </c>
      <c r="J13" s="23">
        <v>341</v>
      </c>
      <c r="K13" s="6">
        <v>19.4</v>
      </c>
      <c r="L13" s="6">
        <v>15.9</v>
      </c>
      <c r="M13" s="6">
        <v>44</v>
      </c>
      <c r="N13" s="6">
        <v>35</v>
      </c>
      <c r="O13" s="24">
        <v>16</v>
      </c>
      <c r="P13" s="7">
        <v>0.9</v>
      </c>
      <c r="Q13" s="7">
        <v>0.3</v>
      </c>
      <c r="R13" s="7">
        <v>1.9</v>
      </c>
      <c r="S13" s="7">
        <v>1.2</v>
      </c>
      <c r="T13" s="8">
        <v>44</v>
      </c>
    </row>
    <row r="14" spans="1:20" ht="15" customHeight="1">
      <c r="A14" s="25"/>
      <c r="B14" s="9">
        <v>45</v>
      </c>
      <c r="C14" s="26"/>
      <c r="D14" s="21">
        <v>296</v>
      </c>
      <c r="E14" s="27">
        <v>10</v>
      </c>
      <c r="F14" s="6">
        <v>16.8</v>
      </c>
      <c r="G14" s="6">
        <v>15</v>
      </c>
      <c r="H14" s="6">
        <v>18.1</v>
      </c>
      <c r="I14" s="6">
        <v>21.5</v>
      </c>
      <c r="J14" s="23">
        <v>280</v>
      </c>
      <c r="K14" s="6">
        <v>15.9</v>
      </c>
      <c r="L14" s="6">
        <v>14.8</v>
      </c>
      <c r="M14" s="6">
        <v>36</v>
      </c>
      <c r="N14" s="6">
        <v>33.9</v>
      </c>
      <c r="O14" s="24">
        <v>16</v>
      </c>
      <c r="P14" s="7">
        <v>0.9</v>
      </c>
      <c r="Q14" s="7">
        <v>0.3</v>
      </c>
      <c r="R14" s="7">
        <v>1.9</v>
      </c>
      <c r="S14" s="7">
        <v>1.1</v>
      </c>
      <c r="T14" s="8">
        <v>45</v>
      </c>
    </row>
    <row r="15" spans="1:20" ht="22.5" customHeight="1">
      <c r="A15" s="25"/>
      <c r="B15" s="9">
        <v>46</v>
      </c>
      <c r="C15" s="26"/>
      <c r="D15" s="21">
        <v>302</v>
      </c>
      <c r="E15" s="27">
        <v>7</v>
      </c>
      <c r="F15" s="6">
        <v>16.4</v>
      </c>
      <c r="G15" s="6">
        <v>14.1</v>
      </c>
      <c r="H15" s="6">
        <v>17.9</v>
      </c>
      <c r="I15" s="6">
        <v>21.6</v>
      </c>
      <c r="J15" s="23">
        <v>293</v>
      </c>
      <c r="K15" s="6">
        <v>16</v>
      </c>
      <c r="L15" s="6">
        <v>13.9</v>
      </c>
      <c r="M15" s="6">
        <v>34</v>
      </c>
      <c r="N15" s="6">
        <v>33.2</v>
      </c>
      <c r="O15" s="24">
        <v>9</v>
      </c>
      <c r="P15" s="7">
        <v>0.5</v>
      </c>
      <c r="Q15" s="7">
        <v>0.2</v>
      </c>
      <c r="R15" s="7">
        <v>1.1</v>
      </c>
      <c r="S15" s="7">
        <v>0.9</v>
      </c>
      <c r="T15" s="8">
        <v>46</v>
      </c>
    </row>
    <row r="16" spans="1:20" ht="15" customHeight="1">
      <c r="A16" s="25"/>
      <c r="B16" s="9">
        <v>47</v>
      </c>
      <c r="C16" s="26"/>
      <c r="D16" s="21">
        <v>268</v>
      </c>
      <c r="E16" s="27">
        <v>10</v>
      </c>
      <c r="F16" s="6">
        <v>14.2</v>
      </c>
      <c r="G16" s="6">
        <v>12.9</v>
      </c>
      <c r="H16" s="6">
        <v>16.1</v>
      </c>
      <c r="I16" s="6">
        <v>21</v>
      </c>
      <c r="J16" s="23">
        <v>257</v>
      </c>
      <c r="K16" s="6">
        <v>13.7</v>
      </c>
      <c r="L16" s="6">
        <v>12.7</v>
      </c>
      <c r="M16" s="6">
        <v>29.8</v>
      </c>
      <c r="N16" s="6">
        <v>31.7</v>
      </c>
      <c r="O16" s="24">
        <v>11</v>
      </c>
      <c r="P16" s="7">
        <v>0.6</v>
      </c>
      <c r="Q16" s="7">
        <v>0.2</v>
      </c>
      <c r="R16" s="7">
        <v>1.4</v>
      </c>
      <c r="S16" s="7">
        <v>0.9</v>
      </c>
      <c r="T16" s="8">
        <v>47</v>
      </c>
    </row>
    <row r="17" spans="1:20" ht="15" customHeight="1">
      <c r="A17" s="25"/>
      <c r="B17" s="9">
        <v>48</v>
      </c>
      <c r="C17" s="26"/>
      <c r="D17" s="21">
        <v>258</v>
      </c>
      <c r="E17" s="27">
        <v>11</v>
      </c>
      <c r="F17" s="6">
        <v>13.5</v>
      </c>
      <c r="G17" s="6">
        <v>12.2</v>
      </c>
      <c r="H17" s="6">
        <v>16.8</v>
      </c>
      <c r="I17" s="6">
        <v>21.9</v>
      </c>
      <c r="J17" s="23">
        <v>254</v>
      </c>
      <c r="K17" s="6">
        <v>13.2</v>
      </c>
      <c r="L17" s="6">
        <v>12</v>
      </c>
      <c r="M17" s="6">
        <v>30.2</v>
      </c>
      <c r="N17" s="6">
        <v>32</v>
      </c>
      <c r="O17" s="24">
        <v>4</v>
      </c>
      <c r="P17" s="7">
        <v>0.2</v>
      </c>
      <c r="Q17" s="7">
        <v>0.2</v>
      </c>
      <c r="R17" s="7">
        <v>0.6</v>
      </c>
      <c r="S17" s="7">
        <v>0.8</v>
      </c>
      <c r="T17" s="8">
        <v>48</v>
      </c>
    </row>
    <row r="18" spans="1:20" ht="15" customHeight="1">
      <c r="A18" s="25"/>
      <c r="B18" s="9">
        <v>49</v>
      </c>
      <c r="C18" s="26"/>
      <c r="D18" s="21">
        <v>268</v>
      </c>
      <c r="E18" s="27">
        <v>3</v>
      </c>
      <c r="F18" s="6">
        <v>14.3</v>
      </c>
      <c r="G18" s="6">
        <v>11.3</v>
      </c>
      <c r="H18" s="6">
        <v>18.8</v>
      </c>
      <c r="I18" s="6">
        <v>20.9</v>
      </c>
      <c r="J18" s="23">
        <v>264</v>
      </c>
      <c r="K18" s="6">
        <v>14.1</v>
      </c>
      <c r="L18" s="6">
        <v>11.3</v>
      </c>
      <c r="M18" s="6">
        <v>33.1</v>
      </c>
      <c r="N18" s="6">
        <v>30.4</v>
      </c>
      <c r="O18" s="24">
        <v>4</v>
      </c>
      <c r="P18" s="7">
        <v>0.2</v>
      </c>
      <c r="Q18" s="7">
        <v>0.1</v>
      </c>
      <c r="R18" s="7">
        <v>0.6</v>
      </c>
      <c r="S18" s="7">
        <v>0.9</v>
      </c>
      <c r="T18" s="8">
        <v>49</v>
      </c>
    </row>
    <row r="19" spans="1:20" ht="15" customHeight="1">
      <c r="A19" s="25"/>
      <c r="B19" s="9">
        <v>50</v>
      </c>
      <c r="C19" s="26"/>
      <c r="D19" s="21">
        <v>244</v>
      </c>
      <c r="E19" s="27">
        <v>4</v>
      </c>
      <c r="F19" s="6">
        <v>13.3</v>
      </c>
      <c r="G19" s="6">
        <v>0.7</v>
      </c>
      <c r="H19" s="6">
        <v>17.4</v>
      </c>
      <c r="I19" s="6">
        <v>19.9</v>
      </c>
      <c r="J19" s="23">
        <v>242</v>
      </c>
      <c r="K19" s="6">
        <v>13.2</v>
      </c>
      <c r="L19" s="6">
        <v>10.5</v>
      </c>
      <c r="M19" s="6">
        <v>30.7</v>
      </c>
      <c r="N19" s="6">
        <v>29.6</v>
      </c>
      <c r="O19" s="24">
        <v>2</v>
      </c>
      <c r="P19" s="7">
        <v>0.1</v>
      </c>
      <c r="Q19" s="7">
        <v>0.1</v>
      </c>
      <c r="R19" s="7">
        <v>0.3</v>
      </c>
      <c r="S19" s="7">
        <v>0.7</v>
      </c>
      <c r="T19" s="8">
        <v>50</v>
      </c>
    </row>
    <row r="20" spans="1:20" ht="22.5" customHeight="1">
      <c r="A20" s="28"/>
      <c r="B20" s="9">
        <v>51</v>
      </c>
      <c r="C20" s="26"/>
      <c r="D20" s="21">
        <v>197</v>
      </c>
      <c r="E20" s="27">
        <v>9</v>
      </c>
      <c r="F20" s="6">
        <v>10.8</v>
      </c>
      <c r="G20" s="6">
        <v>9.7</v>
      </c>
      <c r="H20" s="6">
        <v>14.5</v>
      </c>
      <c r="I20" s="6">
        <v>17.4</v>
      </c>
      <c r="J20" s="23">
        <v>192</v>
      </c>
      <c r="K20" s="6">
        <v>10.5</v>
      </c>
      <c r="L20" s="6">
        <v>9.6</v>
      </c>
      <c r="M20" s="6">
        <v>27.3</v>
      </c>
      <c r="N20" s="6">
        <v>27.4</v>
      </c>
      <c r="O20" s="24">
        <v>5</v>
      </c>
      <c r="P20" s="7">
        <v>0.3</v>
      </c>
      <c r="Q20" s="7">
        <v>0.1</v>
      </c>
      <c r="R20" s="7">
        <v>0.8</v>
      </c>
      <c r="S20" s="7">
        <v>0.5</v>
      </c>
      <c r="T20" s="8">
        <v>51</v>
      </c>
    </row>
    <row r="21" spans="1:20" ht="15" customHeight="1">
      <c r="A21" s="28"/>
      <c r="B21" s="9">
        <v>52</v>
      </c>
      <c r="C21" s="26"/>
      <c r="D21" s="21">
        <v>206</v>
      </c>
      <c r="E21" s="27">
        <v>5</v>
      </c>
      <c r="F21" s="6">
        <v>11.6</v>
      </c>
      <c r="G21" s="6">
        <v>9.1</v>
      </c>
      <c r="H21" s="6">
        <v>14.5</v>
      </c>
      <c r="I21" s="6">
        <v>16.8</v>
      </c>
      <c r="J21" s="23">
        <v>203</v>
      </c>
      <c r="K21" s="6">
        <v>11.5</v>
      </c>
      <c r="L21" s="6">
        <v>9</v>
      </c>
      <c r="M21" s="6">
        <v>28</v>
      </c>
      <c r="N21" s="6">
        <v>26.3</v>
      </c>
      <c r="O21" s="24">
        <v>3</v>
      </c>
      <c r="P21" s="7">
        <v>0.2</v>
      </c>
      <c r="Q21" s="7">
        <v>0.1</v>
      </c>
      <c r="R21" s="7">
        <v>0.5</v>
      </c>
      <c r="S21" s="7">
        <v>0.5</v>
      </c>
      <c r="T21" s="8">
        <v>52</v>
      </c>
    </row>
    <row r="22" spans="1:20" ht="15" customHeight="1">
      <c r="A22" s="28"/>
      <c r="B22" s="9">
        <v>53</v>
      </c>
      <c r="C22" s="26"/>
      <c r="D22" s="21">
        <v>173</v>
      </c>
      <c r="E22" s="27">
        <v>8</v>
      </c>
      <c r="F22" s="6">
        <v>10.1</v>
      </c>
      <c r="G22" s="6">
        <v>8.5</v>
      </c>
      <c r="H22" s="6">
        <v>13.3</v>
      </c>
      <c r="I22" s="6">
        <v>16.6</v>
      </c>
      <c r="J22" s="23">
        <v>169</v>
      </c>
      <c r="K22" s="6">
        <v>9.8</v>
      </c>
      <c r="L22" s="6">
        <v>8.4</v>
      </c>
      <c r="M22" s="6">
        <v>25.2</v>
      </c>
      <c r="N22" s="6">
        <v>25.8</v>
      </c>
      <c r="O22" s="24">
        <v>4</v>
      </c>
      <c r="P22" s="7">
        <v>0.2</v>
      </c>
      <c r="Q22" s="7">
        <v>0.1</v>
      </c>
      <c r="R22" s="7">
        <v>0.6</v>
      </c>
      <c r="S22" s="7">
        <v>0.4</v>
      </c>
      <c r="T22" s="8">
        <v>53</v>
      </c>
    </row>
    <row r="23" spans="1:20" ht="15" customHeight="1">
      <c r="A23" s="28"/>
      <c r="B23" s="9">
        <v>54</v>
      </c>
      <c r="C23" s="26"/>
      <c r="D23" s="21">
        <v>155</v>
      </c>
      <c r="E23" s="27">
        <v>10</v>
      </c>
      <c r="F23" s="6">
        <v>9.1</v>
      </c>
      <c r="G23" s="6">
        <v>8.3</v>
      </c>
      <c r="H23" s="6">
        <v>13.4</v>
      </c>
      <c r="I23" s="6">
        <v>16.5</v>
      </c>
      <c r="J23" s="23">
        <v>151</v>
      </c>
      <c r="K23" s="6">
        <v>8.9</v>
      </c>
      <c r="L23" s="6">
        <v>8.2</v>
      </c>
      <c r="M23" s="6">
        <v>27.1</v>
      </c>
      <c r="N23" s="6">
        <v>26.3</v>
      </c>
      <c r="O23" s="24">
        <v>4</v>
      </c>
      <c r="P23" s="7">
        <v>0.2</v>
      </c>
      <c r="Q23" s="7">
        <v>0.1</v>
      </c>
      <c r="R23" s="7">
        <v>0.7</v>
      </c>
      <c r="S23" s="7">
        <v>0.4</v>
      </c>
      <c r="T23" s="8">
        <v>54</v>
      </c>
    </row>
    <row r="24" spans="1:20" ht="15" customHeight="1">
      <c r="A24" s="28"/>
      <c r="B24" s="9">
        <v>55</v>
      </c>
      <c r="C24" s="26"/>
      <c r="D24" s="21">
        <v>136</v>
      </c>
      <c r="E24" s="27">
        <v>13</v>
      </c>
      <c r="F24" s="6">
        <v>8.3</v>
      </c>
      <c r="G24" s="6">
        <v>7.8</v>
      </c>
      <c r="H24" s="6">
        <v>13.4</v>
      </c>
      <c r="I24" s="6">
        <v>15.8</v>
      </c>
      <c r="J24" s="23">
        <v>135</v>
      </c>
      <c r="K24" s="6">
        <v>8.3</v>
      </c>
      <c r="L24" s="6">
        <v>7.7</v>
      </c>
      <c r="M24" s="6">
        <v>26</v>
      </c>
      <c r="N24" s="6">
        <v>25.5</v>
      </c>
      <c r="O24" s="24">
        <v>1</v>
      </c>
      <c r="P24" s="7">
        <v>0.1</v>
      </c>
      <c r="Q24" s="7">
        <v>0.1</v>
      </c>
      <c r="R24" s="7">
        <v>0.2</v>
      </c>
      <c r="S24" s="7">
        <v>0.3</v>
      </c>
      <c r="T24" s="8">
        <v>55</v>
      </c>
    </row>
    <row r="25" spans="1:20" ht="22.5" customHeight="1">
      <c r="A25" s="28"/>
      <c r="B25" s="9">
        <v>56</v>
      </c>
      <c r="C25" s="26"/>
      <c r="D25" s="21">
        <v>132</v>
      </c>
      <c r="E25" s="27">
        <v>6</v>
      </c>
      <c r="F25" s="6">
        <v>8.5</v>
      </c>
      <c r="G25" s="6">
        <v>7.1</v>
      </c>
      <c r="H25" s="6">
        <v>12.3</v>
      </c>
      <c r="I25" s="6">
        <v>13.8</v>
      </c>
      <c r="J25" s="23">
        <v>132</v>
      </c>
      <c r="K25" s="6">
        <v>8.5</v>
      </c>
      <c r="L25" s="6">
        <v>7.1</v>
      </c>
      <c r="M25" s="6">
        <v>26</v>
      </c>
      <c r="N25" s="6">
        <v>23.4</v>
      </c>
      <c r="O25" s="29">
        <v>0</v>
      </c>
      <c r="P25" s="7">
        <v>0</v>
      </c>
      <c r="Q25" s="7">
        <v>0.1</v>
      </c>
      <c r="R25" s="7">
        <v>0</v>
      </c>
      <c r="S25" s="7">
        <v>0.3</v>
      </c>
      <c r="T25" s="8">
        <v>56</v>
      </c>
    </row>
    <row r="26" spans="1:20" ht="15" customHeight="1">
      <c r="A26" s="28"/>
      <c r="B26" s="9">
        <v>57</v>
      </c>
      <c r="C26" s="26"/>
      <c r="D26" s="21">
        <v>118</v>
      </c>
      <c r="E26" s="27">
        <v>8</v>
      </c>
      <c r="F26" s="6">
        <v>7.7</v>
      </c>
      <c r="G26" s="6">
        <v>6.8</v>
      </c>
      <c r="H26" s="6">
        <v>11.2</v>
      </c>
      <c r="I26" s="6">
        <v>13.1</v>
      </c>
      <c r="J26" s="23">
        <v>117</v>
      </c>
      <c r="K26" s="6">
        <v>7.7</v>
      </c>
      <c r="L26" s="6">
        <v>6.7</v>
      </c>
      <c r="M26" s="6">
        <v>22.6</v>
      </c>
      <c r="N26" s="6">
        <v>23</v>
      </c>
      <c r="O26" s="24">
        <v>1</v>
      </c>
      <c r="P26" s="7">
        <v>0.1</v>
      </c>
      <c r="Q26" s="7">
        <v>0.1</v>
      </c>
      <c r="R26" s="7">
        <v>0.2</v>
      </c>
      <c r="S26" s="7">
        <v>0.3</v>
      </c>
      <c r="T26" s="8">
        <v>57</v>
      </c>
    </row>
    <row r="27" spans="1:20" ht="15" customHeight="1">
      <c r="A27" s="28"/>
      <c r="B27" s="9">
        <v>58</v>
      </c>
      <c r="C27" s="26"/>
      <c r="D27" s="21">
        <v>109</v>
      </c>
      <c r="E27" s="27">
        <v>9</v>
      </c>
      <c r="F27" s="6">
        <v>7.1</v>
      </c>
      <c r="G27" s="6">
        <v>6.3</v>
      </c>
      <c r="H27" s="6">
        <v>11.1</v>
      </c>
      <c r="I27" s="6">
        <v>13.2</v>
      </c>
      <c r="J27" s="23">
        <v>109</v>
      </c>
      <c r="K27" s="6">
        <v>7.1</v>
      </c>
      <c r="L27" s="6">
        <v>6.2</v>
      </c>
      <c r="M27" s="6">
        <v>23.4</v>
      </c>
      <c r="N27" s="6">
        <v>23.4</v>
      </c>
      <c r="O27" s="29">
        <v>0</v>
      </c>
      <c r="P27" s="7">
        <v>0</v>
      </c>
      <c r="Q27" s="7">
        <v>0.1</v>
      </c>
      <c r="R27" s="7">
        <v>0</v>
      </c>
      <c r="S27" s="7">
        <v>0.3</v>
      </c>
      <c r="T27" s="8">
        <v>58</v>
      </c>
    </row>
    <row r="28" spans="1:20" ht="15" customHeight="1">
      <c r="A28" s="28"/>
      <c r="B28" s="9">
        <v>59</v>
      </c>
      <c r="C28" s="26"/>
      <c r="D28" s="21">
        <v>113</v>
      </c>
      <c r="E28" s="27">
        <v>3</v>
      </c>
      <c r="F28" s="6">
        <v>7.5</v>
      </c>
      <c r="G28" s="6">
        <v>5.9</v>
      </c>
      <c r="H28" s="6">
        <v>11</v>
      </c>
      <c r="I28" s="6">
        <v>12.1</v>
      </c>
      <c r="J28" s="23">
        <v>111</v>
      </c>
      <c r="K28" s="6">
        <v>7.5</v>
      </c>
      <c r="L28" s="6">
        <v>5.9</v>
      </c>
      <c r="M28" s="6">
        <v>26.3</v>
      </c>
      <c r="N28" s="6">
        <v>23</v>
      </c>
      <c r="O28" s="24">
        <v>2</v>
      </c>
      <c r="P28" s="7">
        <v>0.1</v>
      </c>
      <c r="Q28" s="7">
        <v>0.1</v>
      </c>
      <c r="R28" s="7">
        <v>0.3</v>
      </c>
      <c r="S28" s="7">
        <v>0.3</v>
      </c>
      <c r="T28" s="8">
        <v>59</v>
      </c>
    </row>
    <row r="29" spans="1:20" ht="15" customHeight="1">
      <c r="A29" s="28"/>
      <c r="B29" s="9">
        <v>60</v>
      </c>
      <c r="C29" s="26"/>
      <c r="D29" s="21">
        <v>79</v>
      </c>
      <c r="E29" s="27">
        <v>20</v>
      </c>
      <c r="F29" s="6">
        <v>5.5</v>
      </c>
      <c r="G29" s="6">
        <v>5.4</v>
      </c>
      <c r="H29" s="6">
        <v>8.1</v>
      </c>
      <c r="I29" s="6">
        <v>11.2</v>
      </c>
      <c r="J29" s="23">
        <v>79</v>
      </c>
      <c r="K29" s="6">
        <v>5.5</v>
      </c>
      <c r="L29" s="6">
        <v>5.3</v>
      </c>
      <c r="M29" s="6">
        <v>20.3</v>
      </c>
      <c r="N29" s="6">
        <v>23.1</v>
      </c>
      <c r="O29" s="29">
        <v>0</v>
      </c>
      <c r="P29" s="7">
        <v>0</v>
      </c>
      <c r="Q29" s="7">
        <v>0.1</v>
      </c>
      <c r="R29" s="7">
        <v>0</v>
      </c>
      <c r="S29" s="7">
        <v>0.3</v>
      </c>
      <c r="T29" s="8">
        <v>60</v>
      </c>
    </row>
    <row r="30" spans="1:20" ht="22.5" customHeight="1">
      <c r="A30" s="28"/>
      <c r="B30" s="9">
        <v>61</v>
      </c>
      <c r="C30" s="26"/>
      <c r="D30" s="21">
        <v>67</v>
      </c>
      <c r="E30" s="27">
        <v>27</v>
      </c>
      <c r="F30" s="6">
        <v>4.8</v>
      </c>
      <c r="G30" s="6">
        <v>5</v>
      </c>
      <c r="H30" s="6">
        <v>7.1</v>
      </c>
      <c r="I30" s="6">
        <v>10.5</v>
      </c>
      <c r="J30" s="23">
        <v>67</v>
      </c>
      <c r="K30" s="6">
        <v>4.8</v>
      </c>
      <c r="L30" s="6">
        <v>5</v>
      </c>
      <c r="M30" s="6">
        <v>21.4</v>
      </c>
      <c r="N30" s="6">
        <v>22.2</v>
      </c>
      <c r="O30" s="29">
        <v>0</v>
      </c>
      <c r="P30" s="7">
        <v>0</v>
      </c>
      <c r="Q30" s="7">
        <v>0.1</v>
      </c>
      <c r="R30" s="7">
        <v>0</v>
      </c>
      <c r="S30" s="7">
        <v>0.3</v>
      </c>
      <c r="T30" s="8">
        <v>61</v>
      </c>
    </row>
    <row r="31" spans="1:20" ht="15" customHeight="1">
      <c r="A31" s="28"/>
      <c r="B31" s="9">
        <v>62</v>
      </c>
      <c r="C31" s="26"/>
      <c r="D31" s="21">
        <v>64</v>
      </c>
      <c r="E31" s="27">
        <v>15</v>
      </c>
      <c r="F31" s="6">
        <v>4.8</v>
      </c>
      <c r="G31" s="6">
        <v>4.6</v>
      </c>
      <c r="H31" s="6">
        <v>8</v>
      </c>
      <c r="I31" s="6">
        <v>9.8</v>
      </c>
      <c r="J31" s="23">
        <v>64</v>
      </c>
      <c r="K31" s="6">
        <v>4.8</v>
      </c>
      <c r="L31" s="6">
        <v>4.6</v>
      </c>
      <c r="M31" s="6">
        <v>21.1</v>
      </c>
      <c r="N31" s="6">
        <v>20.7</v>
      </c>
      <c r="O31" s="29">
        <v>0</v>
      </c>
      <c r="P31" s="7">
        <v>0</v>
      </c>
      <c r="Q31" s="7">
        <v>0.01</v>
      </c>
      <c r="R31" s="7">
        <v>0</v>
      </c>
      <c r="S31" s="7">
        <v>0.1</v>
      </c>
      <c r="T31" s="8">
        <v>62</v>
      </c>
    </row>
    <row r="32" spans="1:20" ht="15" customHeight="1">
      <c r="A32" s="28"/>
      <c r="B32" s="9">
        <v>63</v>
      </c>
      <c r="C32" s="26"/>
      <c r="D32" s="21">
        <v>63</v>
      </c>
      <c r="E32" s="27">
        <v>14</v>
      </c>
      <c r="F32" s="6">
        <v>4.9</v>
      </c>
      <c r="G32" s="6">
        <v>4.4</v>
      </c>
      <c r="H32" s="6">
        <v>7.3</v>
      </c>
      <c r="I32" s="6">
        <v>9.7</v>
      </c>
      <c r="J32" s="23">
        <v>62</v>
      </c>
      <c r="K32" s="6">
        <v>4.8</v>
      </c>
      <c r="L32" s="6">
        <v>4.4</v>
      </c>
      <c r="M32" s="6">
        <v>22.4</v>
      </c>
      <c r="N32" s="6">
        <v>21.5</v>
      </c>
      <c r="O32" s="24">
        <v>1</v>
      </c>
      <c r="P32" s="7">
        <v>0.1</v>
      </c>
      <c r="Q32" s="7">
        <v>0.01</v>
      </c>
      <c r="R32" s="7">
        <v>0.2</v>
      </c>
      <c r="S32" s="7">
        <v>0.2</v>
      </c>
      <c r="T32" s="8">
        <v>63</v>
      </c>
    </row>
    <row r="33" spans="1:20" ht="15" customHeight="1">
      <c r="A33" s="30" t="s">
        <v>5</v>
      </c>
      <c r="B33" s="31" t="s">
        <v>6</v>
      </c>
      <c r="C33" s="26" t="s">
        <v>4</v>
      </c>
      <c r="D33" s="21">
        <v>46</v>
      </c>
      <c r="E33" s="27">
        <v>36</v>
      </c>
      <c r="F33" s="6">
        <v>3.8</v>
      </c>
      <c r="G33" s="6">
        <v>4.1</v>
      </c>
      <c r="H33" s="6">
        <v>6.6</v>
      </c>
      <c r="I33" s="6">
        <v>9.2</v>
      </c>
      <c r="J33" s="23">
        <v>44</v>
      </c>
      <c r="K33" s="6">
        <v>3.6</v>
      </c>
      <c r="L33" s="6">
        <v>4</v>
      </c>
      <c r="M33" s="6">
        <v>20.2</v>
      </c>
      <c r="N33" s="6">
        <v>20.5</v>
      </c>
      <c r="O33" s="24">
        <v>2</v>
      </c>
      <c r="P33" s="7">
        <v>0.2</v>
      </c>
      <c r="Q33" s="7">
        <v>0.01</v>
      </c>
      <c r="R33" s="7">
        <v>0.4</v>
      </c>
      <c r="S33" s="7">
        <v>0.1</v>
      </c>
      <c r="T33" s="8" t="s">
        <v>6</v>
      </c>
    </row>
    <row r="34" spans="1:20" ht="15" customHeight="1">
      <c r="A34" s="28"/>
      <c r="B34" s="31">
        <v>2</v>
      </c>
      <c r="C34" s="26"/>
      <c r="D34" s="21">
        <v>47</v>
      </c>
      <c r="E34" s="27">
        <v>12</v>
      </c>
      <c r="F34" s="6">
        <v>4</v>
      </c>
      <c r="G34" s="6">
        <v>3.8</v>
      </c>
      <c r="H34" s="6">
        <v>6.6</v>
      </c>
      <c r="I34" s="6">
        <v>8.7</v>
      </c>
      <c r="J34" s="23">
        <v>45</v>
      </c>
      <c r="K34" s="6">
        <v>3.9</v>
      </c>
      <c r="L34" s="6">
        <v>3.8</v>
      </c>
      <c r="M34" s="6">
        <v>22.7</v>
      </c>
      <c r="N34" s="6">
        <v>19.8</v>
      </c>
      <c r="O34" s="24">
        <v>2</v>
      </c>
      <c r="P34" s="7">
        <v>0.2</v>
      </c>
      <c r="Q34" s="7">
        <v>0.01</v>
      </c>
      <c r="R34" s="7">
        <v>0.4</v>
      </c>
      <c r="S34" s="7">
        <v>0.1</v>
      </c>
      <c r="T34" s="8">
        <v>2</v>
      </c>
    </row>
    <row r="35" spans="1:20" ht="22.5" customHeight="1">
      <c r="A35" s="28"/>
      <c r="B35" s="31">
        <v>3</v>
      </c>
      <c r="C35" s="26"/>
      <c r="D35" s="21">
        <v>30</v>
      </c>
      <c r="E35" s="27">
        <v>46</v>
      </c>
      <c r="F35" s="6">
        <v>2.5</v>
      </c>
      <c r="G35" s="6">
        <v>3.6</v>
      </c>
      <c r="H35" s="6">
        <v>4.5</v>
      </c>
      <c r="I35" s="6">
        <v>8.7</v>
      </c>
      <c r="J35" s="23">
        <v>30</v>
      </c>
      <c r="K35" s="6">
        <v>2.5</v>
      </c>
      <c r="L35" s="6">
        <v>3.6</v>
      </c>
      <c r="M35" s="6">
        <v>16.5</v>
      </c>
      <c r="N35" s="6">
        <v>19.5</v>
      </c>
      <c r="O35" s="29">
        <v>0</v>
      </c>
      <c r="P35" s="7">
        <v>0</v>
      </c>
      <c r="Q35" s="7">
        <v>0.01</v>
      </c>
      <c r="R35" s="7">
        <v>0</v>
      </c>
      <c r="S35" s="7">
        <v>0.1</v>
      </c>
      <c r="T35" s="8">
        <v>3</v>
      </c>
    </row>
    <row r="36" spans="1:20" ht="15" customHeight="1">
      <c r="A36" s="28"/>
      <c r="B36" s="31">
        <v>4</v>
      </c>
      <c r="C36" s="26"/>
      <c r="D36" s="21">
        <v>33</v>
      </c>
      <c r="E36" s="27">
        <v>44</v>
      </c>
      <c r="F36" s="6">
        <v>2.9</v>
      </c>
      <c r="G36" s="6">
        <v>3.5</v>
      </c>
      <c r="H36" s="6">
        <v>5.3</v>
      </c>
      <c r="I36" s="6">
        <v>8.6</v>
      </c>
      <c r="J36" s="23">
        <v>32</v>
      </c>
      <c r="K36" s="6">
        <v>2.8</v>
      </c>
      <c r="L36" s="6">
        <v>3.4</v>
      </c>
      <c r="M36" s="6">
        <v>17.8</v>
      </c>
      <c r="N36" s="6">
        <v>19.2</v>
      </c>
      <c r="O36" s="24">
        <v>1</v>
      </c>
      <c r="P36" s="7">
        <v>0.1</v>
      </c>
      <c r="Q36" s="7">
        <v>0.1</v>
      </c>
      <c r="R36" s="7">
        <v>0.2</v>
      </c>
      <c r="S36" s="7">
        <v>0.1</v>
      </c>
      <c r="T36" s="8">
        <v>4</v>
      </c>
    </row>
    <row r="37" spans="1:20" ht="15" customHeight="1">
      <c r="A37" s="28"/>
      <c r="B37" s="31">
        <v>5</v>
      </c>
      <c r="C37" s="26"/>
      <c r="D37" s="21">
        <v>33</v>
      </c>
      <c r="E37" s="27">
        <v>37</v>
      </c>
      <c r="F37" s="6">
        <v>2.9</v>
      </c>
      <c r="G37" s="6">
        <v>3.3</v>
      </c>
      <c r="H37" s="6">
        <v>6.3</v>
      </c>
      <c r="I37" s="6">
        <v>8.8</v>
      </c>
      <c r="J37" s="23">
        <v>33</v>
      </c>
      <c r="K37" s="6">
        <v>2.9</v>
      </c>
      <c r="L37" s="6">
        <v>3.3</v>
      </c>
      <c r="M37" s="6">
        <v>19.5</v>
      </c>
      <c r="N37" s="6">
        <v>19.5</v>
      </c>
      <c r="O37" s="29">
        <v>0</v>
      </c>
      <c r="P37" s="7">
        <v>0</v>
      </c>
      <c r="Q37" s="7">
        <v>0.01</v>
      </c>
      <c r="R37" s="7">
        <v>0</v>
      </c>
      <c r="S37" s="7">
        <v>0.01</v>
      </c>
      <c r="T37" s="8">
        <v>5</v>
      </c>
    </row>
    <row r="38" spans="1:20" ht="15" customHeight="1">
      <c r="A38" s="28"/>
      <c r="B38" s="31">
        <v>6</v>
      </c>
      <c r="C38" s="26"/>
      <c r="D38" s="21">
        <v>32</v>
      </c>
      <c r="E38" s="27">
        <v>39</v>
      </c>
      <c r="F38" s="6">
        <v>2.7</v>
      </c>
      <c r="G38" s="6">
        <v>3.3</v>
      </c>
      <c r="H38" s="6">
        <v>6.2</v>
      </c>
      <c r="I38" s="6">
        <v>9.4</v>
      </c>
      <c r="J38" s="23">
        <v>32</v>
      </c>
      <c r="K38" s="6">
        <v>2.7</v>
      </c>
      <c r="L38" s="6">
        <v>3.2</v>
      </c>
      <c r="M38" s="6">
        <v>21.2</v>
      </c>
      <c r="N38" s="6">
        <v>20.4</v>
      </c>
      <c r="O38" s="29">
        <v>0</v>
      </c>
      <c r="P38" s="7">
        <v>0</v>
      </c>
      <c r="Q38" s="7">
        <v>0.01</v>
      </c>
      <c r="R38" s="7">
        <v>0</v>
      </c>
      <c r="S38" s="7">
        <v>0.1</v>
      </c>
      <c r="T38" s="8">
        <v>6</v>
      </c>
    </row>
    <row r="39" spans="1:20" ht="15" customHeight="1">
      <c r="A39" s="28"/>
      <c r="B39" s="31">
        <v>7</v>
      </c>
      <c r="C39" s="26"/>
      <c r="D39" s="21">
        <v>62</v>
      </c>
      <c r="E39" s="27">
        <v>21</v>
      </c>
      <c r="F39" s="6">
        <v>5.5</v>
      </c>
      <c r="G39" s="6">
        <v>5.5</v>
      </c>
      <c r="H39" s="6">
        <v>13.1</v>
      </c>
      <c r="I39" s="6">
        <v>16.7</v>
      </c>
      <c r="J39" s="23">
        <v>62</v>
      </c>
      <c r="K39" s="6">
        <v>5.5</v>
      </c>
      <c r="L39" s="6">
        <v>5.5</v>
      </c>
      <c r="M39" s="6">
        <v>35.4</v>
      </c>
      <c r="N39" s="6">
        <v>35.7</v>
      </c>
      <c r="O39" s="29">
        <v>0</v>
      </c>
      <c r="P39" s="7">
        <v>0</v>
      </c>
      <c r="Q39" s="7">
        <v>0.1</v>
      </c>
      <c r="R39" s="7">
        <v>0</v>
      </c>
      <c r="S39" s="7">
        <v>0.3</v>
      </c>
      <c r="T39" s="8">
        <v>7</v>
      </c>
    </row>
    <row r="40" spans="1:20" ht="22.5" customHeight="1">
      <c r="A40" s="28"/>
      <c r="B40" s="31">
        <v>8</v>
      </c>
      <c r="C40" s="26"/>
      <c r="D40" s="24">
        <v>62</v>
      </c>
      <c r="E40" s="27">
        <v>28</v>
      </c>
      <c r="F40" s="6">
        <v>5</v>
      </c>
      <c r="G40" s="6">
        <v>5.2</v>
      </c>
      <c r="H40" s="6">
        <v>12.2</v>
      </c>
      <c r="I40" s="6">
        <v>16</v>
      </c>
      <c r="J40" s="23">
        <v>62</v>
      </c>
      <c r="K40" s="6">
        <v>5.5</v>
      </c>
      <c r="L40" s="6">
        <v>5.2</v>
      </c>
      <c r="M40" s="6">
        <v>30.3</v>
      </c>
      <c r="N40" s="6">
        <v>34.7</v>
      </c>
      <c r="O40" s="29">
        <v>0</v>
      </c>
      <c r="P40" s="7">
        <v>0</v>
      </c>
      <c r="Q40" s="7">
        <v>0</v>
      </c>
      <c r="R40" s="7">
        <v>0</v>
      </c>
      <c r="S40" s="7">
        <v>0.2</v>
      </c>
      <c r="T40" s="8">
        <v>8</v>
      </c>
    </row>
    <row r="41" spans="1:20" ht="15" customHeight="1">
      <c r="A41" s="28"/>
      <c r="B41" s="31">
        <v>9</v>
      </c>
      <c r="C41" s="26"/>
      <c r="D41" s="24">
        <v>51</v>
      </c>
      <c r="E41" s="27">
        <v>39</v>
      </c>
      <c r="F41" s="6">
        <v>4.6</v>
      </c>
      <c r="G41" s="6">
        <v>5</v>
      </c>
      <c r="H41" s="6">
        <v>12.8</v>
      </c>
      <c r="I41" s="6">
        <v>15.2</v>
      </c>
      <c r="J41" s="23">
        <v>50</v>
      </c>
      <c r="K41" s="6">
        <v>4.5</v>
      </c>
      <c r="L41" s="6">
        <v>5</v>
      </c>
      <c r="M41" s="6">
        <v>35.7</v>
      </c>
      <c r="N41" s="6">
        <v>34.2</v>
      </c>
      <c r="O41" s="24">
        <v>1</v>
      </c>
      <c r="P41" s="7">
        <v>0.1</v>
      </c>
      <c r="Q41" s="7">
        <v>0.01</v>
      </c>
      <c r="R41" s="7">
        <v>0.3</v>
      </c>
      <c r="S41" s="7">
        <v>0.2</v>
      </c>
      <c r="T41" s="8">
        <v>9</v>
      </c>
    </row>
    <row r="42" spans="1:20" ht="15" customHeight="1">
      <c r="A42" s="28"/>
      <c r="B42" s="31">
        <v>10</v>
      </c>
      <c r="C42" s="26"/>
      <c r="D42" s="24">
        <v>50</v>
      </c>
      <c r="E42" s="27">
        <v>37</v>
      </c>
      <c r="F42" s="6">
        <v>4.5</v>
      </c>
      <c r="G42" s="6">
        <v>4.8</v>
      </c>
      <c r="H42" s="6">
        <v>10.7</v>
      </c>
      <c r="I42" s="6">
        <v>14.9</v>
      </c>
      <c r="J42" s="23">
        <v>50</v>
      </c>
      <c r="K42" s="6">
        <v>4.5</v>
      </c>
      <c r="L42" s="6">
        <v>4.8</v>
      </c>
      <c r="M42" s="6">
        <v>28.9</v>
      </c>
      <c r="N42" s="6">
        <v>34.1</v>
      </c>
      <c r="O42" s="29">
        <v>0</v>
      </c>
      <c r="P42" s="7">
        <v>0</v>
      </c>
      <c r="Q42" s="7">
        <v>0.01</v>
      </c>
      <c r="R42" s="7">
        <v>0</v>
      </c>
      <c r="S42" s="7">
        <v>0.1</v>
      </c>
      <c r="T42" s="8">
        <v>10</v>
      </c>
    </row>
    <row r="43" spans="1:20" ht="15" customHeight="1">
      <c r="A43" s="28"/>
      <c r="B43" s="31">
        <v>11</v>
      </c>
      <c r="C43" s="26"/>
      <c r="D43" s="24">
        <v>55</v>
      </c>
      <c r="E43" s="27">
        <v>11</v>
      </c>
      <c r="F43" s="6">
        <v>5.1</v>
      </c>
      <c r="G43" s="6">
        <v>4.7</v>
      </c>
      <c r="H43" s="6">
        <v>11.2</v>
      </c>
      <c r="I43" s="6">
        <v>14.5</v>
      </c>
      <c r="J43" s="23">
        <v>55</v>
      </c>
      <c r="K43" s="6">
        <v>5.1</v>
      </c>
      <c r="L43" s="6">
        <v>4.7</v>
      </c>
      <c r="M43" s="6">
        <v>31.6</v>
      </c>
      <c r="N43" s="6">
        <v>33.1</v>
      </c>
      <c r="O43" s="29">
        <v>0</v>
      </c>
      <c r="P43" s="7">
        <v>0</v>
      </c>
      <c r="Q43" s="7">
        <v>0.01</v>
      </c>
      <c r="R43" s="7">
        <v>0</v>
      </c>
      <c r="S43" s="7">
        <v>0.2</v>
      </c>
      <c r="T43" s="8">
        <v>11</v>
      </c>
    </row>
    <row r="44" spans="1:20" ht="15" customHeight="1">
      <c r="A44" s="28"/>
      <c r="B44" s="31">
        <v>12</v>
      </c>
      <c r="C44" s="26"/>
      <c r="D44" s="24">
        <v>51</v>
      </c>
      <c r="E44" s="27">
        <v>13</v>
      </c>
      <c r="F44" s="6">
        <v>4.7</v>
      </c>
      <c r="G44" s="6">
        <v>4.5</v>
      </c>
      <c r="H44" s="6">
        <v>12.6</v>
      </c>
      <c r="I44" s="6">
        <v>14</v>
      </c>
      <c r="J44" s="23">
        <v>51</v>
      </c>
      <c r="K44" s="6">
        <v>5.1</v>
      </c>
      <c r="L44" s="6">
        <v>4.5</v>
      </c>
      <c r="M44" s="6">
        <v>33.1</v>
      </c>
      <c r="N44" s="6">
        <v>32.9</v>
      </c>
      <c r="O44" s="29">
        <v>0</v>
      </c>
      <c r="P44" s="7">
        <v>0</v>
      </c>
      <c r="Q44" s="7">
        <v>0.01</v>
      </c>
      <c r="R44" s="7">
        <v>0</v>
      </c>
      <c r="S44" s="7">
        <v>0.2</v>
      </c>
      <c r="T44" s="8">
        <v>12</v>
      </c>
    </row>
    <row r="45" spans="1:20" ht="22.5" customHeight="1">
      <c r="A45" s="28"/>
      <c r="B45" s="31">
        <v>13</v>
      </c>
      <c r="C45" s="26"/>
      <c r="D45" s="24">
        <v>45</v>
      </c>
      <c r="E45" s="27">
        <v>27</v>
      </c>
      <c r="F45" s="6">
        <v>4.1</v>
      </c>
      <c r="G45" s="6">
        <v>4.3</v>
      </c>
      <c r="H45" s="6">
        <v>11.2</v>
      </c>
      <c r="I45" s="6">
        <v>13.6</v>
      </c>
      <c r="J45" s="23">
        <v>45</v>
      </c>
      <c r="K45" s="6">
        <v>4.1</v>
      </c>
      <c r="L45" s="6">
        <v>4.3</v>
      </c>
      <c r="M45" s="6">
        <v>30.2</v>
      </c>
      <c r="N45" s="6">
        <v>32.4</v>
      </c>
      <c r="O45" s="29">
        <v>0</v>
      </c>
      <c r="P45" s="7">
        <v>0</v>
      </c>
      <c r="Q45" s="7">
        <v>0.01</v>
      </c>
      <c r="R45" s="7">
        <v>0</v>
      </c>
      <c r="S45" s="7">
        <v>0.1</v>
      </c>
      <c r="T45" s="8">
        <v>13</v>
      </c>
    </row>
    <row r="46" spans="1:20" s="35" customFormat="1" ht="15" customHeight="1">
      <c r="A46" s="25"/>
      <c r="B46" s="9">
        <v>14</v>
      </c>
      <c r="C46" s="26"/>
      <c r="D46" s="32">
        <v>39</v>
      </c>
      <c r="E46" s="33">
        <v>34</v>
      </c>
      <c r="F46" s="10">
        <v>3.7</v>
      </c>
      <c r="G46" s="10">
        <v>4.3</v>
      </c>
      <c r="H46" s="10">
        <v>10.1</v>
      </c>
      <c r="I46" s="10">
        <v>13.4</v>
      </c>
      <c r="J46" s="34">
        <v>39</v>
      </c>
      <c r="K46" s="10">
        <v>3.7</v>
      </c>
      <c r="L46" s="10">
        <v>4.3</v>
      </c>
      <c r="M46" s="10">
        <v>33.1</v>
      </c>
      <c r="N46" s="10">
        <v>32.5</v>
      </c>
      <c r="O46" s="43">
        <v>0</v>
      </c>
      <c r="P46" s="11">
        <v>0</v>
      </c>
      <c r="Q46" s="11">
        <v>0.01</v>
      </c>
      <c r="R46" s="11">
        <v>0</v>
      </c>
      <c r="S46" s="11">
        <v>0.1</v>
      </c>
      <c r="T46" s="8">
        <v>14</v>
      </c>
    </row>
    <row r="47" spans="1:20" s="35" customFormat="1" ht="15" customHeight="1">
      <c r="A47" s="25"/>
      <c r="B47" s="9">
        <v>15</v>
      </c>
      <c r="C47" s="26"/>
      <c r="D47" s="32">
        <v>42</v>
      </c>
      <c r="E47" s="33">
        <v>24</v>
      </c>
      <c r="F47" s="10">
        <v>4.1</v>
      </c>
      <c r="G47" s="10">
        <v>4.1</v>
      </c>
      <c r="H47" s="10">
        <v>10.6</v>
      </c>
      <c r="I47" s="10">
        <v>13.1</v>
      </c>
      <c r="J47" s="34">
        <v>42</v>
      </c>
      <c r="K47" s="10">
        <v>4.1</v>
      </c>
      <c r="L47" s="10">
        <v>4.1</v>
      </c>
      <c r="M47" s="10">
        <v>31.3</v>
      </c>
      <c r="N47" s="10">
        <v>31.5</v>
      </c>
      <c r="O47" s="43">
        <v>0</v>
      </c>
      <c r="P47" s="11">
        <v>0</v>
      </c>
      <c r="Q47" s="11">
        <v>0.01</v>
      </c>
      <c r="R47" s="11">
        <v>0</v>
      </c>
      <c r="S47" s="36">
        <v>0</v>
      </c>
      <c r="T47" s="8">
        <v>15</v>
      </c>
    </row>
    <row r="48" spans="1:20" s="35" customFormat="1" ht="15" customHeight="1">
      <c r="A48" s="25"/>
      <c r="B48" s="9">
        <v>16</v>
      </c>
      <c r="C48" s="25"/>
      <c r="D48" s="41">
        <v>34</v>
      </c>
      <c r="E48" s="33">
        <v>24</v>
      </c>
      <c r="F48" s="10">
        <v>3.4</v>
      </c>
      <c r="G48" s="10">
        <v>3.9</v>
      </c>
      <c r="H48" s="10">
        <v>9.6</v>
      </c>
      <c r="I48" s="10">
        <v>12.7</v>
      </c>
      <c r="J48" s="34">
        <v>34</v>
      </c>
      <c r="K48" s="10">
        <v>3.4</v>
      </c>
      <c r="L48" s="10">
        <v>3.9</v>
      </c>
      <c r="M48" s="10">
        <v>28.1</v>
      </c>
      <c r="N48" s="10">
        <v>30.4</v>
      </c>
      <c r="O48" s="43">
        <v>0</v>
      </c>
      <c r="P48" s="11">
        <v>0</v>
      </c>
      <c r="Q48" s="11">
        <v>0.01</v>
      </c>
      <c r="R48" s="11">
        <v>0</v>
      </c>
      <c r="S48" s="36">
        <v>0</v>
      </c>
      <c r="T48" s="8">
        <v>16</v>
      </c>
    </row>
    <row r="49" spans="1:20" s="45" customFormat="1" ht="15" customHeight="1">
      <c r="A49" s="42"/>
      <c r="B49" s="9">
        <v>17</v>
      </c>
      <c r="C49" s="42"/>
      <c r="D49" s="53">
        <f aca="true" t="shared" si="0" ref="D49:D55">J49+O49</f>
        <v>27</v>
      </c>
      <c r="E49" s="33">
        <v>44</v>
      </c>
      <c r="F49" s="10">
        <v>2.8</v>
      </c>
      <c r="G49" s="10">
        <v>3.8</v>
      </c>
      <c r="H49" s="10">
        <v>8.8</v>
      </c>
      <c r="I49" s="10">
        <v>12.8</v>
      </c>
      <c r="J49" s="34">
        <v>27</v>
      </c>
      <c r="K49" s="10">
        <v>2.8</v>
      </c>
      <c r="L49" s="10">
        <v>3.8</v>
      </c>
      <c r="M49" s="10">
        <v>28.4</v>
      </c>
      <c r="N49" s="10">
        <v>30.1</v>
      </c>
      <c r="O49" s="43">
        <v>0</v>
      </c>
      <c r="P49" s="11">
        <v>0</v>
      </c>
      <c r="Q49" s="11">
        <v>0.01</v>
      </c>
      <c r="R49" s="11">
        <v>0</v>
      </c>
      <c r="S49" s="44">
        <v>0</v>
      </c>
      <c r="T49" s="8">
        <v>17</v>
      </c>
    </row>
    <row r="50" spans="1:20" s="15" customFormat="1" ht="23.25" customHeight="1">
      <c r="A50" s="25"/>
      <c r="B50" s="9">
        <v>18</v>
      </c>
      <c r="C50" s="25"/>
      <c r="D50" s="53">
        <f t="shared" si="0"/>
        <v>40</v>
      </c>
      <c r="E50" s="33">
        <v>15</v>
      </c>
      <c r="F50" s="10">
        <v>3.9</v>
      </c>
      <c r="G50" s="10">
        <v>3.7</v>
      </c>
      <c r="H50" s="49">
        <f>ROUND(40/308*100,1)</f>
        <v>13</v>
      </c>
      <c r="I50" s="49">
        <f>ROUND(4047/30911*100,1)</f>
        <v>13.1</v>
      </c>
      <c r="J50" s="34">
        <v>39</v>
      </c>
      <c r="K50" s="49">
        <f>ROUND(39/(10156+40)*1000,1)</f>
        <v>3.8</v>
      </c>
      <c r="L50" s="10">
        <v>3.7</v>
      </c>
      <c r="M50" s="49">
        <f>ROUND(39/95*100,1)</f>
        <v>41.1</v>
      </c>
      <c r="N50" s="49">
        <f>ROUND(4031/13424*100,1)</f>
        <v>30</v>
      </c>
      <c r="O50" s="43">
        <v>1</v>
      </c>
      <c r="P50" s="50">
        <f>ROUND(O50/(10156+40)*1000,1)</f>
        <v>0.1</v>
      </c>
      <c r="Q50" s="51">
        <f>ROUND(16/(1092674+4047)*1000,1)</f>
        <v>0</v>
      </c>
      <c r="R50" s="50">
        <f>ROUND(1/213*100,1)</f>
        <v>0.5</v>
      </c>
      <c r="S50" s="52">
        <f>ROUND(16/17487*100,1)</f>
        <v>0.1</v>
      </c>
      <c r="T50" s="8">
        <v>18</v>
      </c>
    </row>
    <row r="51" spans="1:20" s="15" customFormat="1" ht="15" customHeight="1">
      <c r="A51" s="25"/>
      <c r="B51" s="9">
        <v>19</v>
      </c>
      <c r="C51" s="25"/>
      <c r="D51" s="53">
        <f t="shared" si="0"/>
        <v>24</v>
      </c>
      <c r="E51" s="33">
        <v>47</v>
      </c>
      <c r="F51" s="10">
        <v>2.4</v>
      </c>
      <c r="G51" s="10">
        <v>3.5</v>
      </c>
      <c r="H51" s="49">
        <f>ROUND(24/257*100,1)</f>
        <v>9.3</v>
      </c>
      <c r="I51" s="49">
        <f>ROUND(3854/29313*100,1)</f>
        <v>13.1</v>
      </c>
      <c r="J51" s="34">
        <v>23</v>
      </c>
      <c r="K51" s="49">
        <f>ROUND(J51/(10162+24)*1000,1)</f>
        <v>2.3</v>
      </c>
      <c r="L51" s="49">
        <f>ROUND(3842/(1089818+3854)*1000,1)</f>
        <v>3.5</v>
      </c>
      <c r="M51" s="49">
        <f>ROUND(23/84*100,1)</f>
        <v>27.4</v>
      </c>
      <c r="N51" s="49">
        <f>ROUND(3842/13107*100,1)</f>
        <v>29.3</v>
      </c>
      <c r="O51" s="43">
        <v>1</v>
      </c>
      <c r="P51" s="50">
        <f>ROUND(O51/(10162+24)*1000,1)</f>
        <v>0.1</v>
      </c>
      <c r="Q51" s="51">
        <f>ROUND(12/(1089818+3854)*1000,1)</f>
        <v>0</v>
      </c>
      <c r="R51" s="50">
        <f>ROUND(1/173*100,1)</f>
        <v>0.6</v>
      </c>
      <c r="S51" s="52">
        <f>ROUND(12/16206*100,1)</f>
        <v>0.1</v>
      </c>
      <c r="T51" s="8">
        <v>19</v>
      </c>
    </row>
    <row r="52" spans="1:20" s="35" customFormat="1" ht="15" customHeight="1">
      <c r="A52" s="42"/>
      <c r="B52" s="9">
        <v>20</v>
      </c>
      <c r="C52" s="42"/>
      <c r="D52" s="53">
        <f>J52+O52</f>
        <v>38</v>
      </c>
      <c r="E52" s="33">
        <v>12</v>
      </c>
      <c r="F52" s="10">
        <v>3.7</v>
      </c>
      <c r="G52" s="10">
        <v>3.4</v>
      </c>
      <c r="H52" s="49">
        <f>ROUND(38/306*100,1)</f>
        <v>12.4</v>
      </c>
      <c r="I52" s="49">
        <f>ROUND(3751/28177*100,1)</f>
        <v>13.3</v>
      </c>
      <c r="J52" s="34">
        <v>37</v>
      </c>
      <c r="K52" s="49">
        <f>ROUND(J52/(10306+38)*1000,1)</f>
        <v>3.6</v>
      </c>
      <c r="L52" s="49">
        <f>ROUND(3742/(1091156+3751)*1000,1)</f>
        <v>3.4</v>
      </c>
      <c r="M52" s="49">
        <f>ROUND(37/127*100,1)</f>
        <v>29.1</v>
      </c>
      <c r="N52" s="49">
        <f>ROUND(3742/12625*100,1)</f>
        <v>29.6</v>
      </c>
      <c r="O52" s="43">
        <v>1</v>
      </c>
      <c r="P52" s="50">
        <f>ROUND(O52/(10306+38)*1000,1)</f>
        <v>0.1</v>
      </c>
      <c r="Q52" s="51">
        <f>ROUND(9/(1091156+3751)*1000,1)</f>
        <v>0</v>
      </c>
      <c r="R52" s="50">
        <f>ROUND(1/179*100,1)</f>
        <v>0.6</v>
      </c>
      <c r="S52" s="52">
        <f>ROUND(9/15552*100,1)</f>
        <v>0.1</v>
      </c>
      <c r="T52" s="8">
        <v>20</v>
      </c>
    </row>
    <row r="53" spans="1:20" s="35" customFormat="1" ht="15" customHeight="1">
      <c r="A53" s="25"/>
      <c r="B53" s="9">
        <v>21</v>
      </c>
      <c r="C53" s="25"/>
      <c r="D53" s="53">
        <f t="shared" si="0"/>
        <v>34</v>
      </c>
      <c r="E53" s="33">
        <v>18</v>
      </c>
      <c r="F53" s="10">
        <v>3.4</v>
      </c>
      <c r="G53" s="10">
        <v>3.4</v>
      </c>
      <c r="H53" s="49">
        <f>ROUND(D53/282*100,1)</f>
        <v>12.1</v>
      </c>
      <c r="I53" s="49">
        <f>ROUND(3645/27005*100,1)</f>
        <v>13.5</v>
      </c>
      <c r="J53" s="34">
        <v>34</v>
      </c>
      <c r="K53" s="49">
        <f>ROUND(J53/(9961+D53)*1000,1)</f>
        <v>3.4</v>
      </c>
      <c r="L53" s="49">
        <f>ROUND(3633/(1070035+3645)*1000,1)</f>
        <v>3.4</v>
      </c>
      <c r="M53" s="49">
        <f>ROUND(J53/112*100,1)</f>
        <v>30.4</v>
      </c>
      <c r="N53" s="49">
        <f>ROUND(3633/12214*100,1)</f>
        <v>29.7</v>
      </c>
      <c r="O53" s="43">
        <v>0</v>
      </c>
      <c r="P53" s="50">
        <f>ROUND(O53/(9961+D53)*1000,1)</f>
        <v>0</v>
      </c>
      <c r="Q53" s="51">
        <f>ROUND(12/(1070035+3645)*1000,1)</f>
        <v>0</v>
      </c>
      <c r="R53" s="50">
        <f>ROUND(O53/170*100,1)</f>
        <v>0</v>
      </c>
      <c r="S53" s="52">
        <f>ROUND(12/14791*100,1)</f>
        <v>0.1</v>
      </c>
      <c r="T53" s="8">
        <v>21</v>
      </c>
    </row>
    <row r="54" spans="1:20" s="35" customFormat="1" ht="15" customHeight="1">
      <c r="A54" s="25"/>
      <c r="B54" s="9">
        <v>22</v>
      </c>
      <c r="C54" s="25"/>
      <c r="D54" s="53">
        <v>42</v>
      </c>
      <c r="E54" s="33">
        <v>6</v>
      </c>
      <c r="F54" s="10">
        <v>4.2</v>
      </c>
      <c r="G54" s="10">
        <v>3.4</v>
      </c>
      <c r="H54" s="49">
        <v>13.5</v>
      </c>
      <c r="I54" s="49">
        <v>13.7</v>
      </c>
      <c r="J54" s="34">
        <v>41</v>
      </c>
      <c r="K54" s="49">
        <v>4.1</v>
      </c>
      <c r="L54" s="49">
        <v>3.4</v>
      </c>
      <c r="M54" s="49">
        <v>32</v>
      </c>
      <c r="N54" s="49">
        <v>29.5</v>
      </c>
      <c r="O54" s="43">
        <v>1</v>
      </c>
      <c r="P54" s="50">
        <v>0.1</v>
      </c>
      <c r="Q54" s="51">
        <v>0</v>
      </c>
      <c r="R54" s="50">
        <v>0.5</v>
      </c>
      <c r="S54" s="52">
        <v>0.1</v>
      </c>
      <c r="T54" s="8">
        <v>22</v>
      </c>
    </row>
    <row r="55" spans="1:20" s="35" customFormat="1" ht="15" customHeight="1">
      <c r="A55" s="37"/>
      <c r="B55" s="38">
        <v>23</v>
      </c>
      <c r="C55" s="37"/>
      <c r="D55" s="46">
        <f>J55+O55</f>
        <v>32</v>
      </c>
      <c r="E55" s="12">
        <v>17</v>
      </c>
      <c r="F55" s="39">
        <v>3.2</v>
      </c>
      <c r="G55" s="39">
        <v>3.3</v>
      </c>
      <c r="H55" s="47">
        <f>ROUND(D55/301*100,1)</f>
        <v>10.6</v>
      </c>
      <c r="I55" s="47">
        <f>ROUND(3491/25751*100,1)</f>
        <v>13.6</v>
      </c>
      <c r="J55" s="12">
        <v>32</v>
      </c>
      <c r="K55" s="47">
        <f>ROUND(J55/(9988+D55)*1000,1)</f>
        <v>3.2</v>
      </c>
      <c r="L55" s="39">
        <v>3.3</v>
      </c>
      <c r="M55" s="47">
        <f>ROUND(J55/111*100,1)</f>
        <v>28.8</v>
      </c>
      <c r="N55" s="39">
        <v>29.5</v>
      </c>
      <c r="O55" s="13">
        <v>0</v>
      </c>
      <c r="P55" s="48">
        <f>ROUND(O55/(9988+D55)*1000,1)</f>
        <v>0</v>
      </c>
      <c r="Q55" s="81">
        <v>0</v>
      </c>
      <c r="R55" s="48">
        <f>ROUND(O55/190*100,1)</f>
        <v>0</v>
      </c>
      <c r="S55" s="80">
        <v>0.1</v>
      </c>
      <c r="T55" s="14">
        <v>23</v>
      </c>
    </row>
    <row r="56" ht="15" customHeight="1">
      <c r="A56" s="40" t="s">
        <v>18</v>
      </c>
    </row>
    <row r="57" ht="15" customHeight="1">
      <c r="A57" s="40" t="s">
        <v>19</v>
      </c>
    </row>
  </sheetData>
  <sheetProtection/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5118110236220472" right="0.35433070866141736" top="0.5118110236220472" bottom="0.3937007874015748" header="0.5118110236220472" footer="0.5118110236220472"/>
  <pageSetup blackAndWhite="1"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2009-01-15T04:10:06Z</cp:lastPrinted>
  <dcterms:created xsi:type="dcterms:W3CDTF">2002-01-07T01:47:53Z</dcterms:created>
  <dcterms:modified xsi:type="dcterms:W3CDTF">2014-03-01T20:36:27Z</dcterms:modified>
  <cp:category/>
  <cp:version/>
  <cp:contentType/>
  <cp:contentStatus/>
</cp:coreProperties>
</file>