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480" yWindow="75" windowWidth="18120" windowHeight="11625"/>
  </bookViews>
  <sheets>
    <sheet name="入力" sheetId="4" r:id="rId1"/>
    <sheet name="申告書" sheetId="1" r:id="rId2"/>
  </sheets>
  <definedNames>
    <definedName name="_xlnm.Print_Area" localSheetId="1">申告書!$A$1:$BG$78</definedName>
  </definedNames>
  <calcPr calcId="145621"/>
</workbook>
</file>

<file path=xl/calcChain.xml><?xml version="1.0" encoding="utf-8"?>
<calcChain xmlns="http://schemas.openxmlformats.org/spreadsheetml/2006/main">
  <c r="I24" i="4" l="1"/>
  <c r="I23" i="4"/>
  <c r="D7" i="4"/>
  <c r="J22" i="1" s="1"/>
  <c r="AG29" i="1"/>
  <c r="BO29" i="1"/>
  <c r="BP29" i="1" s="1"/>
  <c r="BI37" i="1"/>
  <c r="BK66" i="1" s="1"/>
  <c r="BI38" i="1"/>
  <c r="BK55" i="1" s="1"/>
  <c r="BI39" i="1"/>
  <c r="BK68" i="1" s="1"/>
  <c r="BI40" i="1"/>
  <c r="BK57" i="1" s="1"/>
  <c r="BI36" i="1"/>
  <c r="BK53" i="1" s="1"/>
  <c r="BL25" i="1"/>
  <c r="BL24" i="1"/>
  <c r="BL68" i="1" s="1"/>
  <c r="I25" i="4" l="1"/>
  <c r="J25" i="4" s="1"/>
  <c r="BK54" i="1"/>
  <c r="J23" i="4"/>
  <c r="BK56" i="1"/>
  <c r="BJ39" i="1"/>
  <c r="BJ36" i="1"/>
  <c r="BK65" i="1"/>
  <c r="BL65" i="1" s="1"/>
  <c r="BJ37" i="1"/>
  <c r="BJ38" i="1"/>
  <c r="BJ40" i="1"/>
  <c r="BK69" i="1"/>
  <c r="BK67" i="1"/>
  <c r="BL67" i="1"/>
  <c r="BL69" i="1"/>
  <c r="BL26" i="1"/>
  <c r="BL57" i="1" s="1"/>
  <c r="BL66" i="1"/>
  <c r="J24" i="4" l="1"/>
  <c r="BJ35" i="1"/>
  <c r="BJ41" i="1" s="1"/>
  <c r="BL64" i="1"/>
  <c r="BL70" i="1" s="1"/>
  <c r="BL71" i="1" s="1"/>
  <c r="BL72" i="1" s="1"/>
  <c r="AB25" i="1" s="1"/>
  <c r="BL55" i="1"/>
  <c r="BL56" i="1"/>
  <c r="BL53" i="1"/>
  <c r="BL54" i="1"/>
  <c r="BJ42" i="1" l="1"/>
  <c r="BJ43" i="1" s="1"/>
  <c r="Z22" i="1" s="1"/>
  <c r="S22" i="1"/>
  <c r="BL52" i="1"/>
  <c r="BL58" i="1" s="1"/>
  <c r="BL59" i="1" s="1"/>
  <c r="BL60" i="1" s="1"/>
  <c r="N25" i="1" s="1"/>
  <c r="AP25" i="1" s="1"/>
  <c r="E6" i="4" s="1"/>
  <c r="E5" i="4" l="1"/>
  <c r="E7" i="4" s="1"/>
</calcChain>
</file>

<file path=xl/sharedStrings.xml><?xml version="1.0" encoding="utf-8"?>
<sst xmlns="http://schemas.openxmlformats.org/spreadsheetml/2006/main" count="76" uniqueCount="59">
  <si>
    <t>【記載上の注意事項】</t>
  </si>
  <si>
    <t>１を選択した場合は、建設現場ごとの対象労働者数及び当該労働者の就労日数を的確に把握し、必要な枚数を購入して下さい。</t>
    <phoneticPr fontId="2"/>
  </si>
  <si>
    <t>２を選択した場合は、労働者延べ就労者数の的確な把握が困難である等の場合で、対象工事における労働者の加入率把握の可否により（１）・（２）の区分で選択し、必要な枚数を購入して下さい。</t>
  </si>
  <si>
    <t>　</t>
    <phoneticPr fontId="2"/>
  </si>
  <si>
    <t>　なお、上記の基本率とは「共済証紙購入の考え方について」に定める総工事ごとの率をいい、
　補正率とは「対象工事における労働者の加入率（％）／70％」であり、
　総工事費とは「請負契約額（消費税相当額を含む。）と無償支給材料評価額の合計額」をいうので算定にあたっては注意して下さい。</t>
    <phoneticPr fontId="2"/>
  </si>
  <si>
    <t>上記の１・２いずれかを選択し（□チェック）所要額を算定し、掛金収納書と併せて申告して下さい。</t>
    <phoneticPr fontId="2"/>
  </si>
  <si>
    <t>・</t>
    <phoneticPr fontId="2"/>
  </si>
  <si>
    <t>建退共証紙購入（当初・変更）申告書</t>
    <phoneticPr fontId="2"/>
  </si>
  <si>
    <t>大分県別府土木事務所長</t>
    <rPh sb="0" eb="3">
      <t>オオイタケン</t>
    </rPh>
    <rPh sb="3" eb="5">
      <t>ベップ</t>
    </rPh>
    <rPh sb="5" eb="7">
      <t>ドボク</t>
    </rPh>
    <rPh sb="7" eb="9">
      <t>ジム</t>
    </rPh>
    <rPh sb="9" eb="11">
      <t>ショチョウ</t>
    </rPh>
    <phoneticPr fontId="2"/>
  </si>
  <si>
    <t>殿</t>
    <rPh sb="0" eb="1">
      <t>トノ</t>
    </rPh>
    <phoneticPr fontId="2"/>
  </si>
  <si>
    <t>（発注者）</t>
    <rPh sb="1" eb="4">
      <t>ハッチュウシャ</t>
    </rPh>
    <phoneticPr fontId="2"/>
  </si>
  <si>
    <t>（受注者）</t>
    <rPh sb="1" eb="4">
      <t>ジュチュウシャ</t>
    </rPh>
    <phoneticPr fontId="2"/>
  </si>
  <si>
    <t>住所</t>
    <rPh sb="0" eb="2">
      <t>ジュウショ</t>
    </rPh>
    <phoneticPr fontId="2"/>
  </si>
  <si>
    <t>商号または名称</t>
    <rPh sb="0" eb="1">
      <t>ショウ</t>
    </rPh>
    <rPh sb="1" eb="2">
      <t>ゴウ</t>
    </rPh>
    <rPh sb="5" eb="7">
      <t>メイショウ</t>
    </rPh>
    <phoneticPr fontId="2"/>
  </si>
  <si>
    <t>代表者氏名</t>
    <rPh sb="0" eb="3">
      <t>ダイヒョウシャ</t>
    </rPh>
    <rPh sb="3" eb="5">
      <t>シメイ</t>
    </rPh>
    <phoneticPr fontId="2"/>
  </si>
  <si>
    <t>労働者延べ就労者数　×　３１０円　＝　所要額（掛金収納書金額と一致)</t>
    <phoneticPr fontId="2"/>
  </si>
  <si>
    <t>総工事費　×　基本率　＝　所要額（掛金収納書金額と一致）</t>
    <phoneticPr fontId="2"/>
  </si>
  <si>
    <t>（２）労働者の建退共加入率が把握できる場合</t>
    <phoneticPr fontId="2"/>
  </si>
  <si>
    <t>変更後所要額（Ａ）</t>
    <phoneticPr fontId="2"/>
  </si>
  <si>
    <t>当初所要額（Ｂ）</t>
    <phoneticPr fontId="2"/>
  </si>
  <si>
    <t>追加購入額（Ａ）－（Ｂ）</t>
    <phoneticPr fontId="2"/>
  </si>
  <si>
    <r>
      <t>総工事費　×　基本率　×　補正率　＝　所要額</t>
    </r>
    <r>
      <rPr>
        <sz val="9"/>
        <color rgb="FF000000"/>
        <rFont val="ＭＳ 明朝"/>
        <family val="1"/>
        <charset val="128"/>
      </rPr>
      <t>（掛金収納金額と一致）</t>
    </r>
    <phoneticPr fontId="2"/>
  </si>
  <si>
    <t>※　参考</t>
    <rPh sb="2" eb="4">
      <t>サンコウ</t>
    </rPh>
    <phoneticPr fontId="2"/>
  </si>
  <si>
    <t>当初工事費</t>
    <rPh sb="0" eb="2">
      <t>トウショ</t>
    </rPh>
    <rPh sb="2" eb="5">
      <t>コウジヒ</t>
    </rPh>
    <phoneticPr fontId="2"/>
  </si>
  <si>
    <t>変更増額</t>
    <rPh sb="0" eb="2">
      <t>ヘンコウ</t>
    </rPh>
    <rPh sb="2" eb="3">
      <t>ゾウ</t>
    </rPh>
    <rPh sb="3" eb="4">
      <t>ガク</t>
    </rPh>
    <phoneticPr fontId="2"/>
  </si>
  <si>
    <t>合　　計</t>
    <rPh sb="0" eb="1">
      <t>ゴウ</t>
    </rPh>
    <rPh sb="3" eb="4">
      <t>ケイ</t>
    </rPh>
    <phoneticPr fontId="2"/>
  </si>
  <si>
    <t>工事種別率入力</t>
    <rPh sb="0" eb="2">
      <t>コウジ</t>
    </rPh>
    <rPh sb="2" eb="4">
      <t>シュベツ</t>
    </rPh>
    <rPh sb="4" eb="5">
      <t>リツ</t>
    </rPh>
    <rPh sb="5" eb="7">
      <t>ニュウリョク</t>
    </rPh>
    <phoneticPr fontId="2"/>
  </si>
  <si>
    <t>合計</t>
    <rPh sb="0" eb="2">
      <t>ゴウケイ</t>
    </rPh>
    <phoneticPr fontId="2"/>
  </si>
  <si>
    <t>舗装</t>
    <rPh sb="0" eb="2">
      <t>ホソウ</t>
    </rPh>
    <phoneticPr fontId="2"/>
  </si>
  <si>
    <t>橋梁等</t>
    <rPh sb="0" eb="3">
      <t>キョウリョウトウ</t>
    </rPh>
    <phoneticPr fontId="2"/>
  </si>
  <si>
    <t>隧道</t>
    <rPh sb="0" eb="2">
      <t>ズイドウ</t>
    </rPh>
    <phoneticPr fontId="2"/>
  </si>
  <si>
    <t>堰堤</t>
    <rPh sb="0" eb="1">
      <t>セキ</t>
    </rPh>
    <rPh sb="1" eb="2">
      <t>ツツミ</t>
    </rPh>
    <phoneticPr fontId="2"/>
  </si>
  <si>
    <t>浚渫・埋立</t>
    <rPh sb="0" eb="2">
      <t>シュンセツ</t>
    </rPh>
    <rPh sb="3" eb="5">
      <t>ウメタテ</t>
    </rPh>
    <phoneticPr fontId="2"/>
  </si>
  <si>
    <t>その他土木</t>
    <rPh sb="2" eb="3">
      <t>タ</t>
    </rPh>
    <rPh sb="3" eb="5">
      <t>ドボク</t>
    </rPh>
    <phoneticPr fontId="2"/>
  </si>
  <si>
    <t>100万～999万</t>
    <rPh sb="3" eb="4">
      <t>マン</t>
    </rPh>
    <rPh sb="8" eb="9">
      <t>マン</t>
    </rPh>
    <phoneticPr fontId="2"/>
  </si>
  <si>
    <t>1000万～4999万</t>
    <rPh sb="4" eb="5">
      <t>マン</t>
    </rPh>
    <rPh sb="10" eb="11">
      <t>マン</t>
    </rPh>
    <phoneticPr fontId="2"/>
  </si>
  <si>
    <t>5000万～9999万</t>
    <rPh sb="4" eb="5">
      <t>マン</t>
    </rPh>
    <rPh sb="10" eb="11">
      <t>マン</t>
    </rPh>
    <phoneticPr fontId="2"/>
  </si>
  <si>
    <t>1億～4億9999万</t>
    <rPh sb="0" eb="2">
      <t>イチオク</t>
    </rPh>
    <rPh sb="4" eb="10">
      <t>オク9999マン</t>
    </rPh>
    <phoneticPr fontId="2"/>
  </si>
  <si>
    <t>5億以上</t>
    <rPh sb="1" eb="2">
      <t>オク</t>
    </rPh>
    <rPh sb="2" eb="4">
      <t>イジョウ</t>
    </rPh>
    <phoneticPr fontId="2"/>
  </si>
  <si>
    <r>
      <rPr>
        <b/>
        <sz val="12"/>
        <color theme="1"/>
        <rFont val="ＭＳ Ｐゴシック"/>
        <family val="3"/>
        <charset val="128"/>
        <scheme val="minor"/>
      </rPr>
      <t>土　木　</t>
    </r>
    <r>
      <rPr>
        <sz val="10"/>
        <color theme="1"/>
        <rFont val="ＭＳ Ｐゴシック"/>
        <family val="2"/>
        <charset val="128"/>
        <scheme val="minor"/>
      </rPr>
      <t>　　　建退共購入率　（1000分の1）</t>
    </r>
    <rPh sb="0" eb="1">
      <t>ド</t>
    </rPh>
    <rPh sb="2" eb="3">
      <t>キ</t>
    </rPh>
    <rPh sb="7" eb="8">
      <t>ケン</t>
    </rPh>
    <rPh sb="8" eb="9">
      <t>タイ</t>
    </rPh>
    <rPh sb="9" eb="10">
      <t>キョウ</t>
    </rPh>
    <rPh sb="10" eb="12">
      <t>コウニュウ</t>
    </rPh>
    <rPh sb="12" eb="13">
      <t>リツ</t>
    </rPh>
    <rPh sb="19" eb="20">
      <t>ブン</t>
    </rPh>
    <phoneticPr fontId="2"/>
  </si>
  <si>
    <t>証紙購入額</t>
    <rPh sb="0" eb="2">
      <t>ショウシ</t>
    </rPh>
    <rPh sb="2" eb="4">
      <t>コウニュウ</t>
    </rPh>
    <rPh sb="4" eb="5">
      <t>ガク</t>
    </rPh>
    <phoneticPr fontId="2"/>
  </si>
  <si>
    <t>このシステムの使い方など</t>
    <rPh sb="7" eb="8">
      <t>ツカ</t>
    </rPh>
    <rPh sb="9" eb="10">
      <t>カタ</t>
    </rPh>
    <phoneticPr fontId="2"/>
  </si>
  <si>
    <t>建退共証紙購入（当初・変更）申告書 購入金額チェックシステム</t>
    <rPh sb="18" eb="20">
      <t>コウニュウ</t>
    </rPh>
    <rPh sb="20" eb="22">
      <t>キンガク</t>
    </rPh>
    <phoneticPr fontId="2"/>
  </si>
  <si>
    <t>工事種別
反映欄</t>
    <rPh sb="0" eb="2">
      <t>コウジ</t>
    </rPh>
    <rPh sb="2" eb="4">
      <t>シュベツ</t>
    </rPh>
    <rPh sb="5" eb="7">
      <t>ハンエイ</t>
    </rPh>
    <rPh sb="7" eb="8">
      <t>ラン</t>
    </rPh>
    <phoneticPr fontId="2"/>
  </si>
  <si>
    <t>金額欄</t>
    <rPh sb="0" eb="2">
      <t>キンガク</t>
    </rPh>
    <rPh sb="2" eb="3">
      <t>ラン</t>
    </rPh>
    <phoneticPr fontId="2"/>
  </si>
  <si>
    <t>当初契約額</t>
    <rPh sb="0" eb="2">
      <t>トウショ</t>
    </rPh>
    <rPh sb="2" eb="4">
      <t>ケイヤク</t>
    </rPh>
    <rPh sb="4" eb="5">
      <t>ガク</t>
    </rPh>
    <phoneticPr fontId="2"/>
  </si>
  <si>
    <t>建　　築</t>
  </si>
  <si>
    <t>設　　備</t>
  </si>
  <si>
    <t>住 宅・同設備</t>
  </si>
  <si>
    <t>非住宅・同設備</t>
  </si>
  <si>
    <t>屋外の電気等</t>
  </si>
  <si>
    <t>機械器具設置</t>
  </si>
  <si>
    <r>
      <rPr>
        <b/>
        <sz val="12"/>
        <color theme="1"/>
        <rFont val="ＭＳ Ｐゴシック"/>
        <family val="3"/>
        <charset val="128"/>
        <scheme val="minor"/>
      </rPr>
      <t>建築</t>
    </r>
    <r>
      <rPr>
        <sz val="11"/>
        <color theme="1"/>
        <rFont val="ＭＳ Ｐゴシック"/>
        <family val="2"/>
        <charset val="128"/>
        <scheme val="minor"/>
      </rPr>
      <t>　　建退共購入率　（1000分の1）</t>
    </r>
    <rPh sb="0" eb="2">
      <t>ケンチク</t>
    </rPh>
    <phoneticPr fontId="2"/>
  </si>
  <si>
    <t>←　種別（率）確認</t>
    <rPh sb="2" eb="4">
      <t>シュベツ</t>
    </rPh>
    <rPh sb="5" eb="6">
      <t>リツ</t>
    </rPh>
    <rPh sb="7" eb="9">
      <t>カクニン</t>
    </rPh>
    <phoneticPr fontId="2"/>
  </si>
  <si>
    <t>レ</t>
    <phoneticPr fontId="2"/>
  </si>
  <si>
    <t>★　　100万円以下の工事の場合　　★</t>
    <rPh sb="6" eb="10">
      <t>マンエンイカ</t>
    </rPh>
    <rPh sb="11" eb="13">
      <t>コウジ</t>
    </rPh>
    <rPh sb="14" eb="16">
      <t>バアイ</t>
    </rPh>
    <phoneticPr fontId="2"/>
  </si>
  <si>
    <r>
      <t>①　</t>
    </r>
    <r>
      <rPr>
        <sz val="9"/>
        <color rgb="FFFF0000"/>
        <rFont val="ＭＳ Ｐゴシック"/>
        <family val="3"/>
        <charset val="128"/>
        <scheme val="minor"/>
      </rPr>
      <t>当初契約額</t>
    </r>
    <r>
      <rPr>
        <sz val="9"/>
        <color theme="1"/>
        <rFont val="ＭＳ Ｐゴシック"/>
        <family val="2"/>
        <charset val="128"/>
        <scheme val="minor"/>
      </rPr>
      <t>に金額を入れます。
②　舗装、橋梁等の</t>
    </r>
    <r>
      <rPr>
        <sz val="9"/>
        <color rgb="FFFF0000"/>
        <rFont val="ＭＳ Ｐゴシック"/>
        <family val="3"/>
        <charset val="128"/>
        <scheme val="minor"/>
      </rPr>
      <t>工事種別ボタン</t>
    </r>
    <r>
      <rPr>
        <sz val="9"/>
        <color theme="1"/>
        <rFont val="ＭＳ Ｐゴシック"/>
        <family val="2"/>
        <charset val="128"/>
        <scheme val="minor"/>
      </rPr>
      <t>を押します。
③　変更増があれば</t>
    </r>
    <r>
      <rPr>
        <sz val="9"/>
        <color rgb="FFFF0000"/>
        <rFont val="ＭＳ Ｐゴシック"/>
        <family val="3"/>
        <charset val="128"/>
        <scheme val="minor"/>
      </rPr>
      <t>変更増額</t>
    </r>
    <r>
      <rPr>
        <sz val="9"/>
        <color theme="1"/>
        <rFont val="ＭＳ Ｐゴシック"/>
        <family val="2"/>
        <charset val="128"/>
        <scheme val="minor"/>
      </rPr>
      <t>欄に金額を入れます。
④　終了したら</t>
    </r>
    <r>
      <rPr>
        <sz val="9"/>
        <color rgb="FFFF0000"/>
        <rFont val="ＭＳ Ｐゴシック"/>
        <family val="3"/>
        <charset val="128"/>
        <scheme val="minor"/>
      </rPr>
      <t>クリアボタン</t>
    </r>
    <r>
      <rPr>
        <sz val="9"/>
        <color theme="1"/>
        <rFont val="ＭＳ Ｐゴシック"/>
        <family val="2"/>
        <charset val="128"/>
        <scheme val="minor"/>
      </rPr>
      <t>を押してください。
　</t>
    </r>
    <r>
      <rPr>
        <sz val="9"/>
        <color rgb="FFFF0000"/>
        <rFont val="ＭＳ Ｐゴシック"/>
        <family val="3"/>
        <charset val="128"/>
        <scheme val="minor"/>
      </rPr>
      <t>ピンクの欄に購入額が表示されます。
　申告書にも反映されますので、業者に渡すこともできます。</t>
    </r>
    <rPh sb="2" eb="4">
      <t>トウショ</t>
    </rPh>
    <rPh sb="4" eb="6">
      <t>ケイヤク</t>
    </rPh>
    <rPh sb="6" eb="7">
      <t>ガク</t>
    </rPh>
    <rPh sb="8" eb="10">
      <t>キンガク</t>
    </rPh>
    <rPh sb="11" eb="12">
      <t>イ</t>
    </rPh>
    <rPh sb="19" eb="21">
      <t>ホソウ</t>
    </rPh>
    <rPh sb="22" eb="25">
      <t>キョウリョウトウ</t>
    </rPh>
    <rPh sb="26" eb="28">
      <t>コウジ</t>
    </rPh>
    <rPh sb="28" eb="30">
      <t>シュベツ</t>
    </rPh>
    <rPh sb="34" eb="35">
      <t>オ</t>
    </rPh>
    <rPh sb="42" eb="44">
      <t>ヘンコウ</t>
    </rPh>
    <rPh sb="44" eb="45">
      <t>ゾウ</t>
    </rPh>
    <rPh sb="49" eb="51">
      <t>ヘンコウ</t>
    </rPh>
    <rPh sb="51" eb="53">
      <t>ゾウガク</t>
    </rPh>
    <rPh sb="53" eb="54">
      <t>ラン</t>
    </rPh>
    <rPh sb="55" eb="57">
      <t>キンガク</t>
    </rPh>
    <rPh sb="58" eb="59">
      <t>イ</t>
    </rPh>
    <rPh sb="66" eb="68">
      <t>シュウリョウ</t>
    </rPh>
    <rPh sb="78" eb="79">
      <t>オ</t>
    </rPh>
    <rPh sb="93" eb="94">
      <t>ラン</t>
    </rPh>
    <rPh sb="95" eb="97">
      <t>コウニュウ</t>
    </rPh>
    <rPh sb="97" eb="98">
      <t>ガク</t>
    </rPh>
    <rPh sb="99" eb="101">
      <t>ヒョウジ</t>
    </rPh>
    <rPh sb="108" eb="111">
      <t>シンコクショ</t>
    </rPh>
    <rPh sb="113" eb="115">
      <t>ハンエイ</t>
    </rPh>
    <rPh sb="122" eb="124">
      <t>ギョウシャ</t>
    </rPh>
    <rPh sb="125" eb="126">
      <t>ワタ</t>
    </rPh>
    <phoneticPr fontId="2"/>
  </si>
  <si>
    <t>（１）労働者の建退共加入率が把握できない場合</t>
    <phoneticPr fontId="2"/>
  </si>
  <si>
    <t>　伊　藤　　義　明</t>
    <rPh sb="1" eb="2">
      <t>イ</t>
    </rPh>
    <rPh sb="3" eb="4">
      <t>フジ</t>
    </rPh>
    <rPh sb="6" eb="7">
      <t>ギ</t>
    </rPh>
    <rPh sb="8" eb="9">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</si>
</sst>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 ???/???"/>
  </numFmts>
  <fonts count="23" x14ac:knownFonts="1">
    <font>
      <sz val="11"/>
      <color theme="1"/>
      <name val="ＭＳ Ｐゴシック"/>
      <family val="2"/>
      <charset val="128"/>
      <scheme val="minor"/>
    </font>
    <font>
      <sz val="10"/>
      <color rgb="FF000000"/>
      <name val="ＭＳ 明朝"/>
      <family val="1"/>
      <charset val="128"/>
    </font>
    <font>
      <sz val="6"/>
      <name val="ＭＳ Ｐゴシック"/>
      <family val="2"/>
      <charset val="128"/>
      <scheme val="minor"/>
    </font>
    <font>
      <b/>
      <sz val="14"/>
      <color theme="1"/>
      <name val="HG丸ｺﾞｼｯｸM-PRO"/>
      <family val="3"/>
      <charset val="128"/>
    </font>
    <font>
      <sz val="10"/>
      <color theme="1"/>
      <name val="ＭＳ Ｐゴシック"/>
      <family val="2"/>
      <charset val="128"/>
      <scheme val="minor"/>
    </font>
    <font>
      <b/>
      <sz val="12"/>
      <color theme="1"/>
      <name val="ＭＳ Ｐゴシック"/>
      <family val="3"/>
      <charset val="128"/>
      <scheme val="minor"/>
    </font>
    <font>
      <sz val="10.5"/>
      <color rgb="FF000000"/>
      <name val="ＭＳ 明朝"/>
      <family val="1"/>
      <charset val="128"/>
    </font>
    <font>
      <sz val="9"/>
      <color rgb="FF000000"/>
      <name val="ＭＳ 明朝"/>
      <family val="1"/>
      <charset val="128"/>
    </font>
    <font>
      <sz val="11"/>
      <color theme="1"/>
      <name val="ＭＳ Ｐゴシック"/>
      <family val="2"/>
      <charset val="128"/>
      <scheme val="minor"/>
    </font>
    <font>
      <sz val="9"/>
      <color theme="1"/>
      <name val="ＭＳ Ｐゴシック"/>
      <family val="2"/>
      <charset val="128"/>
      <scheme val="minor"/>
    </font>
    <font>
      <sz val="18"/>
      <color theme="1"/>
      <name val="ＭＳ Ｐゴシック"/>
      <family val="2"/>
      <charset val="128"/>
      <scheme val="minor"/>
    </font>
    <font>
      <b/>
      <sz val="11"/>
      <color theme="1"/>
      <name val="ＭＳ Ｐゴシック"/>
      <family val="3"/>
      <charset val="128"/>
      <scheme val="minor"/>
    </font>
    <font>
      <b/>
      <sz val="10"/>
      <color rgb="FFFF000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1"/>
      <color theme="1"/>
      <name val="HG丸ｺﾞｼｯｸM-PRO"/>
      <family val="3"/>
      <charset val="128"/>
    </font>
    <font>
      <sz val="9"/>
      <color rgb="FFFF0000"/>
      <name val="ＭＳ Ｐゴシック"/>
      <family val="3"/>
      <charset val="128"/>
      <scheme val="minor"/>
    </font>
    <font>
      <sz val="10"/>
      <color rgb="FF333333"/>
      <name val="ＭＳ Ｐゴシック"/>
      <family val="3"/>
      <charset val="128"/>
      <scheme val="minor"/>
    </font>
    <font>
      <sz val="11"/>
      <color theme="1"/>
      <name val="ＭＳ Ｐゴシック"/>
      <family val="3"/>
      <charset val="128"/>
      <scheme val="minor"/>
    </font>
    <font>
      <b/>
      <sz val="11"/>
      <color theme="0"/>
      <name val="ＭＳ Ｐゴシック"/>
      <family val="3"/>
      <charset val="128"/>
      <scheme val="minor"/>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EBFF"/>
        <bgColor indexed="64"/>
      </patternFill>
    </fill>
    <fill>
      <patternFill patternType="solid">
        <fgColor rgb="FFFFFFE7"/>
        <bgColor indexed="64"/>
      </patternFill>
    </fill>
    <fill>
      <patternFill patternType="solid">
        <fgColor rgb="FFBADCF7"/>
        <bgColor indexed="64"/>
      </patternFill>
    </fill>
    <fill>
      <patternFill patternType="solid">
        <fgColor rgb="FFE5F3FE"/>
        <bgColor indexed="64"/>
      </patternFill>
    </fill>
    <fill>
      <patternFill patternType="solid">
        <fgColor theme="9" tint="0.79998168889431442"/>
        <bgColor indexed="64"/>
      </patternFill>
    </fill>
    <fill>
      <patternFill patternType="solid">
        <fgColor theme="1" tint="4.9989318521683403E-2"/>
        <bgColor indexed="64"/>
      </patternFill>
    </fill>
  </fills>
  <borders count="2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01">
    <xf numFmtId="0" fontId="0" fillId="0" borderId="0" xfId="0">
      <alignment vertical="center"/>
    </xf>
    <xf numFmtId="0" fontId="0" fillId="0" borderId="0" xfId="0" applyBorder="1">
      <alignment vertical="center"/>
    </xf>
    <xf numFmtId="0" fontId="0" fillId="3" borderId="0" xfId="0" applyFill="1">
      <alignment vertical="center"/>
    </xf>
    <xf numFmtId="0" fontId="0" fillId="3" borderId="0" xfId="0" applyFill="1" applyAlignment="1">
      <alignment vertical="center"/>
    </xf>
    <xf numFmtId="0" fontId="6" fillId="3" borderId="0" xfId="0" applyFont="1" applyFill="1">
      <alignment vertical="center"/>
    </xf>
    <xf numFmtId="0" fontId="0" fillId="3" borderId="0" xfId="0" applyFill="1" applyBorder="1" applyAlignment="1">
      <alignment vertical="center"/>
    </xf>
    <xf numFmtId="0" fontId="0" fillId="3" borderId="0" xfId="0" applyFill="1" applyBorder="1">
      <alignment vertical="center"/>
    </xf>
    <xf numFmtId="0" fontId="1" fillId="3" borderId="0" xfId="0" applyFont="1" applyFill="1" applyAlignment="1">
      <alignment vertical="center"/>
    </xf>
    <xf numFmtId="0" fontId="0" fillId="4" borderId="3" xfId="0" applyFill="1" applyBorder="1">
      <alignment vertical="center"/>
    </xf>
    <xf numFmtId="0" fontId="0" fillId="6" borderId="0" xfId="0" applyFill="1">
      <alignment vertical="center"/>
    </xf>
    <xf numFmtId="38" fontId="0" fillId="0" borderId="3" xfId="1" applyFont="1" applyFill="1" applyBorder="1">
      <alignment vertical="center"/>
    </xf>
    <xf numFmtId="38" fontId="0" fillId="7" borderId="3" xfId="1" applyFont="1" applyFill="1" applyBorder="1">
      <alignment vertical="center"/>
    </xf>
    <xf numFmtId="0" fontId="10" fillId="6" borderId="0" xfId="0" applyFont="1" applyFill="1" applyAlignment="1">
      <alignment horizontal="center" vertical="center"/>
    </xf>
    <xf numFmtId="0" fontId="11" fillId="4" borderId="3" xfId="0" applyFont="1" applyFill="1" applyBorder="1" applyAlignment="1">
      <alignment horizontal="center" vertical="center"/>
    </xf>
    <xf numFmtId="0" fontId="4" fillId="6" borderId="0" xfId="0" applyFont="1" applyFill="1">
      <alignment vertical="center"/>
    </xf>
    <xf numFmtId="0" fontId="4" fillId="7" borderId="3" xfId="0" applyFont="1" applyFill="1" applyBorder="1" applyAlignment="1">
      <alignment horizontal="center" vertical="center"/>
    </xf>
    <xf numFmtId="0" fontId="0" fillId="4" borderId="3" xfId="0" applyFill="1" applyBorder="1" applyAlignment="1">
      <alignment horizontal="center" vertical="center"/>
    </xf>
    <xf numFmtId="38" fontId="0" fillId="8" borderId="3" xfId="0" applyNumberFormat="1" applyFill="1" applyBorder="1">
      <alignment vertical="center"/>
    </xf>
    <xf numFmtId="0" fontId="4" fillId="9" borderId="3" xfId="0" applyFont="1" applyFill="1" applyBorder="1">
      <alignment vertical="center"/>
    </xf>
    <xf numFmtId="0" fontId="17" fillId="11" borderId="3" xfId="0" applyFont="1" applyFill="1" applyBorder="1" applyAlignment="1">
      <alignment horizontal="center" vertical="center" wrapText="1"/>
    </xf>
    <xf numFmtId="0" fontId="4" fillId="12" borderId="3" xfId="0" applyFont="1" applyFill="1" applyBorder="1" applyAlignment="1">
      <alignment horizontal="center" vertical="center"/>
    </xf>
    <xf numFmtId="0" fontId="0" fillId="6" borderId="0" xfId="0" applyFill="1" applyAlignment="1">
      <alignment horizontal="center" vertical="center"/>
    </xf>
    <xf numFmtId="0" fontId="9" fillId="3" borderId="0" xfId="0" applyFont="1" applyFill="1" applyBorder="1">
      <alignment vertical="center"/>
    </xf>
    <xf numFmtId="0" fontId="14" fillId="4" borderId="3" xfId="0" applyFont="1" applyFill="1" applyBorder="1">
      <alignment vertical="center"/>
    </xf>
    <xf numFmtId="0" fontId="14" fillId="3" borderId="0" xfId="0" applyFont="1" applyFill="1" applyBorder="1">
      <alignment vertical="center"/>
    </xf>
    <xf numFmtId="0" fontId="9" fillId="3" borderId="0" xfId="0" applyFont="1" applyFill="1">
      <alignment vertical="center"/>
    </xf>
    <xf numFmtId="0" fontId="9" fillId="0" borderId="3" xfId="0" applyFont="1" applyBorder="1" applyAlignment="1">
      <alignment horizontal="center" vertical="center"/>
    </xf>
    <xf numFmtId="38" fontId="14" fillId="4" borderId="3" xfId="0" applyNumberFormat="1" applyFont="1" applyFill="1" applyBorder="1">
      <alignment vertical="center"/>
    </xf>
    <xf numFmtId="0" fontId="14" fillId="0" borderId="3" xfId="0" applyFont="1" applyBorder="1" applyAlignment="1">
      <alignment horizontal="center" vertical="center"/>
    </xf>
    <xf numFmtId="0" fontId="14" fillId="5" borderId="3" xfId="0" applyFont="1" applyFill="1" applyBorder="1" applyAlignment="1">
      <alignment horizontal="center" vertical="center"/>
    </xf>
    <xf numFmtId="38" fontId="14" fillId="0" borderId="3" xfId="0" applyNumberFormat="1" applyFont="1" applyBorder="1">
      <alignment vertical="center"/>
    </xf>
    <xf numFmtId="38" fontId="14" fillId="3" borderId="0" xfId="1" applyFont="1" applyFill="1">
      <alignment vertical="center"/>
    </xf>
    <xf numFmtId="0" fontId="14" fillId="0" borderId="3" xfId="0" applyFont="1" applyFill="1" applyBorder="1" applyAlignment="1">
      <alignment horizontal="center" vertical="center"/>
    </xf>
    <xf numFmtId="0" fontId="14" fillId="0" borderId="0" xfId="0" applyFont="1">
      <alignment vertical="center"/>
    </xf>
    <xf numFmtId="0" fontId="14" fillId="0" borderId="0" xfId="0" applyFont="1" applyBorder="1">
      <alignment vertical="center"/>
    </xf>
    <xf numFmtId="0" fontId="14" fillId="5" borderId="0" xfId="0" applyFont="1" applyFill="1" applyBorder="1">
      <alignment vertical="center"/>
    </xf>
    <xf numFmtId="0" fontId="14" fillId="2" borderId="0" xfId="0" applyFont="1" applyFill="1" applyBorder="1">
      <alignment vertical="center"/>
    </xf>
    <xf numFmtId="0" fontId="14" fillId="3" borderId="3" xfId="0" applyFont="1" applyFill="1" applyBorder="1">
      <alignment vertical="center"/>
    </xf>
    <xf numFmtId="38" fontId="0" fillId="7" borderId="3" xfId="1" applyFont="1" applyFill="1" applyBorder="1" applyAlignment="1">
      <alignment vertical="center" shrinkToFit="1"/>
    </xf>
    <xf numFmtId="38" fontId="0" fillId="8" borderId="3" xfId="1" applyFont="1" applyFill="1" applyBorder="1">
      <alignment vertical="center"/>
    </xf>
    <xf numFmtId="176" fontId="17" fillId="9" borderId="3" xfId="0" applyNumberFormat="1" applyFont="1" applyFill="1" applyBorder="1" applyAlignment="1">
      <alignment vertical="center" wrapText="1"/>
    </xf>
    <xf numFmtId="0" fontId="4" fillId="12" borderId="21" xfId="0" applyFont="1" applyFill="1" applyBorder="1" applyAlignment="1">
      <alignment horizontal="center" vertical="center"/>
    </xf>
    <xf numFmtId="0" fontId="17" fillId="10" borderId="4"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8" fillId="12" borderId="3" xfId="0" applyFont="1" applyFill="1" applyBorder="1" applyAlignment="1">
      <alignment horizontal="center" vertical="center"/>
    </xf>
    <xf numFmtId="0" fontId="0" fillId="12" borderId="3" xfId="0" applyFill="1" applyBorder="1" applyAlignment="1">
      <alignment horizontal="center" vertical="center"/>
    </xf>
    <xf numFmtId="0" fontId="10" fillId="7" borderId="0" xfId="0" applyFont="1" applyFill="1" applyAlignment="1">
      <alignment horizontal="center" vertical="center"/>
    </xf>
    <xf numFmtId="0" fontId="4" fillId="7" borderId="21" xfId="0" applyFont="1" applyFill="1" applyBorder="1" applyAlignment="1">
      <alignment horizontal="center" vertical="center"/>
    </xf>
    <xf numFmtId="0" fontId="13" fillId="7" borderId="3" xfId="0" applyFont="1" applyFill="1" applyBorder="1" applyAlignment="1">
      <alignment horizontal="center" vertical="center"/>
    </xf>
    <xf numFmtId="0" fontId="4" fillId="7" borderId="3" xfId="0" applyFont="1" applyFill="1" applyBorder="1" applyAlignment="1">
      <alignment horizontal="center" vertical="center"/>
    </xf>
    <xf numFmtId="0" fontId="12" fillId="4" borderId="19" xfId="0" applyFont="1" applyFill="1" applyBorder="1" applyAlignment="1">
      <alignment horizontal="center" vertical="center" wrapText="1" shrinkToFit="1"/>
    </xf>
    <xf numFmtId="0" fontId="12" fillId="4" borderId="20" xfId="0" applyFont="1" applyFill="1" applyBorder="1" applyAlignment="1">
      <alignment horizontal="center" vertical="center" shrinkToFit="1"/>
    </xf>
    <xf numFmtId="0" fontId="12" fillId="4" borderId="8" xfId="0" applyFont="1" applyFill="1" applyBorder="1" applyAlignment="1">
      <alignment horizontal="center" vertical="center" shrinkToFit="1"/>
    </xf>
    <xf numFmtId="0" fontId="15" fillId="3" borderId="3" xfId="0" applyFont="1" applyFill="1" applyBorder="1" applyAlignment="1">
      <alignment horizontal="center" vertical="center"/>
    </xf>
    <xf numFmtId="0" fontId="9" fillId="3" borderId="3" xfId="0" applyFont="1" applyFill="1" applyBorder="1" applyAlignment="1">
      <alignment horizontal="left" vertical="center" wrapText="1"/>
    </xf>
    <xf numFmtId="0" fontId="14" fillId="3" borderId="3" xfId="0" applyFont="1" applyFill="1" applyBorder="1" applyAlignment="1">
      <alignment horizontal="left" vertical="center"/>
    </xf>
    <xf numFmtId="0" fontId="19" fillId="13" borderId="3" xfId="0" applyFont="1" applyFill="1" applyBorder="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horizontal="left" vertical="center" wrapText="1"/>
    </xf>
    <xf numFmtId="0" fontId="1" fillId="3" borderId="0" xfId="0" applyFont="1" applyFill="1" applyAlignment="1">
      <alignment horizontal="center" vertical="center"/>
    </xf>
    <xf numFmtId="0" fontId="3" fillId="3" borderId="0" xfId="0" applyFont="1" applyFill="1"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distributed"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5" fillId="3" borderId="0" xfId="0" applyFont="1"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38" fontId="0" fillId="3" borderId="10" xfId="1" applyFont="1" applyFill="1" applyBorder="1" applyAlignment="1">
      <alignment horizontal="center" vertical="center"/>
    </xf>
    <xf numFmtId="38" fontId="0" fillId="3" borderId="11" xfId="1" applyFont="1" applyFill="1" applyBorder="1" applyAlignment="1">
      <alignment horizontal="center" vertical="center"/>
    </xf>
    <xf numFmtId="38" fontId="0" fillId="3" borderId="12" xfId="1" applyFont="1" applyFill="1" applyBorder="1" applyAlignment="1">
      <alignment horizontal="center" vertical="center"/>
    </xf>
    <xf numFmtId="38" fontId="0" fillId="3" borderId="8" xfId="1"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38" fontId="0" fillId="3" borderId="23" xfId="1" applyFont="1" applyFill="1" applyBorder="1" applyAlignment="1">
      <alignment horizontal="right" vertical="center"/>
    </xf>
    <xf numFmtId="38" fontId="0" fillId="3" borderId="24" xfId="1" applyFont="1" applyFill="1" applyBorder="1" applyAlignment="1">
      <alignment horizontal="right" vertical="center"/>
    </xf>
    <xf numFmtId="38" fontId="0" fillId="3" borderId="25" xfId="1" applyFont="1" applyFill="1" applyBorder="1" applyAlignment="1">
      <alignment horizontal="right"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38" fontId="11" fillId="3" borderId="7" xfId="1" applyFont="1"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38" fontId="0" fillId="3" borderId="3" xfId="0" applyNumberFormat="1" applyFill="1" applyBorder="1" applyAlignment="1">
      <alignment horizontal="center" vertical="center"/>
    </xf>
    <xf numFmtId="38" fontId="0" fillId="3" borderId="3" xfId="1" applyFont="1" applyFill="1" applyBorder="1" applyAlignment="1">
      <alignment horizontal="center" vertical="center"/>
    </xf>
    <xf numFmtId="38" fontId="0" fillId="3" borderId="4" xfId="1" applyFont="1" applyFill="1" applyBorder="1" applyAlignment="1">
      <alignment horizontal="center" vertical="center"/>
    </xf>
    <xf numFmtId="38" fontId="0" fillId="3" borderId="16" xfId="1" applyFont="1" applyFill="1" applyBorder="1" applyAlignment="1">
      <alignment horizontal="center" vertical="center"/>
    </xf>
    <xf numFmtId="38" fontId="0" fillId="3" borderId="17" xfId="1" applyFont="1" applyFill="1" applyBorder="1" applyAlignment="1">
      <alignment horizontal="center" vertical="center"/>
    </xf>
    <xf numFmtId="38" fontId="0" fillId="3" borderId="18"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E7"/>
      <color rgb="FFFFEBFF"/>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4</xdr:row>
          <xdr:rowOff>0</xdr:rowOff>
        </xdr:from>
        <xdr:to>
          <xdr:col>7</xdr:col>
          <xdr:colOff>0</xdr:colOff>
          <xdr:row>6</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11</xdr:row>
          <xdr:rowOff>0</xdr:rowOff>
        </xdr:from>
        <xdr:to>
          <xdr:col>3</xdr:col>
          <xdr:colOff>0</xdr:colOff>
          <xdr:row>12</xdr:row>
          <xdr:rowOff>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舗　装</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4</xdr:col>
          <xdr:colOff>0</xdr:colOff>
          <xdr:row>12</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橋梁等</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0</xdr:rowOff>
        </xdr:from>
        <xdr:to>
          <xdr:col>5</xdr:col>
          <xdr:colOff>0</xdr:colOff>
          <xdr:row>12</xdr:row>
          <xdr:rowOff>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隧　道</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堰　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xdr:row>
          <xdr:rowOff>0</xdr:rowOff>
        </xdr:from>
        <xdr:to>
          <xdr:col>7</xdr:col>
          <xdr:colOff>0</xdr:colOff>
          <xdr:row>12</xdr:row>
          <xdr:rowOff>0</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浚渫・埋立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その他の土木</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20</xdr:row>
          <xdr:rowOff>0</xdr:rowOff>
        </xdr:from>
        <xdr:to>
          <xdr:col>3</xdr:col>
          <xdr:colOff>0</xdr:colOff>
          <xdr:row>21</xdr:row>
          <xdr:rowOff>0</xdr:rowOff>
        </xdr:to>
        <xdr:sp macro="" textlink="">
          <xdr:nvSpPr>
            <xdr:cNvPr id="1032" name="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住宅・同設備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4</xdr:col>
          <xdr:colOff>0</xdr:colOff>
          <xdr:row>21</xdr:row>
          <xdr:rowOff>0</xdr:rowOff>
        </xdr:to>
        <xdr:sp macro="" textlink="">
          <xdr:nvSpPr>
            <xdr:cNvPr id="1033" name="Button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非住宅・同設備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5</xdr:col>
          <xdr:colOff>0</xdr:colOff>
          <xdr:row>21</xdr:row>
          <xdr:rowOff>0</xdr:rowOff>
        </xdr:to>
        <xdr:sp macro="" textlink="">
          <xdr:nvSpPr>
            <xdr:cNvPr id="1035" name="Button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屋外の電気</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0</xdr:rowOff>
        </xdr:from>
        <xdr:to>
          <xdr:col>6</xdr:col>
          <xdr:colOff>0</xdr:colOff>
          <xdr:row>21</xdr:row>
          <xdr:rowOff>0</xdr:rowOff>
        </xdr:to>
        <xdr:sp macro="" textlink="">
          <xdr:nvSpPr>
            <xdr:cNvPr id="1036" name="Button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機械器具設置</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47625</xdr:colOff>
      <xdr:row>22</xdr:row>
      <xdr:rowOff>28575</xdr:rowOff>
    </xdr:from>
    <xdr:to>
      <xdr:col>28</xdr:col>
      <xdr:colOff>95250</xdr:colOff>
      <xdr:row>22</xdr:row>
      <xdr:rowOff>200025</xdr:rowOff>
    </xdr:to>
    <xdr:sp macro="" textlink="">
      <xdr:nvSpPr>
        <xdr:cNvPr id="8" name="下矢印 7"/>
        <xdr:cNvSpPr/>
      </xdr:nvSpPr>
      <xdr:spPr>
        <a:xfrm>
          <a:off x="3133725" y="4600575"/>
          <a:ext cx="161925" cy="17145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29</xdr:col>
      <xdr:colOff>28575</xdr:colOff>
      <xdr:row>29</xdr:row>
      <xdr:rowOff>28575</xdr:rowOff>
    </xdr:from>
    <xdr:to>
      <xdr:col>30</xdr:col>
      <xdr:colOff>76200</xdr:colOff>
      <xdr:row>29</xdr:row>
      <xdr:rowOff>200025</xdr:rowOff>
    </xdr:to>
    <xdr:sp macro="" textlink="">
      <xdr:nvSpPr>
        <xdr:cNvPr id="10" name="下矢印 9"/>
        <xdr:cNvSpPr/>
      </xdr:nvSpPr>
      <xdr:spPr>
        <a:xfrm>
          <a:off x="3343275" y="6276975"/>
          <a:ext cx="161925" cy="17145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28"/>
  <sheetViews>
    <sheetView tabSelected="1" topLeftCell="B1" workbookViewId="0">
      <selection activeCell="D5" sqref="D5"/>
    </sheetView>
  </sheetViews>
  <sheetFormatPr defaultRowHeight="13.5" x14ac:dyDescent="0.15"/>
  <cols>
    <col min="1" max="1" width="2.375" customWidth="1"/>
    <col min="2" max="2" width="15.625" bestFit="1" customWidth="1"/>
    <col min="3" max="9" width="11.875" customWidth="1"/>
    <col min="10" max="10" width="28" customWidth="1"/>
    <col min="11" max="11" width="2.5" customWidth="1"/>
  </cols>
  <sheetData>
    <row r="1" spans="1:11" x14ac:dyDescent="0.15">
      <c r="A1" s="9"/>
      <c r="B1" s="9"/>
      <c r="C1" s="9"/>
      <c r="D1" s="9"/>
      <c r="E1" s="9"/>
      <c r="F1" s="9"/>
      <c r="G1" s="9"/>
      <c r="H1" s="9"/>
      <c r="I1" s="9"/>
      <c r="J1" s="9"/>
      <c r="K1" s="9"/>
    </row>
    <row r="2" spans="1:11" ht="27.75" customHeight="1" x14ac:dyDescent="0.15">
      <c r="A2" s="9"/>
      <c r="B2" s="46" t="s">
        <v>42</v>
      </c>
      <c r="C2" s="46"/>
      <c r="D2" s="46"/>
      <c r="E2" s="46"/>
      <c r="F2" s="46"/>
      <c r="G2" s="46"/>
      <c r="H2" s="46"/>
      <c r="I2" s="46"/>
      <c r="J2" s="9"/>
      <c r="K2" s="9"/>
    </row>
    <row r="3" spans="1:11" ht="21" x14ac:dyDescent="0.15">
      <c r="A3" s="9"/>
      <c r="B3" s="12"/>
      <c r="C3" s="12"/>
      <c r="D3" s="12"/>
      <c r="E3" s="12"/>
      <c r="F3" s="12"/>
      <c r="G3" s="12"/>
      <c r="H3" s="12"/>
      <c r="I3" s="9"/>
      <c r="J3" s="9"/>
      <c r="K3" s="9"/>
    </row>
    <row r="4" spans="1:11" ht="19.5" customHeight="1" x14ac:dyDescent="0.15">
      <c r="A4" s="9"/>
      <c r="B4" s="9"/>
      <c r="C4" s="8"/>
      <c r="D4" s="16" t="s">
        <v>44</v>
      </c>
      <c r="E4" s="16" t="s">
        <v>40</v>
      </c>
      <c r="F4" s="9"/>
      <c r="G4" s="9"/>
      <c r="H4" s="9"/>
      <c r="I4" s="53" t="s">
        <v>41</v>
      </c>
      <c r="J4" s="53"/>
      <c r="K4" s="9"/>
    </row>
    <row r="5" spans="1:11" ht="21" customHeight="1" x14ac:dyDescent="0.15">
      <c r="A5" s="9"/>
      <c r="B5" s="9"/>
      <c r="C5" s="13" t="s">
        <v>45</v>
      </c>
      <c r="D5" s="10"/>
      <c r="E5" s="17" t="str">
        <f>IF(D5="",申告書!Z22,申告書!AB25)</f>
        <v/>
      </c>
      <c r="F5" s="9"/>
      <c r="G5" s="9"/>
      <c r="H5" s="9"/>
      <c r="I5" s="54" t="s">
        <v>56</v>
      </c>
      <c r="J5" s="55"/>
      <c r="K5" s="9"/>
    </row>
    <row r="6" spans="1:11" ht="21" customHeight="1" x14ac:dyDescent="0.15">
      <c r="A6" s="9"/>
      <c r="B6" s="9"/>
      <c r="C6" s="13" t="s">
        <v>24</v>
      </c>
      <c r="D6" s="10"/>
      <c r="E6" s="17" t="str">
        <f>IF(D6="","",申告書!AP25)</f>
        <v/>
      </c>
      <c r="F6" s="9"/>
      <c r="G6" s="9"/>
      <c r="H6" s="9"/>
      <c r="I6" s="55"/>
      <c r="J6" s="55"/>
      <c r="K6" s="9"/>
    </row>
    <row r="7" spans="1:11" ht="21" customHeight="1" x14ac:dyDescent="0.15">
      <c r="A7" s="9"/>
      <c r="B7" s="9"/>
      <c r="C7" s="13" t="s">
        <v>27</v>
      </c>
      <c r="D7" s="38" t="str">
        <f>IF(D5="","",IF(D5&gt;1000000,SUM(D5:D6),"１００万以下工事へ"))</f>
        <v/>
      </c>
      <c r="E7" s="17" t="str">
        <f>IF(E6="追加購入無し",E5,IF(D6="",申告書!Z22,IF(D5="","",E5+E6)))</f>
        <v/>
      </c>
      <c r="F7" s="9"/>
      <c r="G7" s="9"/>
      <c r="H7" s="9"/>
      <c r="I7" s="55"/>
      <c r="J7" s="55"/>
      <c r="K7" s="9"/>
    </row>
    <row r="8" spans="1:11" ht="29.25" customHeight="1" x14ac:dyDescent="0.15">
      <c r="A8" s="9"/>
      <c r="B8" s="9"/>
      <c r="C8" s="9"/>
      <c r="D8" s="9"/>
      <c r="E8" s="9"/>
      <c r="F8" s="9"/>
      <c r="G8" s="9"/>
      <c r="H8" s="9"/>
      <c r="I8" s="55"/>
      <c r="J8" s="55"/>
      <c r="K8" s="9"/>
    </row>
    <row r="9" spans="1:11" ht="27" customHeight="1" x14ac:dyDescent="0.15">
      <c r="A9" s="9"/>
      <c r="B9" s="14"/>
      <c r="C9" s="14"/>
      <c r="D9" s="14"/>
      <c r="E9" s="14"/>
      <c r="F9" s="14"/>
      <c r="G9" s="14"/>
      <c r="H9" s="14"/>
      <c r="I9" s="14"/>
      <c r="J9" s="9"/>
      <c r="K9" s="9"/>
    </row>
    <row r="10" spans="1:11" ht="12" customHeight="1" x14ac:dyDescent="0.15">
      <c r="A10" s="9"/>
      <c r="B10" s="47"/>
      <c r="C10" s="48" t="s">
        <v>39</v>
      </c>
      <c r="D10" s="49"/>
      <c r="E10" s="49"/>
      <c r="F10" s="49"/>
      <c r="G10" s="49"/>
      <c r="H10" s="49"/>
      <c r="I10" s="50" t="s">
        <v>43</v>
      </c>
      <c r="J10" s="9"/>
      <c r="K10" s="9"/>
    </row>
    <row r="11" spans="1:11" ht="12" customHeight="1" x14ac:dyDescent="0.15">
      <c r="A11" s="9"/>
      <c r="B11" s="47"/>
      <c r="C11" s="49"/>
      <c r="D11" s="49"/>
      <c r="E11" s="49"/>
      <c r="F11" s="49"/>
      <c r="G11" s="49"/>
      <c r="H11" s="49"/>
      <c r="I11" s="51"/>
      <c r="J11" s="9"/>
      <c r="K11" s="9"/>
    </row>
    <row r="12" spans="1:11" ht="19.5" customHeight="1" x14ac:dyDescent="0.15">
      <c r="A12" s="9"/>
      <c r="B12" s="47"/>
      <c r="C12" s="15" t="s">
        <v>28</v>
      </c>
      <c r="D12" s="15" t="s">
        <v>29</v>
      </c>
      <c r="E12" s="15" t="s">
        <v>30</v>
      </c>
      <c r="F12" s="15" t="s">
        <v>31</v>
      </c>
      <c r="G12" s="15" t="s">
        <v>32</v>
      </c>
      <c r="H12" s="15" t="s">
        <v>33</v>
      </c>
      <c r="I12" s="52"/>
      <c r="J12" s="9"/>
      <c r="K12" s="9"/>
    </row>
    <row r="13" spans="1:11" ht="19.5" customHeight="1" x14ac:dyDescent="0.15">
      <c r="A13" s="9"/>
      <c r="B13" s="15" t="s">
        <v>34</v>
      </c>
      <c r="C13" s="18">
        <v>3.5</v>
      </c>
      <c r="D13" s="18">
        <v>3.5</v>
      </c>
      <c r="E13" s="18">
        <v>4.5</v>
      </c>
      <c r="F13" s="18">
        <v>4.0999999999999996</v>
      </c>
      <c r="G13" s="18">
        <v>3.7</v>
      </c>
      <c r="H13" s="18">
        <v>4.0999999999999996</v>
      </c>
      <c r="I13" s="18">
        <v>4.0999999999999996</v>
      </c>
      <c r="J13" s="21" t="s">
        <v>53</v>
      </c>
      <c r="K13" s="9"/>
    </row>
    <row r="14" spans="1:11" ht="19.5" customHeight="1" x14ac:dyDescent="0.15">
      <c r="A14" s="9"/>
      <c r="B14" s="15" t="s">
        <v>35</v>
      </c>
      <c r="C14" s="18">
        <v>3.3</v>
      </c>
      <c r="D14" s="18">
        <v>3.2</v>
      </c>
      <c r="E14" s="18">
        <v>3.6</v>
      </c>
      <c r="F14" s="18">
        <v>3.8</v>
      </c>
      <c r="G14" s="18">
        <v>2.8</v>
      </c>
      <c r="H14" s="18">
        <v>3.6</v>
      </c>
      <c r="I14" s="18">
        <v>3.6</v>
      </c>
      <c r="J14" s="9"/>
      <c r="K14" s="9"/>
    </row>
    <row r="15" spans="1:11" ht="19.5" customHeight="1" x14ac:dyDescent="0.15">
      <c r="A15" s="9"/>
      <c r="B15" s="15" t="s">
        <v>36</v>
      </c>
      <c r="C15" s="18">
        <v>2.9</v>
      </c>
      <c r="D15" s="18">
        <v>2.8</v>
      </c>
      <c r="E15" s="18">
        <v>2.8</v>
      </c>
      <c r="F15" s="18">
        <v>3.1</v>
      </c>
      <c r="G15" s="18">
        <v>2.7</v>
      </c>
      <c r="H15" s="18">
        <v>3.1</v>
      </c>
      <c r="I15" s="18">
        <v>3.1</v>
      </c>
      <c r="J15" s="9"/>
      <c r="K15" s="9"/>
    </row>
    <row r="16" spans="1:11" ht="19.5" customHeight="1" x14ac:dyDescent="0.15">
      <c r="A16" s="9"/>
      <c r="B16" s="15" t="s">
        <v>37</v>
      </c>
      <c r="C16" s="18">
        <v>2.2999999999999998</v>
      </c>
      <c r="D16" s="18">
        <v>2.1</v>
      </c>
      <c r="E16" s="18">
        <v>2.1</v>
      </c>
      <c r="F16" s="18">
        <v>2.5</v>
      </c>
      <c r="G16" s="18">
        <v>1.9</v>
      </c>
      <c r="H16" s="18">
        <v>2.2999999999999998</v>
      </c>
      <c r="I16" s="18">
        <v>2.2999999999999998</v>
      </c>
      <c r="J16" s="9"/>
      <c r="K16" s="9"/>
    </row>
    <row r="17" spans="1:11" ht="19.5" customHeight="1" x14ac:dyDescent="0.15">
      <c r="A17" s="9"/>
      <c r="B17" s="15" t="s">
        <v>38</v>
      </c>
      <c r="C17" s="18">
        <v>1.7</v>
      </c>
      <c r="D17" s="18">
        <v>1.6</v>
      </c>
      <c r="E17" s="18">
        <v>1.9</v>
      </c>
      <c r="F17" s="18">
        <v>1.8</v>
      </c>
      <c r="G17" s="18">
        <v>1.7</v>
      </c>
      <c r="H17" s="18">
        <v>1.8</v>
      </c>
      <c r="I17" s="18">
        <v>1.8</v>
      </c>
      <c r="J17" s="9"/>
      <c r="K17" s="9"/>
    </row>
    <row r="18" spans="1:11" x14ac:dyDescent="0.15">
      <c r="A18" s="9"/>
      <c r="B18" s="9"/>
      <c r="C18" s="9"/>
      <c r="D18" s="9"/>
      <c r="E18" s="9"/>
      <c r="F18" s="9"/>
      <c r="G18" s="9"/>
      <c r="H18" s="9"/>
      <c r="I18" s="9"/>
      <c r="J18" s="9"/>
      <c r="K18" s="9"/>
    </row>
    <row r="19" spans="1:11" ht="14.25" x14ac:dyDescent="0.15">
      <c r="A19" s="9"/>
      <c r="B19" s="41"/>
      <c r="C19" s="44" t="s">
        <v>52</v>
      </c>
      <c r="D19" s="45"/>
      <c r="E19" s="45"/>
      <c r="F19" s="45"/>
      <c r="G19" s="9"/>
      <c r="H19" s="9"/>
      <c r="I19" s="9"/>
      <c r="J19" s="9"/>
      <c r="K19" s="9"/>
    </row>
    <row r="20" spans="1:11" x14ac:dyDescent="0.15">
      <c r="A20" s="9"/>
      <c r="B20" s="41"/>
      <c r="C20" s="42" t="s">
        <v>46</v>
      </c>
      <c r="D20" s="43"/>
      <c r="E20" s="42" t="s">
        <v>47</v>
      </c>
      <c r="F20" s="43"/>
      <c r="G20" s="9"/>
      <c r="H20" s="9"/>
      <c r="I20" s="9"/>
      <c r="J20" s="9"/>
      <c r="K20" s="9"/>
    </row>
    <row r="21" spans="1:11" ht="19.5" customHeight="1" x14ac:dyDescent="0.15">
      <c r="A21" s="9"/>
      <c r="B21" s="41"/>
      <c r="C21" s="19" t="s">
        <v>48</v>
      </c>
      <c r="D21" s="19" t="s">
        <v>49</v>
      </c>
      <c r="E21" s="19" t="s">
        <v>50</v>
      </c>
      <c r="F21" s="19" t="s">
        <v>51</v>
      </c>
      <c r="G21" s="9"/>
      <c r="H21" s="56" t="s">
        <v>55</v>
      </c>
      <c r="I21" s="56"/>
      <c r="J21" s="56"/>
      <c r="K21" s="9"/>
    </row>
    <row r="22" spans="1:11" ht="19.5" customHeight="1" x14ac:dyDescent="0.15">
      <c r="A22" s="9"/>
      <c r="B22" s="20" t="s">
        <v>34</v>
      </c>
      <c r="C22" s="40">
        <v>4.8</v>
      </c>
      <c r="D22" s="40">
        <v>3.2</v>
      </c>
      <c r="E22" s="40">
        <v>2.9</v>
      </c>
      <c r="F22" s="40">
        <v>2.2000000000000002</v>
      </c>
      <c r="G22" s="9"/>
      <c r="H22" s="8"/>
      <c r="I22" s="16" t="s">
        <v>44</v>
      </c>
      <c r="J22" s="16" t="s">
        <v>40</v>
      </c>
      <c r="K22" s="9"/>
    </row>
    <row r="23" spans="1:11" ht="19.5" customHeight="1" x14ac:dyDescent="0.15">
      <c r="A23" s="9"/>
      <c r="B23" s="20" t="s">
        <v>35</v>
      </c>
      <c r="C23" s="40">
        <v>2.9</v>
      </c>
      <c r="D23" s="40">
        <v>3</v>
      </c>
      <c r="E23" s="40">
        <v>2.1</v>
      </c>
      <c r="F23" s="40">
        <v>1.7</v>
      </c>
      <c r="G23" s="9"/>
      <c r="H23" s="13" t="s">
        <v>45</v>
      </c>
      <c r="I23" s="39" t="str">
        <f>IF(D5="","",D5)</f>
        <v/>
      </c>
      <c r="J23" s="17" t="str">
        <f>IF(D5="","",310*ROUNDUP(I23*I13/310,-3)/1000)</f>
        <v/>
      </c>
      <c r="K23" s="9"/>
    </row>
    <row r="24" spans="1:11" ht="19.5" customHeight="1" x14ac:dyDescent="0.15">
      <c r="A24" s="9"/>
      <c r="B24" s="20" t="s">
        <v>36</v>
      </c>
      <c r="C24" s="40">
        <v>2.7</v>
      </c>
      <c r="D24" s="40">
        <v>2.5</v>
      </c>
      <c r="E24" s="40">
        <v>1.8</v>
      </c>
      <c r="F24" s="40">
        <v>1.4</v>
      </c>
      <c r="G24" s="9"/>
      <c r="H24" s="13" t="s">
        <v>24</v>
      </c>
      <c r="I24" s="39" t="str">
        <f>IF(D6="","",D6)</f>
        <v/>
      </c>
      <c r="J24" s="17" t="str">
        <f>IF(D5="","",J25-J23)</f>
        <v/>
      </c>
      <c r="K24" s="9"/>
    </row>
    <row r="25" spans="1:11" ht="19.5" customHeight="1" x14ac:dyDescent="0.15">
      <c r="A25" s="9"/>
      <c r="B25" s="20" t="s">
        <v>37</v>
      </c>
      <c r="C25" s="40">
        <v>2.2000000000000002</v>
      </c>
      <c r="D25" s="40">
        <v>2.1</v>
      </c>
      <c r="E25" s="40">
        <v>1.4</v>
      </c>
      <c r="F25" s="40">
        <v>1.1000000000000001</v>
      </c>
      <c r="G25" s="9"/>
      <c r="H25" s="13" t="s">
        <v>27</v>
      </c>
      <c r="I25" s="11" t="str">
        <f>IF(I23="","",SUM(I23:I24))</f>
        <v/>
      </c>
      <c r="J25" s="17" t="str">
        <f>IF(I23="","",310*ROUNDUP(I25*I13/310,-3)/1000)</f>
        <v/>
      </c>
      <c r="K25" s="9"/>
    </row>
    <row r="26" spans="1:11" ht="19.5" customHeight="1" x14ac:dyDescent="0.15">
      <c r="A26" s="9"/>
      <c r="B26" s="20" t="s">
        <v>38</v>
      </c>
      <c r="C26" s="40">
        <v>2</v>
      </c>
      <c r="D26" s="40">
        <v>1.8</v>
      </c>
      <c r="E26" s="40">
        <v>1.1000000000000001</v>
      </c>
      <c r="F26" s="40">
        <v>1.1000000000000001</v>
      </c>
      <c r="G26" s="9"/>
      <c r="H26" s="9"/>
      <c r="I26" s="9"/>
      <c r="J26" s="9"/>
      <c r="K26" s="9"/>
    </row>
    <row r="27" spans="1:11" x14ac:dyDescent="0.15">
      <c r="A27" s="9"/>
      <c r="B27" s="9"/>
      <c r="C27" s="9"/>
      <c r="D27" s="9"/>
      <c r="E27" s="9"/>
      <c r="F27" s="9"/>
      <c r="G27" s="9"/>
      <c r="H27" s="9"/>
      <c r="I27" s="9"/>
      <c r="J27" s="9"/>
      <c r="K27" s="9"/>
    </row>
    <row r="28" spans="1:11" x14ac:dyDescent="0.15">
      <c r="A28" s="9"/>
      <c r="B28" s="9"/>
      <c r="C28" s="9"/>
      <c r="D28" s="9"/>
      <c r="E28" s="9"/>
      <c r="F28" s="9"/>
      <c r="G28" s="9"/>
      <c r="H28" s="9"/>
      <c r="I28" s="9"/>
      <c r="J28" s="9"/>
    </row>
  </sheetData>
  <mergeCells count="11">
    <mergeCell ref="B19:B21"/>
    <mergeCell ref="C20:D20"/>
    <mergeCell ref="C19:F19"/>
    <mergeCell ref="E20:F20"/>
    <mergeCell ref="B2:I2"/>
    <mergeCell ref="B10:B12"/>
    <mergeCell ref="C10:H11"/>
    <mergeCell ref="I10:I12"/>
    <mergeCell ref="I4:J4"/>
    <mergeCell ref="I5:J8"/>
    <mergeCell ref="H21:J21"/>
  </mergeCells>
  <phoneticPr fontId="2"/>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クリアMacro1">
                <anchor moveWithCells="1" sizeWithCells="1">
                  <from>
                    <xdr:col>6</xdr:col>
                    <xdr:colOff>0</xdr:colOff>
                    <xdr:row>4</xdr:row>
                    <xdr:rowOff>0</xdr:rowOff>
                  </from>
                  <to>
                    <xdr:col>7</xdr:col>
                    <xdr:colOff>0</xdr:colOff>
                    <xdr:row>6</xdr:row>
                    <xdr:rowOff>0</xdr:rowOff>
                  </to>
                </anchor>
              </controlPr>
            </control>
          </mc:Choice>
        </mc:AlternateContent>
        <mc:AlternateContent xmlns:mc="http://schemas.openxmlformats.org/markup-compatibility/2006">
          <mc:Choice Requires="x14">
            <control shapeId="1026" r:id="rId5" name="Button 2">
              <controlPr defaultSize="0" print="0" autoFill="0" autoPict="0" macro="[0]!舗装Macro3">
                <anchor moveWithCells="1" siz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1027" r:id="rId6" name="Button 3">
              <controlPr defaultSize="0" print="0" autoFill="0" autoPict="0" macro="[0]!橋梁等Macro4">
                <anchor moveWithCells="1" sizeWithCells="1">
                  <from>
                    <xdr:col>3</xdr:col>
                    <xdr:colOff>0</xdr:colOff>
                    <xdr:row>11</xdr:row>
                    <xdr:rowOff>0</xdr:rowOff>
                  </from>
                  <to>
                    <xdr:col>4</xdr:col>
                    <xdr:colOff>0</xdr:colOff>
                    <xdr:row>12</xdr:row>
                    <xdr:rowOff>0</xdr:rowOff>
                  </to>
                </anchor>
              </controlPr>
            </control>
          </mc:Choice>
        </mc:AlternateContent>
        <mc:AlternateContent xmlns:mc="http://schemas.openxmlformats.org/markup-compatibility/2006">
          <mc:Choice Requires="x14">
            <control shapeId="1028" r:id="rId7" name="Button 4">
              <controlPr defaultSize="0" print="0" autoFill="0" autoPict="0" macro="[0]!隧道Macro5">
                <anchor moveWithCells="1" sizeWithCells="1">
                  <from>
                    <xdr:col>4</xdr:col>
                    <xdr:colOff>0</xdr:colOff>
                    <xdr:row>11</xdr:row>
                    <xdr:rowOff>0</xdr:rowOff>
                  </from>
                  <to>
                    <xdr:col>5</xdr:col>
                    <xdr:colOff>0</xdr:colOff>
                    <xdr:row>12</xdr:row>
                    <xdr:rowOff>0</xdr:rowOff>
                  </to>
                </anchor>
              </controlPr>
            </control>
          </mc:Choice>
        </mc:AlternateContent>
        <mc:AlternateContent xmlns:mc="http://schemas.openxmlformats.org/markup-compatibility/2006">
          <mc:Choice Requires="x14">
            <control shapeId="1029" r:id="rId8" name="Button 5">
              <controlPr defaultSize="0" print="0" autoFill="0" autoPict="0" macro="[0]!堰堤Macro6">
                <anchor moveWithCells="1" sizeWithCells="1">
                  <from>
                    <xdr:col>5</xdr:col>
                    <xdr:colOff>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1030" r:id="rId9" name="Button 6">
              <controlPr defaultSize="0" print="0" autoFill="0" autoPict="0" macro="[0]!浚渫埋立Macro7">
                <anchor moveWithCells="1" sizeWithCells="1">
                  <from>
                    <xdr:col>6</xdr:col>
                    <xdr:colOff>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1031" r:id="rId10" name="Button 7">
              <controlPr defaultSize="0" print="0" autoFill="0" autoPict="0" macro="[0]!その他の土木Macro9">
                <anchor moveWithCells="1" sizeWithCells="1">
                  <from>
                    <xdr:col>7</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1032" r:id="rId11" name="Button 8">
              <controlPr defaultSize="0" print="0" autoFill="0" autoPict="0" macro="[0]!住宅同設備">
                <anchor moveWithCells="1" siz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033" r:id="rId12" name="Button 9">
              <controlPr defaultSize="0" print="0" autoFill="0" autoPict="0" macro="[0]!非住宅同設備">
                <anchor moveWithCells="1" sizeWithCells="1">
                  <from>
                    <xdr:col>3</xdr:col>
                    <xdr:colOff>0</xdr:colOff>
                    <xdr:row>20</xdr:row>
                    <xdr:rowOff>0</xdr:rowOff>
                  </from>
                  <to>
                    <xdr:col>4</xdr:col>
                    <xdr:colOff>0</xdr:colOff>
                    <xdr:row>21</xdr:row>
                    <xdr:rowOff>0</xdr:rowOff>
                  </to>
                </anchor>
              </controlPr>
            </control>
          </mc:Choice>
        </mc:AlternateContent>
        <mc:AlternateContent xmlns:mc="http://schemas.openxmlformats.org/markup-compatibility/2006">
          <mc:Choice Requires="x14">
            <control shapeId="1035" r:id="rId13" name="Button 11">
              <controlPr defaultSize="0" print="0" autoFill="0" autoPict="0" macro="[0]!屋外の電気">
                <anchor moveWithCells="1" sizeWithCells="1">
                  <from>
                    <xdr:col>4</xdr:col>
                    <xdr:colOff>0</xdr:colOff>
                    <xdr:row>20</xdr:row>
                    <xdr:rowOff>0</xdr:rowOff>
                  </from>
                  <to>
                    <xdr:col>5</xdr:col>
                    <xdr:colOff>0</xdr:colOff>
                    <xdr:row>21</xdr:row>
                    <xdr:rowOff>0</xdr:rowOff>
                  </to>
                </anchor>
              </controlPr>
            </control>
          </mc:Choice>
        </mc:AlternateContent>
        <mc:AlternateContent xmlns:mc="http://schemas.openxmlformats.org/markup-compatibility/2006">
          <mc:Choice Requires="x14">
            <control shapeId="1036" r:id="rId14" name="Button 12">
              <controlPr defaultSize="0" print="0" autoFill="0" autoPict="0" macro="[0]!機械器具設置">
                <anchor moveWithCells="1" sizeWithCells="1">
                  <from>
                    <xdr:col>5</xdr:col>
                    <xdr:colOff>0</xdr:colOff>
                    <xdr:row>20</xdr:row>
                    <xdr:rowOff>0</xdr:rowOff>
                  </from>
                  <to>
                    <xdr:col>6</xdr:col>
                    <xdr:colOff>0</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P78"/>
  <sheetViews>
    <sheetView view="pageBreakPreview" zoomScaleNormal="100" zoomScaleSheetLayoutView="100" workbookViewId="0">
      <selection activeCell="AK3" sqref="AK3"/>
    </sheetView>
  </sheetViews>
  <sheetFormatPr defaultRowHeight="13.5" x14ac:dyDescent="0.15"/>
  <cols>
    <col min="1" max="60" width="1.5" customWidth="1"/>
    <col min="61" max="61" width="12.25" style="1" customWidth="1"/>
    <col min="62" max="62" width="7.875" style="1" customWidth="1"/>
    <col min="63" max="63" width="9" style="1" bestFit="1" customWidth="1"/>
    <col min="64" max="64" width="7.25" style="1" bestFit="1" customWidth="1"/>
    <col min="65" max="65" width="1.875" style="1" customWidth="1"/>
    <col min="66" max="66" width="1.875" customWidth="1"/>
    <col min="67" max="67" width="7.875" bestFit="1" customWidth="1"/>
    <col min="68" max="68" width="5.5" bestFit="1" customWidth="1"/>
  </cols>
  <sheetData>
    <row r="1" spans="1:68" ht="21" customHeight="1" x14ac:dyDescent="0.15">
      <c r="A1" s="60" t="s">
        <v>7</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25"/>
      <c r="BI1" s="22"/>
      <c r="BJ1" s="22"/>
      <c r="BK1" s="22"/>
      <c r="BL1" s="22"/>
      <c r="BM1" s="22"/>
      <c r="BN1" s="25"/>
      <c r="BO1" s="25"/>
      <c r="BP1" s="25"/>
    </row>
    <row r="2" spans="1:68" ht="18"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5"/>
      <c r="BI2" s="22"/>
      <c r="BJ2" s="22"/>
      <c r="BK2" s="22"/>
      <c r="BL2" s="22"/>
      <c r="BM2" s="22"/>
      <c r="BN2" s="25"/>
      <c r="BO2" s="25"/>
      <c r="BP2" s="25"/>
    </row>
    <row r="3" spans="1:68" ht="18" customHeight="1" x14ac:dyDescent="0.15">
      <c r="A3" s="2"/>
      <c r="B3" s="2" t="s">
        <v>10</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5"/>
      <c r="BI3" s="22"/>
      <c r="BJ3" s="22"/>
      <c r="BK3" s="22"/>
      <c r="BL3" s="22"/>
      <c r="BM3" s="22"/>
      <c r="BN3" s="25"/>
      <c r="BO3" s="25"/>
      <c r="BP3" s="25"/>
    </row>
    <row r="4" spans="1:68" ht="18" customHeight="1" x14ac:dyDescent="0.15">
      <c r="A4" s="2"/>
      <c r="B4" s="2" t="s">
        <v>8</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5"/>
      <c r="BI4" s="22"/>
      <c r="BJ4" s="22"/>
      <c r="BK4" s="22"/>
      <c r="BL4" s="22"/>
      <c r="BM4" s="22"/>
      <c r="BN4" s="25"/>
      <c r="BO4" s="25"/>
      <c r="BP4" s="25"/>
    </row>
    <row r="5" spans="1:68" ht="18" customHeight="1" x14ac:dyDescent="0.15">
      <c r="A5" s="2"/>
      <c r="B5" s="2"/>
      <c r="C5" s="61" t="s">
        <v>58</v>
      </c>
      <c r="D5" s="61"/>
      <c r="E5" s="61"/>
      <c r="F5" s="61"/>
      <c r="G5" s="61"/>
      <c r="H5" s="61"/>
      <c r="I5" s="61"/>
      <c r="J5" s="61"/>
      <c r="K5" s="61"/>
      <c r="L5" s="61"/>
      <c r="M5" s="61"/>
      <c r="N5" s="61"/>
      <c r="O5" s="61"/>
      <c r="P5" s="61"/>
      <c r="Q5" s="61"/>
      <c r="R5" s="61"/>
      <c r="S5" s="61"/>
      <c r="T5" s="61"/>
      <c r="U5" s="61"/>
      <c r="V5" s="2" t="s">
        <v>9</v>
      </c>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5"/>
      <c r="BI5" s="22"/>
      <c r="BJ5" s="22"/>
      <c r="BK5" s="22"/>
      <c r="BL5" s="22"/>
      <c r="BM5" s="22"/>
      <c r="BN5" s="25"/>
      <c r="BO5" s="25"/>
      <c r="BP5" s="25"/>
    </row>
    <row r="6" spans="1:68" ht="18"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5"/>
      <c r="BI6" s="22"/>
      <c r="BJ6" s="22"/>
      <c r="BK6" s="22"/>
      <c r="BL6" s="22"/>
      <c r="BM6" s="22"/>
      <c r="BN6" s="25"/>
      <c r="BO6" s="25"/>
      <c r="BP6" s="25"/>
    </row>
    <row r="7" spans="1:68" ht="18"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5"/>
      <c r="BI7" s="22"/>
      <c r="BJ7" s="22"/>
      <c r="BK7" s="22"/>
      <c r="BL7" s="22"/>
      <c r="BM7" s="22"/>
      <c r="BN7" s="25"/>
      <c r="BO7" s="25"/>
      <c r="BP7" s="25"/>
    </row>
    <row r="8" spans="1:68" ht="18" customHeight="1" x14ac:dyDescent="0.15">
      <c r="A8" s="2"/>
      <c r="B8" s="2"/>
      <c r="C8" s="2"/>
      <c r="D8" s="2"/>
      <c r="E8" s="2"/>
      <c r="F8" s="2"/>
      <c r="G8" s="2"/>
      <c r="H8" s="2"/>
      <c r="I8" s="2"/>
      <c r="J8" s="2"/>
      <c r="K8" s="2"/>
      <c r="L8" s="2"/>
      <c r="M8" s="2"/>
      <c r="N8" s="2"/>
      <c r="O8" s="2"/>
      <c r="P8" s="2"/>
      <c r="Q8" s="2"/>
      <c r="R8" s="2"/>
      <c r="S8" s="2"/>
      <c r="T8" s="2"/>
      <c r="U8" s="2" t="s">
        <v>11</v>
      </c>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5"/>
      <c r="BI8" s="22"/>
      <c r="BJ8" s="22"/>
      <c r="BK8" s="22"/>
      <c r="BL8" s="22"/>
      <c r="BM8" s="22"/>
      <c r="BN8" s="25"/>
      <c r="BO8" s="25"/>
      <c r="BP8" s="25"/>
    </row>
    <row r="9" spans="1:68" ht="18" customHeight="1" x14ac:dyDescent="0.15">
      <c r="A9" s="2"/>
      <c r="B9" s="2"/>
      <c r="C9" s="2"/>
      <c r="D9" s="2"/>
      <c r="E9" s="2"/>
      <c r="F9" s="2"/>
      <c r="G9" s="2"/>
      <c r="H9" s="2"/>
      <c r="I9" s="2"/>
      <c r="J9" s="2"/>
      <c r="K9" s="2"/>
      <c r="L9" s="2"/>
      <c r="M9" s="2"/>
      <c r="N9" s="2"/>
      <c r="O9" s="2"/>
      <c r="P9" s="2"/>
      <c r="Q9" s="2"/>
      <c r="R9" s="2"/>
      <c r="S9" s="2"/>
      <c r="T9" s="2"/>
      <c r="U9" s="2"/>
      <c r="V9" s="2"/>
      <c r="W9" s="62" t="s">
        <v>12</v>
      </c>
      <c r="X9" s="62"/>
      <c r="Y9" s="62"/>
      <c r="Z9" s="62"/>
      <c r="AA9" s="62"/>
      <c r="AB9" s="62"/>
      <c r="AC9" s="62"/>
      <c r="AD9" s="62"/>
      <c r="AE9" s="62"/>
      <c r="AF9" s="62"/>
      <c r="AG9" s="2"/>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25"/>
      <c r="BI9" s="22"/>
      <c r="BJ9" s="22"/>
      <c r="BK9" s="22"/>
      <c r="BL9" s="22"/>
      <c r="BM9" s="22"/>
      <c r="BN9" s="25"/>
      <c r="BO9" s="25"/>
      <c r="BP9" s="25"/>
    </row>
    <row r="10" spans="1:68" ht="18" customHeight="1" x14ac:dyDescent="0.15">
      <c r="A10" s="2"/>
      <c r="B10" s="2"/>
      <c r="C10" s="2"/>
      <c r="D10" s="2"/>
      <c r="E10" s="2"/>
      <c r="F10" s="2"/>
      <c r="G10" s="2"/>
      <c r="H10" s="2"/>
      <c r="I10" s="2"/>
      <c r="J10" s="2"/>
      <c r="K10" s="2"/>
      <c r="L10" s="2"/>
      <c r="M10" s="2"/>
      <c r="N10" s="2"/>
      <c r="O10" s="2"/>
      <c r="P10" s="2"/>
      <c r="Q10" s="2"/>
      <c r="R10" s="2"/>
      <c r="S10" s="2"/>
      <c r="T10" s="2"/>
      <c r="U10" s="2"/>
      <c r="V10" s="2"/>
      <c r="W10" s="62" t="s">
        <v>13</v>
      </c>
      <c r="X10" s="62"/>
      <c r="Y10" s="62"/>
      <c r="Z10" s="62"/>
      <c r="AA10" s="62"/>
      <c r="AB10" s="62"/>
      <c r="AC10" s="62"/>
      <c r="AD10" s="62"/>
      <c r="AE10" s="62"/>
      <c r="AF10" s="62"/>
      <c r="AG10" s="2"/>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25"/>
      <c r="BI10" s="22"/>
      <c r="BJ10" s="22"/>
      <c r="BK10" s="22"/>
      <c r="BL10" s="22"/>
      <c r="BM10" s="22"/>
      <c r="BN10" s="25"/>
      <c r="BO10" s="25"/>
      <c r="BP10" s="25"/>
    </row>
    <row r="11" spans="1:68" ht="18" customHeight="1" x14ac:dyDescent="0.15">
      <c r="A11" s="2"/>
      <c r="B11" s="2"/>
      <c r="C11" s="2"/>
      <c r="D11" s="2"/>
      <c r="E11" s="2"/>
      <c r="F11" s="2"/>
      <c r="G11" s="2"/>
      <c r="H11" s="2"/>
      <c r="I11" s="2"/>
      <c r="J11" s="2"/>
      <c r="K11" s="2"/>
      <c r="L11" s="2"/>
      <c r="M11" s="2"/>
      <c r="N11" s="2"/>
      <c r="O11" s="2"/>
      <c r="P11" s="2"/>
      <c r="Q11" s="2"/>
      <c r="R11" s="2"/>
      <c r="S11" s="2"/>
      <c r="T11" s="2"/>
      <c r="U11" s="2"/>
      <c r="V11" s="2"/>
      <c r="W11" s="62" t="s">
        <v>14</v>
      </c>
      <c r="X11" s="62"/>
      <c r="Y11" s="62"/>
      <c r="Z11" s="62"/>
      <c r="AA11" s="62"/>
      <c r="AB11" s="62"/>
      <c r="AC11" s="62"/>
      <c r="AD11" s="62"/>
      <c r="AE11" s="62"/>
      <c r="AF11" s="62"/>
      <c r="AG11" s="2"/>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25"/>
      <c r="BI11" s="22"/>
      <c r="BJ11" s="22"/>
      <c r="BK11" s="22"/>
      <c r="BL11" s="22"/>
      <c r="BM11" s="22"/>
      <c r="BN11" s="25"/>
      <c r="BO11" s="25"/>
      <c r="BP11" s="25"/>
    </row>
    <row r="12" spans="1:68" ht="18"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5"/>
      <c r="BI12" s="22"/>
      <c r="BJ12" s="22"/>
      <c r="BK12" s="22"/>
      <c r="BL12" s="22"/>
      <c r="BM12" s="22"/>
      <c r="BN12" s="25"/>
      <c r="BO12" s="25"/>
      <c r="BP12" s="25"/>
    </row>
    <row r="13" spans="1:68" ht="18" customHeight="1" thickBo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5"/>
      <c r="BI13" s="22"/>
      <c r="BJ13" s="22"/>
      <c r="BK13" s="22"/>
      <c r="BL13" s="22"/>
      <c r="BM13" s="22"/>
      <c r="BN13" s="25"/>
      <c r="BO13" s="25"/>
      <c r="BP13" s="25"/>
    </row>
    <row r="14" spans="1:68" ht="18" customHeight="1" thickBot="1" x14ac:dyDescent="0.2">
      <c r="A14" s="2"/>
      <c r="B14" s="64"/>
      <c r="C14" s="65"/>
      <c r="D14" s="3"/>
      <c r="E14" s="66">
        <v>1</v>
      </c>
      <c r="F14" s="66"/>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5"/>
      <c r="BI14" s="22"/>
      <c r="BJ14" s="22"/>
      <c r="BK14" s="22"/>
      <c r="BL14" s="22"/>
      <c r="BM14" s="22"/>
      <c r="BN14" s="25"/>
      <c r="BO14" s="25"/>
      <c r="BP14" s="25"/>
    </row>
    <row r="15" spans="1:68" ht="18" customHeight="1" thickBot="1" x14ac:dyDescent="0.2">
      <c r="A15" s="2"/>
      <c r="B15" s="2"/>
      <c r="C15" s="2"/>
      <c r="D15" s="2"/>
      <c r="E15" s="2"/>
      <c r="F15" s="2"/>
      <c r="G15" s="2"/>
      <c r="H15" s="2"/>
      <c r="I15" s="67" t="s">
        <v>15</v>
      </c>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9"/>
      <c r="BF15" s="2"/>
      <c r="BG15" s="2"/>
      <c r="BH15" s="25"/>
      <c r="BI15" s="22"/>
      <c r="BJ15" s="22"/>
      <c r="BK15" s="22"/>
      <c r="BL15" s="22"/>
      <c r="BM15" s="22"/>
      <c r="BN15" s="25"/>
      <c r="BO15" s="25"/>
      <c r="BP15" s="25"/>
    </row>
    <row r="16" spans="1:68" ht="21" customHeight="1" thickBot="1" x14ac:dyDescent="0.2">
      <c r="A16" s="2"/>
      <c r="B16" s="2"/>
      <c r="C16" s="2"/>
      <c r="D16" s="2"/>
      <c r="E16" s="2"/>
      <c r="F16" s="2"/>
      <c r="G16" s="2"/>
      <c r="H16" s="2"/>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4"/>
      <c r="AI16" s="70"/>
      <c r="AJ16" s="71"/>
      <c r="AK16" s="71"/>
      <c r="AL16" s="71"/>
      <c r="AM16" s="71"/>
      <c r="AN16" s="71"/>
      <c r="AO16" s="71"/>
      <c r="AP16" s="71"/>
      <c r="AQ16" s="71"/>
      <c r="AR16" s="71"/>
      <c r="AS16" s="71"/>
      <c r="AT16" s="71"/>
      <c r="AU16" s="71"/>
      <c r="AV16" s="71"/>
      <c r="AW16" s="71"/>
      <c r="AX16" s="71"/>
      <c r="AY16" s="71"/>
      <c r="AZ16" s="71"/>
      <c r="BA16" s="71"/>
      <c r="BB16" s="71"/>
      <c r="BC16" s="71"/>
      <c r="BD16" s="71"/>
      <c r="BE16" s="72"/>
      <c r="BF16" s="2"/>
      <c r="BG16" s="2"/>
      <c r="BH16" s="25"/>
      <c r="BI16" s="22"/>
      <c r="BJ16" s="22"/>
      <c r="BK16" s="22"/>
      <c r="BL16" s="22"/>
      <c r="BM16" s="22"/>
      <c r="BN16" s="25"/>
      <c r="BO16" s="25"/>
      <c r="BP16" s="25"/>
    </row>
    <row r="17" spans="1:68" ht="18" customHeight="1" thickBo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5"/>
      <c r="BI17" s="22"/>
      <c r="BJ17" s="22"/>
      <c r="BK17" s="22"/>
      <c r="BL17" s="22"/>
      <c r="BM17" s="22"/>
      <c r="BN17" s="25"/>
      <c r="BO17" s="25"/>
      <c r="BP17" s="25"/>
    </row>
    <row r="18" spans="1:68" ht="18" customHeight="1" thickBot="1" x14ac:dyDescent="0.2">
      <c r="A18" s="2"/>
      <c r="B18" s="64" t="s">
        <v>54</v>
      </c>
      <c r="C18" s="65"/>
      <c r="D18" s="3"/>
      <c r="E18" s="66">
        <v>2</v>
      </c>
      <c r="F18" s="66"/>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5"/>
      <c r="BI18" s="22"/>
      <c r="BJ18" s="22"/>
      <c r="BK18" s="22"/>
      <c r="BL18" s="22"/>
      <c r="BM18" s="22"/>
      <c r="BN18" s="25"/>
      <c r="BO18" s="25"/>
      <c r="BP18" s="25"/>
    </row>
    <row r="19" spans="1:68" ht="9" customHeight="1" thickBo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5"/>
      <c r="BI19" s="22"/>
      <c r="BJ19" s="22"/>
      <c r="BK19" s="22"/>
      <c r="BL19" s="22"/>
      <c r="BM19" s="22"/>
      <c r="BN19" s="25"/>
      <c r="BO19" s="25"/>
      <c r="BP19" s="25"/>
    </row>
    <row r="20" spans="1:68" ht="18" customHeight="1" thickBot="1" x14ac:dyDescent="0.2">
      <c r="A20" s="2"/>
      <c r="B20" s="2"/>
      <c r="C20" s="2"/>
      <c r="D20" s="64" t="s">
        <v>54</v>
      </c>
      <c r="E20" s="65"/>
      <c r="F20" s="4" t="s">
        <v>57</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5"/>
      <c r="BI20" s="22"/>
      <c r="BJ20" s="22"/>
      <c r="BK20" s="22"/>
      <c r="BL20" s="22"/>
      <c r="BM20" s="22"/>
      <c r="BN20" s="25"/>
      <c r="BO20" s="25"/>
      <c r="BP20" s="25"/>
    </row>
    <row r="21" spans="1:68" ht="18" customHeight="1" thickBot="1" x14ac:dyDescent="0.2">
      <c r="A21" s="2"/>
      <c r="B21" s="2"/>
      <c r="C21" s="2"/>
      <c r="D21" s="2"/>
      <c r="E21" s="2"/>
      <c r="F21" s="2"/>
      <c r="G21" s="2"/>
      <c r="H21" s="2"/>
      <c r="I21" s="2"/>
      <c r="J21" s="67" t="s">
        <v>16</v>
      </c>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9"/>
      <c r="AX21" s="5"/>
      <c r="AY21" s="6"/>
      <c r="AZ21" s="6"/>
      <c r="BA21" s="6"/>
      <c r="BB21" s="6"/>
      <c r="BC21" s="2"/>
      <c r="BD21" s="2"/>
      <c r="BE21" s="2"/>
      <c r="BF21" s="2"/>
      <c r="BG21" s="2"/>
      <c r="BH21" s="25"/>
      <c r="BI21" s="22"/>
      <c r="BJ21" s="22"/>
      <c r="BK21" s="22"/>
      <c r="BL21" s="22"/>
      <c r="BM21" s="22"/>
      <c r="BN21" s="25"/>
      <c r="BO21" s="25"/>
      <c r="BP21" s="25"/>
    </row>
    <row r="22" spans="1:68" ht="21" customHeight="1" thickBot="1" x14ac:dyDescent="0.2">
      <c r="A22" s="2"/>
      <c r="B22" s="2"/>
      <c r="C22" s="2"/>
      <c r="D22" s="2"/>
      <c r="E22" s="2"/>
      <c r="F22" s="2"/>
      <c r="G22" s="2"/>
      <c r="H22" s="2"/>
      <c r="I22" s="2"/>
      <c r="J22" s="78" t="str">
        <f>IF(入力!D5="","",入力!D7)</f>
        <v/>
      </c>
      <c r="K22" s="78"/>
      <c r="L22" s="78"/>
      <c r="M22" s="78"/>
      <c r="N22" s="78"/>
      <c r="O22" s="78"/>
      <c r="P22" s="78"/>
      <c r="Q22" s="78"/>
      <c r="R22" s="78"/>
      <c r="S22" s="73" t="str">
        <f>IF(J22="","",BJ35)</f>
        <v/>
      </c>
      <c r="T22" s="73"/>
      <c r="U22" s="73"/>
      <c r="V22" s="73"/>
      <c r="W22" s="73"/>
      <c r="X22" s="73"/>
      <c r="Y22" s="74"/>
      <c r="Z22" s="75" t="str">
        <f>IF(J22="","",BJ43)</f>
        <v/>
      </c>
      <c r="AA22" s="76"/>
      <c r="AB22" s="76"/>
      <c r="AC22" s="76"/>
      <c r="AD22" s="76"/>
      <c r="AE22" s="76"/>
      <c r="AF22" s="76"/>
      <c r="AG22" s="76"/>
      <c r="AH22" s="76"/>
      <c r="AI22" s="76"/>
      <c r="AJ22" s="76"/>
      <c r="AK22" s="76"/>
      <c r="AL22" s="76"/>
      <c r="AM22" s="76"/>
      <c r="AN22" s="76"/>
      <c r="AO22" s="76"/>
      <c r="AP22" s="76"/>
      <c r="AQ22" s="76"/>
      <c r="AR22" s="76"/>
      <c r="AS22" s="76"/>
      <c r="AT22" s="76"/>
      <c r="AU22" s="76"/>
      <c r="AV22" s="76"/>
      <c r="AW22" s="77"/>
      <c r="AX22" s="5"/>
      <c r="AY22" s="6"/>
      <c r="AZ22" s="6"/>
      <c r="BA22" s="6"/>
      <c r="BB22" s="6"/>
      <c r="BC22" s="2"/>
      <c r="BD22" s="2"/>
      <c r="BE22" s="2"/>
      <c r="BF22" s="2"/>
      <c r="BG22" s="2"/>
      <c r="BH22" s="25"/>
      <c r="BI22" s="22"/>
      <c r="BJ22" s="22"/>
      <c r="BK22" s="22"/>
      <c r="BL22" s="22"/>
      <c r="BM22" s="22"/>
      <c r="BN22" s="25"/>
      <c r="BO22" s="25"/>
      <c r="BP22" s="25"/>
    </row>
    <row r="23" spans="1:68" ht="18" customHeight="1" thickBo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5"/>
      <c r="BI23" s="22"/>
      <c r="BJ23" s="22"/>
      <c r="BK23" s="22"/>
      <c r="BL23" s="22"/>
      <c r="BM23" s="22"/>
      <c r="BN23" s="25"/>
      <c r="BO23" s="25"/>
      <c r="BP23" s="25"/>
    </row>
    <row r="24" spans="1:68" ht="18" customHeight="1" x14ac:dyDescent="0.15">
      <c r="A24" s="2"/>
      <c r="B24" s="2"/>
      <c r="C24" s="2"/>
      <c r="D24" s="2"/>
      <c r="E24" s="2"/>
      <c r="F24" s="2"/>
      <c r="G24" s="2"/>
      <c r="H24" s="2"/>
      <c r="I24" s="2"/>
      <c r="J24" s="2"/>
      <c r="K24" s="2"/>
      <c r="L24" s="2"/>
      <c r="M24" s="2"/>
      <c r="N24" s="79" t="s">
        <v>18</v>
      </c>
      <c r="O24" s="79"/>
      <c r="P24" s="79"/>
      <c r="Q24" s="79"/>
      <c r="R24" s="79"/>
      <c r="S24" s="79"/>
      <c r="T24" s="79"/>
      <c r="U24" s="79"/>
      <c r="V24" s="79"/>
      <c r="W24" s="79"/>
      <c r="X24" s="79"/>
      <c r="Y24" s="79"/>
      <c r="Z24" s="79"/>
      <c r="AA24" s="79"/>
      <c r="AB24" s="79" t="s">
        <v>19</v>
      </c>
      <c r="AC24" s="79"/>
      <c r="AD24" s="79"/>
      <c r="AE24" s="79"/>
      <c r="AF24" s="79"/>
      <c r="AG24" s="79"/>
      <c r="AH24" s="79"/>
      <c r="AI24" s="79"/>
      <c r="AJ24" s="79"/>
      <c r="AK24" s="79"/>
      <c r="AL24" s="79"/>
      <c r="AM24" s="79"/>
      <c r="AN24" s="79"/>
      <c r="AO24" s="80"/>
      <c r="AP24" s="81" t="s">
        <v>20</v>
      </c>
      <c r="AQ24" s="82"/>
      <c r="AR24" s="82"/>
      <c r="AS24" s="82"/>
      <c r="AT24" s="82"/>
      <c r="AU24" s="82"/>
      <c r="AV24" s="82"/>
      <c r="AW24" s="82"/>
      <c r="AX24" s="82"/>
      <c r="AY24" s="82"/>
      <c r="AZ24" s="82"/>
      <c r="BA24" s="82"/>
      <c r="BB24" s="82"/>
      <c r="BC24" s="83"/>
      <c r="BD24" s="2"/>
      <c r="BE24" s="2"/>
      <c r="BF24" s="2"/>
      <c r="BG24" s="2"/>
      <c r="BH24" s="25"/>
      <c r="BI24" s="22"/>
      <c r="BJ24" s="22"/>
      <c r="BK24" s="26" t="s">
        <v>23</v>
      </c>
      <c r="BL24" s="27">
        <f>入力!D5</f>
        <v>0</v>
      </c>
      <c r="BM24" s="24"/>
      <c r="BN24" s="25"/>
      <c r="BO24" s="25"/>
      <c r="BP24" s="25"/>
    </row>
    <row r="25" spans="1:68" ht="21" customHeight="1" thickBot="1" x14ac:dyDescent="0.2">
      <c r="A25" s="2"/>
      <c r="B25" s="2"/>
      <c r="C25" s="2"/>
      <c r="D25" s="2"/>
      <c r="E25" s="2"/>
      <c r="F25" s="2"/>
      <c r="G25" s="2"/>
      <c r="H25" s="2"/>
      <c r="I25" s="2"/>
      <c r="J25" s="2"/>
      <c r="K25" s="2"/>
      <c r="L25" s="2"/>
      <c r="M25" s="2"/>
      <c r="N25" s="95" t="str">
        <f>IF(入力!D6="","",IF(J22="","",IF(BL24="","",BL60)))</f>
        <v/>
      </c>
      <c r="O25" s="79"/>
      <c r="P25" s="79"/>
      <c r="Q25" s="79"/>
      <c r="R25" s="79"/>
      <c r="S25" s="79"/>
      <c r="T25" s="79"/>
      <c r="U25" s="79"/>
      <c r="V25" s="79"/>
      <c r="W25" s="79"/>
      <c r="X25" s="79"/>
      <c r="Y25" s="79"/>
      <c r="Z25" s="79"/>
      <c r="AA25" s="79"/>
      <c r="AB25" s="96" t="str">
        <f>IF(入力!D6="","",IF(入力!D5="","",IF(BL24="","",BL72)))</f>
        <v/>
      </c>
      <c r="AC25" s="96"/>
      <c r="AD25" s="96"/>
      <c r="AE25" s="96"/>
      <c r="AF25" s="96"/>
      <c r="AG25" s="96"/>
      <c r="AH25" s="96"/>
      <c r="AI25" s="96"/>
      <c r="AJ25" s="96"/>
      <c r="AK25" s="96"/>
      <c r="AL25" s="96"/>
      <c r="AM25" s="96"/>
      <c r="AN25" s="96"/>
      <c r="AO25" s="97"/>
      <c r="AP25" s="98" t="str">
        <f>IF(入力!D6="","",IF(N25-AB25&lt;=0,"追加購入無し",IF(入力!D6="","",IF(入力!D5="","",IF(BL24="","",N25-AB25)))))</f>
        <v/>
      </c>
      <c r="AQ25" s="99"/>
      <c r="AR25" s="99"/>
      <c r="AS25" s="99"/>
      <c r="AT25" s="99"/>
      <c r="AU25" s="99"/>
      <c r="AV25" s="99"/>
      <c r="AW25" s="99"/>
      <c r="AX25" s="99"/>
      <c r="AY25" s="99"/>
      <c r="AZ25" s="99"/>
      <c r="BA25" s="99"/>
      <c r="BB25" s="99"/>
      <c r="BC25" s="100"/>
      <c r="BD25" s="2"/>
      <c r="BE25" s="2"/>
      <c r="BF25" s="2"/>
      <c r="BG25" s="2"/>
      <c r="BH25" s="25"/>
      <c r="BI25" s="24"/>
      <c r="BJ25" s="24"/>
      <c r="BK25" s="28" t="s">
        <v>24</v>
      </c>
      <c r="BL25" s="23">
        <f>入力!D6</f>
        <v>0</v>
      </c>
      <c r="BM25" s="24"/>
      <c r="BN25" s="25"/>
      <c r="BO25" s="25"/>
      <c r="BP25" s="25"/>
    </row>
    <row r="26" spans="1:68" ht="18" customHeight="1" thickBo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5"/>
      <c r="BI26" s="24"/>
      <c r="BJ26" s="24"/>
      <c r="BK26" s="29" t="s">
        <v>25</v>
      </c>
      <c r="BL26" s="30">
        <f>IF(BL24="","",SUM(BL24:BL25))</f>
        <v>0</v>
      </c>
      <c r="BM26" s="24"/>
      <c r="BN26" s="25"/>
      <c r="BO26" s="25"/>
      <c r="BP26" s="25"/>
    </row>
    <row r="27" spans="1:68" ht="18" customHeight="1" thickBot="1" x14ac:dyDescent="0.2">
      <c r="A27" s="2"/>
      <c r="B27" s="2"/>
      <c r="C27" s="2"/>
      <c r="D27" s="64"/>
      <c r="E27" s="65"/>
      <c r="F27" s="2" t="s">
        <v>17</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5"/>
      <c r="BI27" s="24"/>
      <c r="BJ27" s="24"/>
      <c r="BK27" s="24"/>
      <c r="BL27" s="24"/>
      <c r="BM27" s="24"/>
      <c r="BN27" s="25"/>
      <c r="BO27" s="25"/>
      <c r="BP27" s="25"/>
    </row>
    <row r="28" spans="1:68" ht="18" customHeight="1" thickBot="1" x14ac:dyDescent="0.2">
      <c r="A28" s="2"/>
      <c r="B28" s="2"/>
      <c r="C28" s="2"/>
      <c r="D28" s="2"/>
      <c r="E28" s="2"/>
      <c r="F28" s="2"/>
      <c r="G28" s="2"/>
      <c r="H28" s="2"/>
      <c r="I28" s="2"/>
      <c r="J28" s="67" t="s">
        <v>21</v>
      </c>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9"/>
      <c r="AX28" s="6"/>
      <c r="AY28" s="6"/>
      <c r="AZ28" s="6"/>
      <c r="BA28" s="2"/>
      <c r="BB28" s="2"/>
      <c r="BC28" s="2"/>
      <c r="BD28" s="2"/>
      <c r="BE28" s="2"/>
      <c r="BF28" s="2"/>
      <c r="BG28" s="2"/>
      <c r="BH28" s="25"/>
      <c r="BI28" s="24"/>
      <c r="BJ28" s="24"/>
      <c r="BK28" s="24"/>
      <c r="BL28" s="24"/>
      <c r="BM28" s="24"/>
      <c r="BN28" s="25"/>
      <c r="BO28" s="25"/>
      <c r="BP28" s="25"/>
    </row>
    <row r="29" spans="1:68" ht="21" customHeight="1" thickBot="1" x14ac:dyDescent="0.2">
      <c r="A29" s="2"/>
      <c r="B29" s="2"/>
      <c r="C29" s="2"/>
      <c r="D29" s="2"/>
      <c r="E29" s="2"/>
      <c r="F29" s="2"/>
      <c r="G29" s="2"/>
      <c r="H29" s="2"/>
      <c r="I29" s="2"/>
      <c r="J29" s="84"/>
      <c r="K29" s="85"/>
      <c r="L29" s="85"/>
      <c r="M29" s="85"/>
      <c r="N29" s="85"/>
      <c r="O29" s="85"/>
      <c r="P29" s="85"/>
      <c r="Q29" s="85"/>
      <c r="R29" s="86"/>
      <c r="S29" s="79"/>
      <c r="T29" s="79"/>
      <c r="U29" s="79"/>
      <c r="V29" s="79"/>
      <c r="W29" s="79"/>
      <c r="X29" s="79"/>
      <c r="Y29" s="79"/>
      <c r="Z29" s="87"/>
      <c r="AA29" s="87"/>
      <c r="AB29" s="87"/>
      <c r="AC29" s="87"/>
      <c r="AD29" s="87"/>
      <c r="AE29" s="87"/>
      <c r="AF29" s="88"/>
      <c r="AG29" s="89" t="str">
        <f>IF(J29="","",BP29*310)</f>
        <v/>
      </c>
      <c r="AH29" s="90"/>
      <c r="AI29" s="90"/>
      <c r="AJ29" s="90"/>
      <c r="AK29" s="90"/>
      <c r="AL29" s="90"/>
      <c r="AM29" s="90"/>
      <c r="AN29" s="90"/>
      <c r="AO29" s="90"/>
      <c r="AP29" s="90"/>
      <c r="AQ29" s="90"/>
      <c r="AR29" s="90"/>
      <c r="AS29" s="90"/>
      <c r="AT29" s="90"/>
      <c r="AU29" s="90"/>
      <c r="AV29" s="90"/>
      <c r="AW29" s="91"/>
      <c r="AX29" s="6"/>
      <c r="AY29" s="6"/>
      <c r="AZ29" s="6"/>
      <c r="BA29" s="2"/>
      <c r="BB29" s="2"/>
      <c r="BC29" s="2"/>
      <c r="BD29" s="2"/>
      <c r="BE29" s="2"/>
      <c r="BF29" s="2"/>
      <c r="BG29" s="2"/>
      <c r="BH29" s="25"/>
      <c r="BI29" s="24"/>
      <c r="BJ29" s="24"/>
      <c r="BK29" s="24"/>
      <c r="BL29" s="24"/>
      <c r="BM29" s="24"/>
      <c r="BN29" s="25"/>
      <c r="BO29" s="31">
        <f>J29*S29*Z29/1000</f>
        <v>0</v>
      </c>
      <c r="BP29" s="25">
        <f>ROUNDUP(BO29/310,0)</f>
        <v>0</v>
      </c>
    </row>
    <row r="30" spans="1:68" ht="18" customHeight="1" thickBot="1" x14ac:dyDescent="0.2">
      <c r="A30" s="2"/>
      <c r="B30" s="2"/>
      <c r="C30" s="2"/>
      <c r="D30" s="2"/>
      <c r="E30" s="2"/>
      <c r="F30" s="2"/>
      <c r="G30" s="2"/>
      <c r="H30" s="2"/>
      <c r="I30" s="2"/>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2"/>
      <c r="BB30" s="2"/>
      <c r="BC30" s="2"/>
      <c r="BD30" s="2"/>
      <c r="BE30" s="2"/>
      <c r="BF30" s="2"/>
      <c r="BG30" s="2"/>
      <c r="BH30" s="25"/>
      <c r="BI30" s="24"/>
      <c r="BJ30" s="24"/>
      <c r="BK30" s="24"/>
      <c r="BL30" s="24"/>
      <c r="BM30" s="24"/>
      <c r="BN30" s="25"/>
      <c r="BO30" s="25"/>
      <c r="BP30" s="25"/>
    </row>
    <row r="31" spans="1:68" ht="18" customHeight="1" x14ac:dyDescent="0.15">
      <c r="A31" s="2"/>
      <c r="B31" s="2"/>
      <c r="C31" s="2"/>
      <c r="D31" s="2"/>
      <c r="E31" s="2"/>
      <c r="F31" s="2"/>
      <c r="G31" s="2"/>
      <c r="H31" s="2"/>
      <c r="I31" s="2"/>
      <c r="J31" s="2"/>
      <c r="K31" s="2"/>
      <c r="L31" s="2"/>
      <c r="M31" s="2"/>
      <c r="N31" s="79" t="s">
        <v>18</v>
      </c>
      <c r="O31" s="79"/>
      <c r="P31" s="79"/>
      <c r="Q31" s="79"/>
      <c r="R31" s="79"/>
      <c r="S31" s="79"/>
      <c r="T31" s="79"/>
      <c r="U31" s="79"/>
      <c r="V31" s="79"/>
      <c r="W31" s="79"/>
      <c r="X31" s="79"/>
      <c r="Y31" s="79"/>
      <c r="Z31" s="79"/>
      <c r="AA31" s="79"/>
      <c r="AB31" s="79" t="s">
        <v>19</v>
      </c>
      <c r="AC31" s="79"/>
      <c r="AD31" s="79"/>
      <c r="AE31" s="79"/>
      <c r="AF31" s="79"/>
      <c r="AG31" s="79"/>
      <c r="AH31" s="79"/>
      <c r="AI31" s="79"/>
      <c r="AJ31" s="79"/>
      <c r="AK31" s="79"/>
      <c r="AL31" s="79"/>
      <c r="AM31" s="79"/>
      <c r="AN31" s="79"/>
      <c r="AO31" s="80"/>
      <c r="AP31" s="81" t="s">
        <v>20</v>
      </c>
      <c r="AQ31" s="82"/>
      <c r="AR31" s="82"/>
      <c r="AS31" s="82"/>
      <c r="AT31" s="82"/>
      <c r="AU31" s="82"/>
      <c r="AV31" s="82"/>
      <c r="AW31" s="82"/>
      <c r="AX31" s="82"/>
      <c r="AY31" s="82"/>
      <c r="AZ31" s="82"/>
      <c r="BA31" s="82"/>
      <c r="BB31" s="82"/>
      <c r="BC31" s="83"/>
      <c r="BD31" s="2"/>
      <c r="BE31" s="2"/>
      <c r="BF31" s="2"/>
      <c r="BG31" s="2"/>
      <c r="BH31" s="25"/>
      <c r="BI31" s="24"/>
      <c r="BJ31" s="24"/>
      <c r="BK31" s="24"/>
      <c r="BL31" s="24"/>
      <c r="BM31" s="24"/>
      <c r="BN31" s="25"/>
      <c r="BO31" s="25"/>
      <c r="BP31" s="25"/>
    </row>
    <row r="32" spans="1:68" ht="21" customHeight="1" thickBot="1" x14ac:dyDescent="0.2">
      <c r="A32" s="2"/>
      <c r="B32" s="2"/>
      <c r="C32" s="2"/>
      <c r="D32" s="2"/>
      <c r="E32" s="2"/>
      <c r="F32" s="2"/>
      <c r="G32" s="2"/>
      <c r="H32" s="2"/>
      <c r="I32" s="2"/>
      <c r="J32" s="2"/>
      <c r="K32" s="2"/>
      <c r="L32" s="2"/>
      <c r="M32" s="2"/>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80"/>
      <c r="AP32" s="92"/>
      <c r="AQ32" s="93"/>
      <c r="AR32" s="93"/>
      <c r="AS32" s="93"/>
      <c r="AT32" s="93"/>
      <c r="AU32" s="93"/>
      <c r="AV32" s="93"/>
      <c r="AW32" s="93"/>
      <c r="AX32" s="93"/>
      <c r="AY32" s="93"/>
      <c r="AZ32" s="93"/>
      <c r="BA32" s="93"/>
      <c r="BB32" s="93"/>
      <c r="BC32" s="94"/>
      <c r="BD32" s="2"/>
      <c r="BE32" s="2"/>
      <c r="BF32" s="2"/>
      <c r="BG32" s="2"/>
      <c r="BH32" s="25"/>
      <c r="BI32" s="24"/>
      <c r="BJ32" s="24"/>
      <c r="BK32" s="24"/>
      <c r="BL32" s="24"/>
      <c r="BM32" s="24"/>
      <c r="BN32" s="25"/>
      <c r="BO32" s="25"/>
      <c r="BP32" s="25"/>
    </row>
    <row r="33" spans="1:68" ht="18"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5"/>
      <c r="BI33" s="24"/>
      <c r="BJ33" s="24"/>
      <c r="BK33" s="24"/>
      <c r="BL33" s="24"/>
      <c r="BM33" s="24"/>
      <c r="BN33" s="25"/>
      <c r="BO33" s="25"/>
      <c r="BP33" s="25"/>
    </row>
    <row r="34" spans="1:68" ht="18" customHeight="1" x14ac:dyDescent="0.15">
      <c r="A34" s="2"/>
      <c r="B34" s="2"/>
      <c r="C34" s="2" t="s">
        <v>22</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5"/>
      <c r="BI34" s="24"/>
      <c r="BJ34" s="24"/>
      <c r="BK34" s="24"/>
      <c r="BL34" s="24"/>
      <c r="BM34" s="24"/>
      <c r="BN34" s="25"/>
      <c r="BO34" s="25"/>
      <c r="BP34" s="25"/>
    </row>
    <row r="35" spans="1:68" ht="9"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5"/>
      <c r="BI35" s="32" t="s">
        <v>26</v>
      </c>
      <c r="BJ35" s="37">
        <f>MAX(BJ36:BJ40)</f>
        <v>0</v>
      </c>
      <c r="BK35" s="24"/>
      <c r="BL35" s="24"/>
      <c r="BM35" s="24"/>
      <c r="BN35" s="25"/>
      <c r="BO35" s="25"/>
      <c r="BP35" s="25"/>
    </row>
    <row r="36" spans="1:68" ht="9"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5"/>
      <c r="BI36" s="23">
        <f>入力!I13</f>
        <v>4.0999999999999996</v>
      </c>
      <c r="BJ36" s="37" t="str">
        <f>IF(AND(J22&lt;9999000,J22&gt;=1000000),BI36,"")</f>
        <v/>
      </c>
      <c r="BK36" s="24"/>
      <c r="BL36" s="24"/>
      <c r="BM36" s="24"/>
      <c r="BN36" s="25"/>
      <c r="BO36" s="25"/>
      <c r="BP36" s="25"/>
    </row>
    <row r="37" spans="1:68" ht="9"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5"/>
      <c r="BI37" s="23">
        <f>入力!I14</f>
        <v>3.6</v>
      </c>
      <c r="BJ37" s="37" t="str">
        <f>IF(AND(J22&lt;49999000,J22&gt;=10000000),BI37,"")</f>
        <v/>
      </c>
      <c r="BK37" s="24"/>
      <c r="BL37" s="24"/>
      <c r="BM37" s="24"/>
      <c r="BN37" s="25"/>
      <c r="BO37" s="25"/>
      <c r="BP37" s="25"/>
    </row>
    <row r="38" spans="1:68" ht="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5"/>
      <c r="BI38" s="23">
        <f>入力!I15</f>
        <v>3.1</v>
      </c>
      <c r="BJ38" s="37" t="str">
        <f>IF(AND(J22&lt;99999000,J22&gt;=50000000),BI38,"")</f>
        <v/>
      </c>
      <c r="BK38" s="24"/>
      <c r="BL38" s="24"/>
      <c r="BM38" s="24"/>
      <c r="BN38" s="25"/>
      <c r="BO38" s="25"/>
      <c r="BP38" s="25"/>
    </row>
    <row r="39" spans="1:68" ht="9"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5"/>
      <c r="BI39" s="23">
        <f>入力!I16</f>
        <v>2.2999999999999998</v>
      </c>
      <c r="BJ39" s="37" t="str">
        <f>IF(AND(J22&lt;499999000,J22&gt;=100000000),BI39,"")</f>
        <v/>
      </c>
      <c r="BK39" s="24"/>
      <c r="BL39" s="24"/>
      <c r="BM39" s="24"/>
      <c r="BN39" s="25"/>
      <c r="BO39" s="25"/>
      <c r="BP39" s="25"/>
    </row>
    <row r="40" spans="1:68" ht="9"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5"/>
      <c r="BI40" s="23">
        <f>入力!I17</f>
        <v>1.8</v>
      </c>
      <c r="BJ40" s="37" t="str">
        <f>IF(BL24&gt;=5000000000,BI40,"")</f>
        <v/>
      </c>
      <c r="BK40" s="24"/>
      <c r="BL40" s="24"/>
      <c r="BM40" s="24"/>
      <c r="BN40" s="25"/>
      <c r="BO40" s="25"/>
      <c r="BP40" s="25"/>
    </row>
    <row r="41" spans="1:68" x14ac:dyDescent="0.15">
      <c r="A41" s="57" t="s">
        <v>0</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25"/>
      <c r="BI41" s="24"/>
      <c r="BJ41" s="24" t="e">
        <f>J22*BJ35/1000</f>
        <v>#VALUE!</v>
      </c>
      <c r="BK41" s="24"/>
      <c r="BL41" s="24"/>
      <c r="BM41" s="24"/>
      <c r="BN41" s="25"/>
      <c r="BO41" s="25"/>
      <c r="BP41" s="25"/>
    </row>
    <row r="42" spans="1:68" x14ac:dyDescent="0.15">
      <c r="A42" s="7" t="s">
        <v>3</v>
      </c>
      <c r="B42" s="7"/>
      <c r="C42" s="57" t="s">
        <v>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25"/>
      <c r="BI42" s="24"/>
      <c r="BJ42" s="24" t="e">
        <f>ROUNDUP(BJ41/310,0)</f>
        <v>#VALUE!</v>
      </c>
      <c r="BK42" s="24"/>
      <c r="BL42" s="24"/>
      <c r="BM42" s="24"/>
      <c r="BN42" s="25"/>
      <c r="BO42" s="25"/>
      <c r="BP42" s="25"/>
    </row>
    <row r="43" spans="1:68" x14ac:dyDescent="0.15">
      <c r="A43" s="7"/>
      <c r="B43" s="59" t="s">
        <v>6</v>
      </c>
      <c r="C43" s="59"/>
      <c r="D43" s="58" t="s">
        <v>1</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25"/>
      <c r="BI43" s="24"/>
      <c r="BJ43" s="24" t="e">
        <f>BJ42*310</f>
        <v>#VALUE!</v>
      </c>
      <c r="BK43" s="24"/>
      <c r="BL43" s="24"/>
      <c r="BM43" s="24"/>
      <c r="BN43" s="25"/>
      <c r="BO43" s="25"/>
      <c r="BP43" s="25"/>
    </row>
    <row r="44" spans="1:68" x14ac:dyDescent="0.15">
      <c r="A44" s="7"/>
      <c r="B44" s="7"/>
      <c r="C44" s="7"/>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25"/>
      <c r="BI44" s="24"/>
      <c r="BJ44" s="24"/>
      <c r="BK44" s="24"/>
      <c r="BL44" s="24"/>
      <c r="BM44" s="24"/>
      <c r="BN44" s="25"/>
      <c r="BO44" s="25"/>
      <c r="BP44" s="25"/>
    </row>
    <row r="45" spans="1:68" x14ac:dyDescent="0.15">
      <c r="A45" s="7"/>
      <c r="B45" s="59" t="s">
        <v>6</v>
      </c>
      <c r="C45" s="59"/>
      <c r="D45" s="58" t="s">
        <v>2</v>
      </c>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25"/>
      <c r="BI45" s="24"/>
      <c r="BJ45" s="24"/>
      <c r="BK45" s="24"/>
      <c r="BL45" s="24"/>
      <c r="BM45" s="24"/>
      <c r="BN45" s="25"/>
      <c r="BO45" s="25"/>
      <c r="BP45" s="25"/>
    </row>
    <row r="46" spans="1:68" x14ac:dyDescent="0.15">
      <c r="A46" s="7"/>
      <c r="B46" s="7"/>
      <c r="C46" s="7"/>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25"/>
      <c r="BI46" s="24"/>
      <c r="BJ46" s="24"/>
      <c r="BK46" s="24"/>
      <c r="BL46" s="24"/>
      <c r="BM46" s="24"/>
      <c r="BN46" s="25"/>
      <c r="BO46" s="25"/>
      <c r="BP46" s="25"/>
    </row>
    <row r="47" spans="1:68" x14ac:dyDescent="0.15">
      <c r="A47" s="7"/>
      <c r="B47" s="59" t="s">
        <v>6</v>
      </c>
      <c r="C47" s="59"/>
      <c r="D47" s="58" t="s">
        <v>4</v>
      </c>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25"/>
      <c r="BI47" s="24"/>
      <c r="BJ47" s="24"/>
      <c r="BK47" s="24"/>
      <c r="BL47" s="24"/>
      <c r="BM47" s="24"/>
      <c r="BN47" s="25"/>
      <c r="BO47" s="25"/>
      <c r="BP47" s="25"/>
    </row>
    <row r="48" spans="1:68" x14ac:dyDescent="0.15">
      <c r="A48" s="7"/>
      <c r="B48" s="7"/>
      <c r="C48" s="7"/>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25"/>
      <c r="BI48" s="24"/>
      <c r="BJ48" s="24"/>
      <c r="BK48" s="24"/>
      <c r="BL48" s="24"/>
      <c r="BM48" s="24"/>
      <c r="BN48" s="25"/>
      <c r="BO48" s="25"/>
      <c r="BP48" s="25"/>
    </row>
    <row r="49" spans="1:68" x14ac:dyDescent="0.15">
      <c r="A49" s="7"/>
      <c r="B49" s="7"/>
      <c r="C49" s="7"/>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25"/>
      <c r="BI49" s="24"/>
      <c r="BJ49" s="24"/>
      <c r="BK49" s="24"/>
      <c r="BL49" s="24"/>
      <c r="BM49" s="24"/>
      <c r="BN49" s="25"/>
      <c r="BO49" s="25"/>
      <c r="BP49" s="25"/>
    </row>
    <row r="50" spans="1:68" x14ac:dyDescent="0.15">
      <c r="A50" s="7"/>
      <c r="B50" s="7"/>
      <c r="C50" s="7"/>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25"/>
      <c r="BI50" s="24"/>
      <c r="BJ50" s="24"/>
      <c r="BK50" s="24"/>
      <c r="BL50" s="24"/>
      <c r="BM50" s="24"/>
      <c r="BN50" s="25"/>
      <c r="BO50" s="25"/>
      <c r="BP50" s="25"/>
    </row>
    <row r="51" spans="1:68" hidden="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25"/>
      <c r="BI51" s="24"/>
      <c r="BJ51" s="24"/>
      <c r="BK51" s="24"/>
      <c r="BL51" s="24"/>
      <c r="BM51" s="24"/>
      <c r="BN51" s="25"/>
      <c r="BO51" s="25"/>
      <c r="BP51" s="25"/>
    </row>
    <row r="52" spans="1:68" hidden="1"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33"/>
      <c r="BI52" s="34"/>
      <c r="BJ52" s="34"/>
      <c r="BK52" s="35"/>
      <c r="BL52" s="35">
        <f>MAX(BL53:BL57)</f>
        <v>0</v>
      </c>
      <c r="BM52" s="34"/>
      <c r="BN52" s="33"/>
      <c r="BO52" s="25"/>
      <c r="BP52" s="25"/>
    </row>
    <row r="53" spans="1:68" hidden="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33"/>
      <c r="BI53" s="34"/>
      <c r="BJ53" s="34"/>
      <c r="BK53" s="35">
        <f>BI36</f>
        <v>4.0999999999999996</v>
      </c>
      <c r="BL53" s="35" t="str">
        <f>IF(AND(BL26&lt;9999000,BL26&gt;=1000000),BK53,"")</f>
        <v/>
      </c>
      <c r="BM53" s="34"/>
      <c r="BN53" s="33"/>
      <c r="BO53" s="25"/>
      <c r="BP53" s="25"/>
    </row>
    <row r="54" spans="1:68" hidden="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33"/>
      <c r="BI54" s="34"/>
      <c r="BJ54" s="34"/>
      <c r="BK54" s="35">
        <f t="shared" ref="BK54:BK57" si="0">BI37</f>
        <v>3.6</v>
      </c>
      <c r="BL54" s="35" t="str">
        <f>IF(AND(BL26&lt;49999000,BL26&gt;=10000000),BK54,"")</f>
        <v/>
      </c>
      <c r="BM54" s="34"/>
      <c r="BN54" s="33"/>
      <c r="BO54" s="25"/>
      <c r="BP54" s="25"/>
    </row>
    <row r="55" spans="1:68" hidden="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33"/>
      <c r="BI55" s="34"/>
      <c r="BJ55" s="34"/>
      <c r="BK55" s="35">
        <f t="shared" si="0"/>
        <v>3.1</v>
      </c>
      <c r="BL55" s="35" t="str">
        <f>IF(AND(BL26&lt;99999000,BL26&gt;=50000000),BK55,"")</f>
        <v/>
      </c>
      <c r="BM55" s="34"/>
      <c r="BN55" s="33"/>
      <c r="BO55" s="25"/>
      <c r="BP55" s="25"/>
    </row>
    <row r="56" spans="1:68" hidden="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33"/>
      <c r="BI56" s="34"/>
      <c r="BJ56" s="34"/>
      <c r="BK56" s="35">
        <f t="shared" si="0"/>
        <v>2.2999999999999998</v>
      </c>
      <c r="BL56" s="35" t="str">
        <f>IF(AND(BL26&lt;499999000,BL26&gt;=100000000),BK56,"")</f>
        <v/>
      </c>
      <c r="BM56" s="34"/>
      <c r="BN56" s="33"/>
      <c r="BO56" s="25"/>
      <c r="BP56" s="25"/>
    </row>
    <row r="57" spans="1:68" hidden="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33"/>
      <c r="BI57" s="34"/>
      <c r="BJ57" s="34"/>
      <c r="BK57" s="35">
        <f t="shared" si="0"/>
        <v>1.8</v>
      </c>
      <c r="BL57" s="35" t="str">
        <f>IF(BL26&gt;=5000000000,BK57,"")</f>
        <v/>
      </c>
      <c r="BM57" s="34"/>
      <c r="BN57" s="33"/>
      <c r="BO57" s="25"/>
      <c r="BP57" s="25"/>
    </row>
    <row r="58" spans="1:68" hidden="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33"/>
      <c r="BI58" s="34"/>
      <c r="BJ58" s="34"/>
      <c r="BK58" s="35"/>
      <c r="BL58" s="35">
        <f>BL26*BL52/1000</f>
        <v>0</v>
      </c>
      <c r="BM58" s="34"/>
      <c r="BN58" s="33"/>
      <c r="BO58" s="25"/>
      <c r="BP58" s="25"/>
    </row>
    <row r="59" spans="1:68" hidden="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33"/>
      <c r="BI59" s="34"/>
      <c r="BJ59" s="34"/>
      <c r="BK59" s="34"/>
      <c r="BL59" s="35">
        <f>ROUNDUP(BL58/310,0)</f>
        <v>0</v>
      </c>
      <c r="BM59" s="34"/>
      <c r="BN59" s="33"/>
      <c r="BO59" s="25"/>
      <c r="BP59" s="25"/>
    </row>
    <row r="60" spans="1:68" hidden="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33"/>
      <c r="BI60" s="34"/>
      <c r="BJ60" s="34"/>
      <c r="BK60" s="34"/>
      <c r="BL60" s="35">
        <f>BL59*310</f>
        <v>0</v>
      </c>
      <c r="BM60" s="34"/>
      <c r="BN60" s="33"/>
      <c r="BO60" s="25"/>
      <c r="BP60" s="25"/>
    </row>
    <row r="61" spans="1:68" hidden="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33"/>
      <c r="BI61" s="34"/>
      <c r="BJ61" s="34"/>
      <c r="BK61" s="34"/>
      <c r="BL61" s="35"/>
      <c r="BM61" s="34"/>
      <c r="BN61" s="33"/>
      <c r="BO61" s="25"/>
      <c r="BP61" s="25"/>
    </row>
    <row r="62" spans="1:68" hidden="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33"/>
      <c r="BI62" s="34"/>
      <c r="BJ62" s="34"/>
      <c r="BK62" s="34"/>
      <c r="BL62" s="34"/>
      <c r="BM62" s="34"/>
      <c r="BN62" s="33"/>
      <c r="BO62" s="25"/>
      <c r="BP62" s="25"/>
    </row>
    <row r="63" spans="1:68" hidden="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33"/>
      <c r="BI63" s="34"/>
      <c r="BJ63" s="34"/>
      <c r="BK63" s="36"/>
      <c r="BL63" s="36"/>
      <c r="BM63" s="34"/>
      <c r="BN63" s="33"/>
      <c r="BO63" s="25"/>
      <c r="BP63" s="25"/>
    </row>
    <row r="64" spans="1:68" hidden="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33"/>
      <c r="BI64" s="34"/>
      <c r="BJ64" s="34"/>
      <c r="BK64" s="36"/>
      <c r="BL64" s="36">
        <f>MAX(BL65:BL69)</f>
        <v>0</v>
      </c>
      <c r="BM64" s="34"/>
      <c r="BN64" s="33"/>
      <c r="BO64" s="25"/>
      <c r="BP64" s="25"/>
    </row>
    <row r="65" spans="1:68" hidden="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33"/>
      <c r="BI65" s="34"/>
      <c r="BJ65" s="34"/>
      <c r="BK65" s="36">
        <f>BI36</f>
        <v>4.0999999999999996</v>
      </c>
      <c r="BL65" s="36" t="str">
        <f>IF(AND(BL24&lt;9999000,BL24&gt;=1000000),BK65,"")</f>
        <v/>
      </c>
      <c r="BM65" s="34"/>
      <c r="BN65" s="33"/>
      <c r="BO65" s="25"/>
      <c r="BP65" s="25"/>
    </row>
    <row r="66" spans="1:68" hidden="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33"/>
      <c r="BI66" s="34"/>
      <c r="BJ66" s="34"/>
      <c r="BK66" s="36">
        <f t="shared" ref="BK66:BK69" si="1">BI37</f>
        <v>3.6</v>
      </c>
      <c r="BL66" s="36" t="str">
        <f>IF(AND(BL24&lt;49999000,BL24&gt;=10000000),BK66,"")</f>
        <v/>
      </c>
      <c r="BM66" s="34"/>
      <c r="BN66" s="33"/>
      <c r="BO66" s="25"/>
      <c r="BP66" s="25"/>
    </row>
    <row r="67" spans="1:68" hidden="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33"/>
      <c r="BI67" s="34"/>
      <c r="BJ67" s="34"/>
      <c r="BK67" s="36">
        <f t="shared" si="1"/>
        <v>3.1</v>
      </c>
      <c r="BL67" s="36" t="str">
        <f>IF(AND(BL24&lt;99999000,BL24&gt;50000000),BK67,"")</f>
        <v/>
      </c>
      <c r="BM67" s="34"/>
      <c r="BN67" s="33"/>
      <c r="BO67" s="25"/>
      <c r="BP67" s="25"/>
    </row>
    <row r="68" spans="1:68" hidden="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33"/>
      <c r="BI68" s="34"/>
      <c r="BJ68" s="34"/>
      <c r="BK68" s="36">
        <f t="shared" si="1"/>
        <v>2.2999999999999998</v>
      </c>
      <c r="BL68" s="36" t="str">
        <f>IF(AND(BL24&lt;499999000,BL24&gt;=100000000),BK68,"")</f>
        <v/>
      </c>
      <c r="BM68" s="34"/>
      <c r="BN68" s="33"/>
      <c r="BO68" s="25"/>
      <c r="BP68" s="25"/>
    </row>
    <row r="69" spans="1:68" hidden="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33"/>
      <c r="BI69" s="34"/>
      <c r="BJ69" s="34"/>
      <c r="BK69" s="36">
        <f t="shared" si="1"/>
        <v>1.8</v>
      </c>
      <c r="BL69" s="36" t="str">
        <f>IF(BL24&gt;=5000000000,BK69,"")</f>
        <v/>
      </c>
      <c r="BM69" s="34"/>
      <c r="BN69" s="33"/>
      <c r="BO69" s="25"/>
      <c r="BP69" s="25"/>
    </row>
    <row r="70" spans="1:68" hidden="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33"/>
      <c r="BI70" s="34"/>
      <c r="BJ70" s="34"/>
      <c r="BK70" s="36"/>
      <c r="BL70" s="36">
        <f>IF(BL24="","",BL24*BL64/1000)</f>
        <v>0</v>
      </c>
      <c r="BM70" s="34"/>
      <c r="BN70" s="33"/>
      <c r="BO70" s="25"/>
      <c r="BP70" s="25"/>
    </row>
    <row r="71" spans="1:68" hidden="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33"/>
      <c r="BI71" s="34"/>
      <c r="BJ71" s="34"/>
      <c r="BK71" s="36"/>
      <c r="BL71" s="36">
        <f>ROUNDUP(BL70/310,0)</f>
        <v>0</v>
      </c>
      <c r="BM71" s="34"/>
      <c r="BN71" s="33"/>
      <c r="BO71" s="25"/>
      <c r="BP71" s="25"/>
    </row>
    <row r="72" spans="1:68" hidden="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33"/>
      <c r="BI72" s="34"/>
      <c r="BJ72" s="34"/>
      <c r="BK72" s="36"/>
      <c r="BL72" s="36">
        <f>BL71*310</f>
        <v>0</v>
      </c>
      <c r="BM72" s="34"/>
      <c r="BN72" s="33"/>
      <c r="BO72" s="25"/>
      <c r="BP72" s="25"/>
    </row>
    <row r="73" spans="1:68" hidden="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33"/>
      <c r="BI73" s="34"/>
      <c r="BJ73" s="34"/>
      <c r="BK73" s="34"/>
      <c r="BL73" s="34"/>
      <c r="BM73" s="34"/>
      <c r="BN73" s="33"/>
      <c r="BO73" s="25"/>
      <c r="BP73" s="25"/>
    </row>
    <row r="74" spans="1:68" hidden="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33"/>
      <c r="BI74" s="34"/>
      <c r="BJ74" s="34"/>
      <c r="BK74" s="34"/>
      <c r="BL74" s="34"/>
      <c r="BM74" s="34"/>
      <c r="BN74" s="33"/>
      <c r="BO74" s="25"/>
      <c r="BP74" s="25"/>
    </row>
    <row r="75" spans="1:68" hidden="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33"/>
      <c r="BI75" s="34"/>
      <c r="BJ75" s="34"/>
      <c r="BK75" s="34"/>
      <c r="BL75" s="34"/>
      <c r="BM75" s="34"/>
      <c r="BN75" s="33"/>
      <c r="BO75" s="25"/>
      <c r="BP75" s="25"/>
    </row>
    <row r="76" spans="1:68" hidden="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33"/>
      <c r="BI76" s="34"/>
      <c r="BJ76" s="34"/>
      <c r="BK76" s="34"/>
      <c r="BL76" s="34"/>
      <c r="BM76" s="34"/>
      <c r="BN76" s="33"/>
      <c r="BO76" s="25"/>
      <c r="BP76" s="25"/>
    </row>
    <row r="77" spans="1:68" hidden="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33"/>
      <c r="BI77" s="34"/>
      <c r="BJ77" s="34"/>
      <c r="BK77" s="34"/>
      <c r="BL77" s="34"/>
      <c r="BM77" s="34"/>
      <c r="BN77" s="33"/>
      <c r="BO77" s="25"/>
      <c r="BP77" s="25"/>
    </row>
    <row r="78" spans="1:68"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5"/>
      <c r="BI78" s="24"/>
      <c r="BJ78" s="24"/>
      <c r="BK78" s="24"/>
      <c r="BL78" s="24"/>
      <c r="BM78" s="24"/>
      <c r="BN78" s="25"/>
      <c r="BO78" s="25"/>
      <c r="BP78" s="25"/>
    </row>
  </sheetData>
  <mergeCells count="47">
    <mergeCell ref="AB32:AO32"/>
    <mergeCell ref="AP32:BC32"/>
    <mergeCell ref="N25:AA25"/>
    <mergeCell ref="AB25:AO25"/>
    <mergeCell ref="AP25:BC25"/>
    <mergeCell ref="N31:AA31"/>
    <mergeCell ref="AB31:AO31"/>
    <mergeCell ref="AP31:BC31"/>
    <mergeCell ref="N32:AA32"/>
    <mergeCell ref="N24:AA24"/>
    <mergeCell ref="AB24:AO24"/>
    <mergeCell ref="AP24:BC24"/>
    <mergeCell ref="D27:E27"/>
    <mergeCell ref="J29:R29"/>
    <mergeCell ref="S29:Y29"/>
    <mergeCell ref="Z29:AF29"/>
    <mergeCell ref="AG29:AW29"/>
    <mergeCell ref="J28:AW28"/>
    <mergeCell ref="J21:AW21"/>
    <mergeCell ref="Z22:AW22"/>
    <mergeCell ref="B18:C18"/>
    <mergeCell ref="E18:F18"/>
    <mergeCell ref="D20:E20"/>
    <mergeCell ref="J22:R22"/>
    <mergeCell ref="S22:Y22"/>
    <mergeCell ref="B14:C14"/>
    <mergeCell ref="E14:F14"/>
    <mergeCell ref="I15:BE15"/>
    <mergeCell ref="AI16:BE16"/>
    <mergeCell ref="I16:Y16"/>
    <mergeCell ref="Z16:AH16"/>
    <mergeCell ref="A1:BG1"/>
    <mergeCell ref="C5:U5"/>
    <mergeCell ref="W9:AF9"/>
    <mergeCell ref="W10:AF10"/>
    <mergeCell ref="W11:AF11"/>
    <mergeCell ref="AH9:BG9"/>
    <mergeCell ref="AH10:BG10"/>
    <mergeCell ref="AH11:BG11"/>
    <mergeCell ref="A41:BG41"/>
    <mergeCell ref="D43:BG44"/>
    <mergeCell ref="D45:BG46"/>
    <mergeCell ref="D47:BG50"/>
    <mergeCell ref="C42:BG42"/>
    <mergeCell ref="B43:C43"/>
    <mergeCell ref="B45:C45"/>
    <mergeCell ref="B47:C47"/>
  </mergeCells>
  <phoneticPr fontId="2"/>
  <pageMargins left="0.7" right="0.68" top="0.75" bottom="0.39" header="0.4"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vt:lpstr>
      <vt:lpstr>申告書</vt:lpstr>
      <vt:lpstr>申告書!Print_Area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2013-03-13T08:43:01Z</cp:lastPrinted>
  <dcterms:created xsi:type="dcterms:W3CDTF">2013-02-19T04:55:24Z</dcterms:created>
  <dcterms:modified xsi:type="dcterms:W3CDTF">2014-03-26T02:06:21Z</dcterms:modified>
</cp:coreProperties>
</file>