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0120\Desktop\入札参加資格更新申請\伺い　格付け廃止に伴う対応\"/>
    </mc:Choice>
  </mc:AlternateContent>
  <bookViews>
    <workbookView xWindow="0" yWindow="0" windowWidth="16740" windowHeight="11790" tabRatio="842"/>
  </bookViews>
  <sheets>
    <sheet name="県庁舎維持管理業務調書" sheetId="1" r:id="rId1"/>
    <sheet name="評定点数値表" sheetId="9" state="hidden" r:id="rId2"/>
  </sheets>
  <definedNames>
    <definedName name="_xlnm.Print_Area" localSheetId="0">県庁舎維持管理業務調書!$A$1:$O$69</definedName>
  </definedNames>
  <calcPr calcId="162913"/>
</workbook>
</file>

<file path=xl/calcChain.xml><?xml version="1.0" encoding="utf-8"?>
<calcChain xmlns="http://schemas.openxmlformats.org/spreadsheetml/2006/main">
  <c r="L62" i="1" l="1"/>
  <c r="L60" i="1"/>
  <c r="L59" i="1"/>
  <c r="L57" i="1"/>
  <c r="L56" i="1"/>
  <c r="L54" i="1"/>
  <c r="L49" i="1"/>
  <c r="L46" i="1"/>
  <c r="L44" i="1"/>
  <c r="L42" i="1"/>
  <c r="L41" i="1"/>
  <c r="J39" i="1"/>
  <c r="L39" i="1" s="1"/>
  <c r="J36" i="1"/>
  <c r="L36" i="1" s="1"/>
  <c r="J33" i="1"/>
  <c r="L33" i="1" s="1"/>
  <c r="L29" i="1"/>
  <c r="L28" i="1"/>
  <c r="J26" i="1"/>
  <c r="L25" i="1"/>
  <c r="L24" i="1"/>
  <c r="L23" i="1"/>
  <c r="L22" i="1"/>
  <c r="L20" i="1"/>
  <c r="L18" i="1"/>
  <c r="L16" i="1"/>
  <c r="L14" i="1" l="1"/>
  <c r="L17" i="1"/>
  <c r="L15" i="1"/>
  <c r="L19" i="1"/>
  <c r="L13" i="1"/>
  <c r="M12" i="1" s="1"/>
</calcChain>
</file>

<file path=xl/comments1.xml><?xml version="1.0" encoding="utf-8"?>
<comments xmlns="http://schemas.openxmlformats.org/spreadsheetml/2006/main">
  <authors>
    <author>井上淳</author>
  </authors>
  <commentList>
    <comment ref="J35" authorId="0" shapeId="0">
      <text>
        <r>
          <rPr>
            <sz val="9"/>
            <rFont val="ＭＳ Ｐゴシック"/>
            <family val="3"/>
            <charset val="128"/>
          </rPr>
          <t>３　経営規模（２）自己資本額と同額です。</t>
        </r>
      </text>
    </comment>
  </commentList>
</comments>
</file>

<file path=xl/sharedStrings.xml><?xml version="1.0" encoding="utf-8"?>
<sst xmlns="http://schemas.openxmlformats.org/spreadsheetml/2006/main" count="123" uniqueCount="94">
  <si>
    <t>申請者(商号又は名称)</t>
  </si>
  <si>
    <t>審査事項　（評点項目）</t>
  </si>
  <si>
    <t>記載欄</t>
  </si>
  <si>
    <t>単位等</t>
  </si>
  <si>
    <t>数値</t>
  </si>
  <si>
    <t>清掃
格付</t>
  </si>
  <si>
    <t>営業種目及び資格審査申請種目（申請種目○印）</t>
  </si>
  <si>
    <t>　建築物清掃業務</t>
  </si>
  <si>
    <t>　電気設備保守管理業務</t>
  </si>
  <si>
    <t>　冷暖房設備保守管理業務</t>
  </si>
  <si>
    <t>　消防用設備保守管理業務</t>
  </si>
  <si>
    <t>　エレベーター設備保守管理業務</t>
  </si>
  <si>
    <t>　自動ドア設備保守管理業務</t>
  </si>
  <si>
    <t>　警備業務</t>
  </si>
  <si>
    <t>１　営業年数（基準日までの営業年数）</t>
  </si>
  <si>
    <t>年</t>
  </si>
  <si>
    <t>２　営業実績　※注１</t>
  </si>
  <si>
    <t>千円</t>
  </si>
  <si>
    <t>　設備保守管理業務</t>
  </si>
  <si>
    <t>　その他
（上記以外の売上げ）</t>
  </si>
  <si>
    <t>　合　　計</t>
  </si>
  <si>
    <t>３　経営規模</t>
  </si>
  <si>
    <t>(１)従業員数(基準日における営業に従事する者の数)</t>
  </si>
  <si>
    <t>人</t>
  </si>
  <si>
    <r>
      <rPr>
        <sz val="11"/>
        <color theme="1"/>
        <rFont val="ＭＳ 明朝"/>
        <family val="1"/>
        <charset val="128"/>
      </rPr>
      <t>(２)自己資本額(貸借対照表の「純資産合計額」)</t>
    </r>
    <r>
      <rPr>
        <sz val="9"/>
        <color theme="1"/>
        <rFont val="ＭＳ 明朝"/>
        <family val="1"/>
        <charset val="128"/>
      </rPr>
      <t>(千円未満切捨)</t>
    </r>
  </si>
  <si>
    <t>４　経営比率　</t>
  </si>
  <si>
    <t>(千円未満切捨)</t>
  </si>
  <si>
    <t>(１)流動比率</t>
  </si>
  <si>
    <r>
      <rPr>
        <sz val="9"/>
        <color theme="1"/>
        <rFont val="ＭＳ 明朝"/>
        <family val="1"/>
        <charset val="128"/>
      </rPr>
      <t>　</t>
    </r>
    <r>
      <rPr>
        <sz val="11"/>
        <color theme="1"/>
        <rFont val="ＭＳ 明朝"/>
        <family val="1"/>
        <charset val="128"/>
      </rPr>
      <t>流動資産</t>
    </r>
    <r>
      <rPr>
        <sz val="9"/>
        <color theme="1"/>
        <rFont val="ＭＳ 明朝"/>
        <family val="1"/>
        <charset val="128"/>
      </rPr>
      <t>（貸借対照表の「流動資産」の合計額）</t>
    </r>
  </si>
  <si>
    <r>
      <rPr>
        <sz val="9"/>
        <color theme="1"/>
        <rFont val="ＭＳ 明朝"/>
        <family val="1"/>
        <charset val="128"/>
      </rPr>
      <t>　</t>
    </r>
    <r>
      <rPr>
        <sz val="11"/>
        <color theme="1"/>
        <rFont val="ＭＳ 明朝"/>
        <family val="1"/>
        <charset val="128"/>
      </rPr>
      <t>流動負債</t>
    </r>
    <r>
      <rPr>
        <sz val="9"/>
        <color theme="1"/>
        <rFont val="ＭＳ 明朝"/>
        <family val="1"/>
        <charset val="128"/>
      </rPr>
      <t>（貸借対照表の「流動負債」の合計額）</t>
    </r>
  </si>
  <si>
    <t>流動資産÷流動負債　</t>
  </si>
  <si>
    <t>％</t>
  </si>
  <si>
    <t>(２)自己資本固定比率</t>
  </si>
  <si>
    <r>
      <rPr>
        <sz val="9"/>
        <color theme="1"/>
        <rFont val="ＭＳ 明朝"/>
        <family val="1"/>
        <charset val="128"/>
      </rPr>
      <t>　</t>
    </r>
    <r>
      <rPr>
        <sz val="11"/>
        <color theme="1"/>
        <rFont val="ＭＳ 明朝"/>
        <family val="1"/>
        <charset val="128"/>
      </rPr>
      <t>固定資産</t>
    </r>
    <r>
      <rPr>
        <sz val="9"/>
        <color theme="1"/>
        <rFont val="ＭＳ 明朝"/>
        <family val="1"/>
        <charset val="128"/>
      </rPr>
      <t>（貸借対照表の「固定資産」の合計額）</t>
    </r>
  </si>
  <si>
    <r>
      <rPr>
        <sz val="9"/>
        <color theme="1"/>
        <rFont val="ＭＳ 明朝"/>
        <family val="1"/>
        <charset val="128"/>
      </rPr>
      <t>　</t>
    </r>
    <r>
      <rPr>
        <sz val="11"/>
        <color theme="1"/>
        <rFont val="ＭＳ 明朝"/>
        <family val="1"/>
        <charset val="128"/>
      </rPr>
      <t>自己資本</t>
    </r>
    <r>
      <rPr>
        <sz val="9"/>
        <color theme="1"/>
        <rFont val="ＭＳ 明朝"/>
        <family val="1"/>
        <charset val="128"/>
      </rPr>
      <t>（貸借対照表の「純資産合計額」）</t>
    </r>
  </si>
  <si>
    <t>　固定資産÷自己資本　</t>
  </si>
  <si>
    <t>(３)利益率</t>
  </si>
  <si>
    <r>
      <rPr>
        <sz val="9"/>
        <color theme="1"/>
        <rFont val="ＭＳ 明朝"/>
        <family val="1"/>
        <charset val="128"/>
      </rPr>
      <t>　</t>
    </r>
    <r>
      <rPr>
        <sz val="11"/>
        <color theme="1"/>
        <rFont val="ＭＳ 明朝"/>
        <family val="1"/>
        <charset val="128"/>
      </rPr>
      <t>当期利益</t>
    </r>
    <r>
      <rPr>
        <sz val="9"/>
        <color theme="1"/>
        <rFont val="ＭＳ 明朝"/>
        <family val="1"/>
        <charset val="128"/>
      </rPr>
      <t>（損益計算書の「税引前当期利益」）</t>
    </r>
  </si>
  <si>
    <r>
      <rPr>
        <sz val="9"/>
        <color theme="1"/>
        <rFont val="ＭＳ 明朝"/>
        <family val="1"/>
        <charset val="128"/>
      </rPr>
      <t>　</t>
    </r>
    <r>
      <rPr>
        <sz val="11"/>
        <color theme="1"/>
        <rFont val="ＭＳ 明朝"/>
        <family val="1"/>
        <charset val="128"/>
      </rPr>
      <t>総 資 本</t>
    </r>
    <r>
      <rPr>
        <sz val="9"/>
        <color theme="1"/>
        <rFont val="ＭＳ 明朝"/>
        <family val="1"/>
        <charset val="128"/>
      </rPr>
      <t>（貸借対照表の「負債・純資産」の合計額）</t>
    </r>
  </si>
  <si>
    <t>　当期利益÷総資本　　</t>
  </si>
  <si>
    <t>５　機械設備等　（有のみ記載）</t>
  </si>
  <si>
    <t>　機械器具数</t>
  </si>
  <si>
    <t>台</t>
  </si>
  <si>
    <t>　建築物の衛生的環境の確保に関する法律　
　第12条の2第１号又は第８号登録の有無</t>
  </si>
  <si>
    <t>機械警備設備の有無</t>
  </si>
  <si>
    <t>６　設備保守管理業務資格所有者数　※注２</t>
  </si>
  <si>
    <t>　電気設備保守</t>
  </si>
  <si>
    <t>　①　電気主任技術者</t>
  </si>
  <si>
    <t>　②　電気工事士</t>
  </si>
  <si>
    <t>　③　電気工事施工管理技士</t>
  </si>
  <si>
    <t>　冷暖房設備保守</t>
  </si>
  <si>
    <t>　④　ボイラー整備士</t>
  </si>
  <si>
    <t>　⑤　ボイラー技士</t>
  </si>
  <si>
    <t>　⑥　危険物取扱者（乙種第４類）</t>
  </si>
  <si>
    <t>　⑦　冷凍機械責任者</t>
  </si>
  <si>
    <t>　⑧　管工事施工管理技士</t>
  </si>
  <si>
    <t>　消防用設備保守</t>
  </si>
  <si>
    <t>　⑨　消防設備点検資格者</t>
  </si>
  <si>
    <t>　⑩　消防設備士</t>
  </si>
  <si>
    <t>　エレベーター保守</t>
  </si>
  <si>
    <t>　⑪　昇降機等検査員</t>
  </si>
  <si>
    <t>　自動ドア設備保守</t>
  </si>
  <si>
    <t>　⑫　自動ドア施工技能士</t>
  </si>
  <si>
    <t>７　女性の職業生活における活躍の推進の状況（有のみ記載）※注３</t>
  </si>
  <si>
    <t>（１）一般事業主行動計画の認定の有無</t>
  </si>
  <si>
    <t>（２）育児休業制度、介護休業制度の就業規則における導入の有無</t>
  </si>
  <si>
    <t>８　障がい者の就労への支援の状況（有のみ記載）※注３,４</t>
  </si>
  <si>
    <t>県内事業所における雇用の達成又は雇用の有無</t>
  </si>
  <si>
    <t>注１：ビル等の総合管理を行っている場合にあっても、清掃業務、設備管理、警備業務及びその他に区分して記入す</t>
  </si>
  <si>
    <t xml:space="preserve">      ること。</t>
  </si>
  <si>
    <t>注２：県内の事業所等に在籍する職員についてのみ対象とすること。</t>
  </si>
  <si>
    <t>注３：確認できる書類を添付すること。（未添付の場合は、無として扱う。）</t>
  </si>
  <si>
    <t>注４：法定雇用率が義務付けされている場合は調書を、法定雇用率が義務付けされていない場合は証明する書類を添</t>
  </si>
  <si>
    <t xml:space="preserve">      付すること。</t>
  </si>
  <si>
    <t>住所</t>
  </si>
  <si>
    <t>法人番号</t>
  </si>
  <si>
    <t>電話番号</t>
  </si>
  <si>
    <t>FAX番号</t>
  </si>
  <si>
    <t>電子メールアドレス</t>
  </si>
  <si>
    <t>部署・担当者氏名</t>
  </si>
  <si>
    <t>営業年数</t>
  </si>
  <si>
    <t>営業実績</t>
  </si>
  <si>
    <t>)従業員数</t>
  </si>
  <si>
    <t>自己資本額</t>
  </si>
  <si>
    <t>流動比率</t>
  </si>
  <si>
    <t>自己資本固定比率</t>
  </si>
  <si>
    <t>利益率</t>
  </si>
  <si>
    <t>機械器具数</t>
  </si>
  <si>
    <t>資格者数</t>
  </si>
  <si>
    <t>　　　 県庁舎等維持管理業務調書</t>
    <phoneticPr fontId="11"/>
  </si>
  <si>
    <t>登録番号※</t>
    <phoneticPr fontId="11"/>
  </si>
  <si>
    <t>ー</t>
    <phoneticPr fontId="11"/>
  </si>
  <si>
    <t>※入札参加資格取得済みであれば審査結果通知書に記載されている登録番号を記入すること。入札参加資格審査申請中であれば記入不要。</t>
    <rPh sb="42" eb="44">
      <t>ニュウサツ</t>
    </rPh>
    <rPh sb="44" eb="46">
      <t>サンカ</t>
    </rPh>
    <rPh sb="46" eb="48">
      <t>シカク</t>
    </rPh>
    <rPh sb="48" eb="50">
      <t>シンサ</t>
    </rPh>
    <phoneticPr fontId="11"/>
  </si>
  <si>
    <r>
      <t>別表</t>
    </r>
    <r>
      <rPr>
        <sz val="11"/>
        <color theme="1"/>
        <rFont val="ＭＳ ゴシック"/>
        <family val="3"/>
        <charset val="128"/>
      </rPr>
      <t>１</t>
    </r>
    <r>
      <rPr>
        <sz val="11"/>
        <color theme="1"/>
        <rFont val="ＭＳ 明朝"/>
        <family val="1"/>
        <charset val="128"/>
      </rPr>
      <t>（第３条関係）</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</si>
</sst>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0_ ;[Red]\-0.00\ "/>
  </numFmts>
  <fonts count="12" x14ac:knownFonts="1">
    <font>
      <sz val="11"/>
      <color theme="1"/>
      <name val="ＭＳ Ｐゴシック"/>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u/>
      <sz val="11"/>
      <color theme="1"/>
      <name val="ＭＳ 明朝"/>
      <family val="1"/>
      <charset val="128"/>
    </font>
    <font>
      <sz val="11"/>
      <color theme="1"/>
      <name val="游ゴシック"/>
      <family val="3"/>
      <charset val="128"/>
      <scheme val="minor"/>
    </font>
    <font>
      <sz val="11"/>
      <name val="ＭＳ Ｐゴシック"/>
      <family val="3"/>
      <charset val="128"/>
    </font>
    <font>
      <sz val="11"/>
      <color theme="1"/>
      <name val="ＭＳ ゴシック"/>
      <family val="3"/>
      <charset val="128"/>
    </font>
    <font>
      <sz val="11"/>
      <color theme="1"/>
      <name val="ＭＳ Ｐゴシック"/>
      <family val="3"/>
      <charset val="128"/>
    </font>
    <font>
      <sz val="9"/>
      <name val="ＭＳ Ｐゴシック"/>
      <family val="3"/>
      <charset val="128"/>
    </font>
    <font>
      <sz val="6"/>
      <name val="ＭＳ Ｐゴシック"/>
      <family val="3"/>
      <charset val="128"/>
    </font>
  </fonts>
  <fills count="2">
    <fill>
      <patternFill patternType="none"/>
    </fill>
    <fill>
      <patternFill patternType="gray125"/>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s>
  <cellStyleXfs count="5">
    <xf numFmtId="0" fontId="0" fillId="0" borderId="0">
      <alignment vertical="center"/>
    </xf>
    <xf numFmtId="38" fontId="9"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cellStyleXfs>
  <cellXfs count="171">
    <xf numFmtId="0" fontId="0" fillId="0" borderId="0" xfId="0">
      <alignment vertical="center"/>
    </xf>
    <xf numFmtId="0" fontId="1" fillId="0" borderId="0" xfId="4" applyFont="1"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38" fontId="1" fillId="0" borderId="0" xfId="1" applyFont="1" applyFill="1" applyBorder="1" applyAlignment="1">
      <alignment horizontal="center" vertical="center"/>
    </xf>
    <xf numFmtId="0" fontId="1" fillId="0" borderId="0" xfId="0" applyFont="1" applyFill="1" applyBorder="1" applyAlignment="1">
      <alignment vertical="top"/>
    </xf>
    <xf numFmtId="0" fontId="1" fillId="0" borderId="1" xfId="0" applyFont="1" applyFill="1" applyBorder="1">
      <alignment vertical="center"/>
    </xf>
    <xf numFmtId="0" fontId="1" fillId="0" borderId="2" xfId="0" applyFont="1" applyFill="1" applyBorder="1">
      <alignment vertical="center"/>
    </xf>
    <xf numFmtId="0" fontId="1" fillId="0" borderId="2" xfId="0" applyFont="1" applyFill="1" applyBorder="1" applyAlignment="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1" xfId="0" applyFont="1" applyFill="1" applyBorder="1" applyAlignment="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7" xfId="0" applyFont="1" applyFill="1" applyBorder="1" applyAlignment="1">
      <alignment horizontal="center" vertical="center"/>
    </xf>
    <xf numFmtId="0" fontId="1" fillId="0" borderId="1" xfId="0" applyFont="1" applyFill="1" applyBorder="1" applyAlignment="1">
      <alignment horizontal="left" vertical="center"/>
    </xf>
    <xf numFmtId="0" fontId="1" fillId="0" borderId="7" xfId="4" applyFont="1" applyFill="1" applyBorder="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center"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1" fillId="0" borderId="6" xfId="0" applyFont="1" applyFill="1" applyBorder="1" applyAlignment="1">
      <alignment vertical="center"/>
    </xf>
    <xf numFmtId="0" fontId="3" fillId="0" borderId="0" xfId="0" applyFont="1" applyFill="1" applyBorder="1">
      <alignment vertical="center"/>
    </xf>
    <xf numFmtId="0" fontId="1" fillId="0" borderId="4" xfId="0" applyFont="1" applyFill="1" applyBorder="1" applyAlignment="1">
      <alignment vertical="center"/>
    </xf>
    <xf numFmtId="0" fontId="1" fillId="0" borderId="8" xfId="0" applyFont="1" applyFill="1" applyBorder="1">
      <alignment vertical="center"/>
    </xf>
    <xf numFmtId="0" fontId="1" fillId="0" borderId="9" xfId="0" applyFont="1" applyFill="1" applyBorder="1" applyAlignment="1">
      <alignment horizontal="right" vertical="center"/>
    </xf>
    <xf numFmtId="0" fontId="3" fillId="0" borderId="1" xfId="3" applyFont="1" applyFill="1" applyBorder="1" applyAlignment="1">
      <alignment vertical="center"/>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9" xfId="3" applyFont="1" applyFill="1" applyBorder="1" applyAlignment="1">
      <alignment vertical="center"/>
    </xf>
    <xf numFmtId="0" fontId="3" fillId="0" borderId="1" xfId="0" applyFont="1" applyFill="1" applyBorder="1" applyAlignment="1">
      <alignment vertical="center"/>
    </xf>
    <xf numFmtId="0" fontId="1" fillId="0" borderId="2" xfId="3" applyFont="1" applyFill="1" applyBorder="1" applyAlignment="1">
      <alignment vertical="center"/>
    </xf>
    <xf numFmtId="0" fontId="1" fillId="0" borderId="0" xfId="3" applyFont="1" applyFill="1" applyBorder="1" applyAlignment="1">
      <alignment vertical="center"/>
    </xf>
    <xf numFmtId="0" fontId="1" fillId="0" borderId="10" xfId="3" applyFont="1" applyFill="1" applyBorder="1" applyAlignment="1">
      <alignment vertical="center"/>
    </xf>
    <xf numFmtId="0" fontId="1" fillId="0" borderId="7" xfId="3" applyFont="1" applyFill="1" applyBorder="1" applyAlignment="1">
      <alignment vertical="center"/>
    </xf>
    <xf numFmtId="0" fontId="1" fillId="0" borderId="11" xfId="3" applyFont="1" applyFill="1" applyBorder="1" applyAlignment="1">
      <alignment vertical="center"/>
    </xf>
    <xf numFmtId="38" fontId="1" fillId="0" borderId="1" xfId="2" applyFont="1" applyFill="1" applyBorder="1" applyAlignment="1">
      <alignment horizontal="left" vertical="center"/>
    </xf>
    <xf numFmtId="0" fontId="1" fillId="0" borderId="2" xfId="3" applyFont="1" applyFill="1" applyBorder="1" applyAlignment="1">
      <alignment horizontal="center" vertical="center"/>
    </xf>
    <xf numFmtId="0" fontId="1" fillId="0" borderId="10" xfId="0" applyFont="1" applyFill="1" applyBorder="1">
      <alignment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1" fillId="0" borderId="12" xfId="0" applyFont="1" applyFill="1" applyBorder="1">
      <alignment vertical="center"/>
    </xf>
    <xf numFmtId="0" fontId="1" fillId="0" borderId="7" xfId="0" applyFont="1" applyFill="1" applyBorder="1" applyAlignment="1">
      <alignment horizontal="right" vertical="center"/>
    </xf>
    <xf numFmtId="0" fontId="1" fillId="0" borderId="11" xfId="0" applyFont="1" applyFill="1" applyBorder="1">
      <alignment vertical="center"/>
    </xf>
    <xf numFmtId="0" fontId="1" fillId="0" borderId="0" xfId="0" applyFont="1" applyFill="1" applyBorder="1" applyAlignment="1">
      <alignment vertical="center" wrapText="1" shrinkToFit="1"/>
    </xf>
    <xf numFmtId="0" fontId="1" fillId="0" borderId="0" xfId="0" applyFont="1" applyFill="1" applyBorder="1" applyAlignment="1">
      <alignment horizontal="right" vertical="center" wrapText="1" shrinkToFit="1"/>
    </xf>
    <xf numFmtId="0" fontId="1" fillId="0" borderId="2" xfId="0" applyFont="1" applyFill="1" applyBorder="1" applyAlignment="1">
      <alignment vertical="center" wrapText="1" shrinkToFit="1"/>
    </xf>
    <xf numFmtId="0" fontId="1" fillId="0" borderId="9" xfId="3" applyFont="1" applyFill="1" applyBorder="1" applyAlignment="1">
      <alignment horizontal="center" vertical="center" wrapText="1"/>
    </xf>
    <xf numFmtId="0" fontId="1" fillId="0" borderId="5" xfId="3" applyFont="1" applyFill="1" applyBorder="1" applyAlignment="1">
      <alignment vertical="center"/>
    </xf>
    <xf numFmtId="0" fontId="1" fillId="0" borderId="10" xfId="3" applyFont="1" applyFill="1" applyBorder="1" applyAlignment="1">
      <alignment horizontal="center" vertical="center" wrapText="1"/>
    </xf>
    <xf numFmtId="0" fontId="1" fillId="0" borderId="10" xfId="3" applyFont="1" applyFill="1" applyBorder="1" applyAlignment="1">
      <alignment vertical="center" wrapText="1"/>
    </xf>
    <xf numFmtId="0" fontId="1" fillId="0" borderId="13" xfId="0" applyFont="1" applyFill="1" applyBorder="1">
      <alignment vertical="center"/>
    </xf>
    <xf numFmtId="0" fontId="1" fillId="0" borderId="2" xfId="0" applyFont="1" applyFill="1" applyBorder="1" applyAlignment="1">
      <alignment horizontal="left" vertical="center"/>
    </xf>
    <xf numFmtId="0" fontId="1" fillId="0" borderId="2" xfId="0" applyFont="1" applyFill="1" applyBorder="1" applyAlignment="1">
      <alignment horizontal="right" vertical="center" wrapText="1" shrinkToFit="1"/>
    </xf>
    <xf numFmtId="0" fontId="1" fillId="0" borderId="5" xfId="3" applyFont="1" applyFill="1" applyBorder="1" applyAlignment="1">
      <alignment horizontal="left" vertical="center"/>
    </xf>
    <xf numFmtId="0" fontId="1" fillId="0" borderId="0" xfId="3" applyFont="1" applyFill="1" applyBorder="1" applyAlignment="1">
      <alignment horizontal="left" vertical="center"/>
    </xf>
    <xf numFmtId="0" fontId="1" fillId="0" borderId="3" xfId="0" applyFont="1" applyFill="1" applyBorder="1" applyAlignment="1">
      <alignment vertical="center"/>
    </xf>
    <xf numFmtId="0" fontId="1" fillId="0" borderId="9" xfId="0" applyFont="1" applyFill="1" applyBorder="1" applyAlignment="1">
      <alignment vertical="center" wrapText="1"/>
    </xf>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10" xfId="0" applyFont="1" applyFill="1" applyBorder="1" applyAlignment="1">
      <alignment vertical="center" wrapText="1"/>
    </xf>
    <xf numFmtId="0" fontId="1" fillId="0" borderId="7" xfId="0" applyFont="1" applyFill="1" applyBorder="1" applyAlignment="1">
      <alignment vertical="center"/>
    </xf>
    <xf numFmtId="0" fontId="1" fillId="0" borderId="11"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3" xfId="3" applyFont="1" applyFill="1" applyBorder="1" applyAlignment="1">
      <alignment vertical="center"/>
    </xf>
    <xf numFmtId="0" fontId="1" fillId="0" borderId="4" xfId="3" applyFont="1" applyFill="1" applyBorder="1" applyAlignment="1">
      <alignment vertical="center"/>
    </xf>
    <xf numFmtId="0" fontId="1" fillId="0" borderId="8" xfId="3" applyFont="1" applyFill="1" applyBorder="1" applyAlignment="1">
      <alignment vertical="center"/>
    </xf>
    <xf numFmtId="0" fontId="1" fillId="0" borderId="1" xfId="3" applyFont="1" applyFill="1" applyBorder="1" applyAlignment="1">
      <alignment vertical="center"/>
    </xf>
    <xf numFmtId="0" fontId="1" fillId="0" borderId="12" xfId="3" applyFont="1" applyFill="1" applyBorder="1" applyAlignment="1">
      <alignment vertical="center"/>
    </xf>
    <xf numFmtId="0" fontId="1" fillId="0" borderId="14" xfId="0" applyFont="1" applyFill="1" applyBorder="1">
      <alignment vertical="center"/>
    </xf>
    <xf numFmtId="0" fontId="2" fillId="0" borderId="0" xfId="3" applyFont="1" applyFill="1" applyBorder="1" applyAlignment="1">
      <alignment horizontal="left" vertical="center"/>
    </xf>
    <xf numFmtId="0" fontId="2" fillId="0" borderId="0" xfId="0" applyFont="1" applyFill="1" applyBorder="1">
      <alignment vertical="center"/>
    </xf>
    <xf numFmtId="0" fontId="2" fillId="0" borderId="4" xfId="0" applyFont="1" applyFill="1" applyBorder="1" applyAlignment="1">
      <alignment horizontal="left" vertical="center"/>
    </xf>
    <xf numFmtId="0" fontId="1" fillId="0" borderId="13" xfId="0" applyFont="1" applyFill="1" applyBorder="1" applyAlignment="1">
      <alignment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shrinkToFit="1"/>
    </xf>
    <xf numFmtId="38" fontId="1" fillId="0" borderId="15" xfId="1" applyFont="1" applyFill="1" applyBorder="1" applyAlignment="1">
      <alignment horizontal="center" vertical="center"/>
    </xf>
    <xf numFmtId="0" fontId="2" fillId="0" borderId="14" xfId="0" applyFont="1" applyFill="1" applyBorder="1" applyAlignment="1">
      <alignment horizontal="center" vertical="center" wrapText="1"/>
    </xf>
    <xf numFmtId="0" fontId="1" fillId="0" borderId="13" xfId="0" applyFont="1" applyFill="1" applyBorder="1" applyAlignment="1" applyProtection="1">
      <alignment vertical="center"/>
    </xf>
    <xf numFmtId="38" fontId="1" fillId="0" borderId="16" xfId="1" applyFont="1" applyFill="1" applyBorder="1" applyAlignment="1" applyProtection="1">
      <alignment horizontal="center" vertical="center"/>
    </xf>
    <xf numFmtId="38" fontId="1" fillId="0" borderId="14" xfId="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9" xfId="0" applyFont="1" applyFill="1" applyBorder="1">
      <alignment vertical="center"/>
    </xf>
    <xf numFmtId="0" fontId="1" fillId="0" borderId="0" xfId="0" applyFont="1">
      <alignment vertical="center"/>
    </xf>
    <xf numFmtId="0" fontId="1" fillId="0" borderId="15" xfId="0" applyFont="1" applyFill="1" applyBorder="1" applyAlignment="1">
      <alignment horizontal="left" vertical="center"/>
    </xf>
    <xf numFmtId="0" fontId="1" fillId="0" borderId="9" xfId="0" applyFont="1" applyFill="1" applyBorder="1" applyProtection="1">
      <alignment vertical="center"/>
    </xf>
    <xf numFmtId="38" fontId="1" fillId="0" borderId="14" xfId="1" applyFont="1" applyBorder="1">
      <alignment vertical="center"/>
    </xf>
    <xf numFmtId="0" fontId="1" fillId="0" borderId="14" xfId="0" applyFont="1" applyFill="1" applyBorder="1" applyAlignment="1">
      <alignment horizontal="left" vertical="center"/>
    </xf>
    <xf numFmtId="38" fontId="1" fillId="0" borderId="14" xfId="1" applyFont="1" applyFill="1" applyBorder="1" applyAlignment="1" applyProtection="1">
      <alignment horizontal="right" vertical="center"/>
      <protection locked="0"/>
    </xf>
    <xf numFmtId="38" fontId="1" fillId="0" borderId="14" xfId="0" applyNumberFormat="1" applyFont="1" applyFill="1" applyBorder="1" applyAlignment="1" applyProtection="1">
      <alignment horizontal="right" vertical="center"/>
      <protection locked="0"/>
    </xf>
    <xf numFmtId="0" fontId="1" fillId="0" borderId="12" xfId="0" applyFont="1" applyFill="1" applyBorder="1" applyAlignment="1">
      <alignment horizontal="left" vertical="center"/>
    </xf>
    <xf numFmtId="0" fontId="1" fillId="0" borderId="4" xfId="0" applyFont="1" applyFill="1" applyBorder="1" applyAlignment="1">
      <alignment horizontal="center" vertical="center"/>
    </xf>
    <xf numFmtId="0" fontId="1" fillId="0" borderId="9" xfId="0" applyFont="1" applyFill="1" applyBorder="1" applyAlignment="1" applyProtection="1">
      <alignment vertical="center"/>
    </xf>
    <xf numFmtId="38" fontId="1" fillId="0" borderId="12" xfId="1" applyFont="1" applyFill="1" applyBorder="1" applyAlignment="1" applyProtection="1">
      <alignment horizontal="right" vertical="center"/>
      <protection locked="0"/>
    </xf>
    <xf numFmtId="40" fontId="1" fillId="0" borderId="14" xfId="1" applyNumberFormat="1" applyFont="1" applyFill="1" applyBorder="1" applyAlignment="1" applyProtection="1">
      <alignment horizontal="right" vertical="center"/>
      <protection locked="0"/>
    </xf>
    <xf numFmtId="38" fontId="1" fillId="0" borderId="13" xfId="2" applyFont="1" applyFill="1" applyBorder="1" applyAlignment="1">
      <alignment vertical="center"/>
    </xf>
    <xf numFmtId="38" fontId="1" fillId="0" borderId="0" xfId="2" applyFont="1" applyFill="1" applyBorder="1" applyAlignment="1">
      <alignment horizontal="right" vertical="center"/>
    </xf>
    <xf numFmtId="177" fontId="1" fillId="0" borderId="14" xfId="1" applyNumberFormat="1" applyFont="1" applyFill="1" applyBorder="1" applyAlignment="1" applyProtection="1">
      <alignment horizontal="right" vertical="center"/>
      <protection locked="0"/>
    </xf>
    <xf numFmtId="0" fontId="1" fillId="0" borderId="0" xfId="0" applyFont="1" applyFill="1" applyBorder="1" applyProtection="1">
      <alignment vertical="center"/>
    </xf>
    <xf numFmtId="0" fontId="1" fillId="0" borderId="13" xfId="0" applyFont="1" applyFill="1" applyBorder="1" applyAlignment="1">
      <alignment horizontal="right" vertical="center"/>
    </xf>
    <xf numFmtId="176" fontId="1" fillId="0" borderId="0" xfId="4" applyNumberFormat="1" applyFont="1" applyFill="1">
      <alignment vertical="center"/>
    </xf>
    <xf numFmtId="0" fontId="1" fillId="0" borderId="2" xfId="0" applyFont="1" applyFill="1" applyBorder="1" applyAlignment="1">
      <alignment horizontal="center" vertical="center" wrapText="1" shrinkToFit="1"/>
    </xf>
    <xf numFmtId="0" fontId="1" fillId="0" borderId="13" xfId="0" applyFont="1" applyFill="1" applyBorder="1" applyAlignment="1" applyProtection="1">
      <alignment vertical="center" wrapText="1" shrinkToFit="1"/>
    </xf>
    <xf numFmtId="38" fontId="1" fillId="0" borderId="15" xfId="1" applyFont="1" applyFill="1" applyBorder="1" applyAlignment="1" applyProtection="1">
      <alignment horizontal="center" vertical="center"/>
    </xf>
    <xf numFmtId="0" fontId="1" fillId="0" borderId="13" xfId="0" applyFont="1" applyFill="1" applyBorder="1" applyAlignment="1">
      <alignment vertical="center" wrapText="1" shrinkToFit="1"/>
    </xf>
    <xf numFmtId="0" fontId="1" fillId="0" borderId="14" xfId="0" applyFont="1" applyFill="1" applyBorder="1" applyAlignment="1" applyProtection="1">
      <alignment horizontal="center" vertical="center"/>
      <protection locked="0"/>
    </xf>
    <xf numFmtId="38" fontId="5" fillId="0" borderId="12" xfId="0" applyNumberFormat="1" applyFont="1" applyFill="1" applyBorder="1" applyAlignment="1" applyProtection="1">
      <alignment horizontal="right" vertical="center"/>
      <protection locked="0"/>
    </xf>
    <xf numFmtId="0" fontId="1" fillId="0" borderId="6" xfId="0" applyFont="1" applyFill="1" applyBorder="1" applyAlignment="1">
      <alignment horizontal="left" vertical="center"/>
    </xf>
    <xf numFmtId="38" fontId="1" fillId="0" borderId="0" xfId="4" applyNumberFormat="1" applyFont="1" applyFill="1">
      <alignment vertical="center"/>
    </xf>
    <xf numFmtId="38" fontId="5" fillId="0" borderId="14" xfId="0" applyNumberFormat="1" applyFont="1" applyFill="1" applyBorder="1" applyAlignment="1" applyProtection="1">
      <alignment horizontal="right" vertical="center"/>
      <protection locked="0"/>
    </xf>
    <xf numFmtId="0" fontId="1" fillId="0" borderId="13" xfId="0" applyFont="1" applyFill="1" applyBorder="1" applyProtection="1">
      <alignment vertical="center"/>
    </xf>
    <xf numFmtId="38"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2" xfId="0" applyFont="1" applyFill="1" applyBorder="1" applyAlignment="1">
      <alignment horizontal="right" vertical="center"/>
    </xf>
    <xf numFmtId="0" fontId="2" fillId="0" borderId="0" xfId="0" applyFont="1" applyFill="1" applyAlignment="1">
      <alignment horizontal="right" vertical="center"/>
    </xf>
    <xf numFmtId="38" fontId="2" fillId="0" borderId="0" xfId="1" applyFont="1" applyFill="1">
      <alignment vertical="center"/>
    </xf>
    <xf numFmtId="0" fontId="2" fillId="0" borderId="0" xfId="0" applyFont="1" applyFill="1" applyBorder="1" applyAlignment="1">
      <alignment horizontal="center" vertical="center"/>
    </xf>
    <xf numFmtId="0" fontId="2" fillId="0" borderId="0" xfId="4" applyFont="1" applyFill="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right" vertical="center"/>
    </xf>
    <xf numFmtId="38" fontId="2" fillId="0" borderId="0" xfId="1" applyFont="1" applyFill="1" applyBorder="1" applyAlignment="1">
      <alignment horizontal="center" vertical="center"/>
    </xf>
    <xf numFmtId="0" fontId="2" fillId="0" borderId="0" xfId="4" applyFont="1" applyFill="1" applyBorder="1">
      <alignment vertical="center"/>
    </xf>
    <xf numFmtId="0" fontId="1" fillId="0" borderId="0" xfId="0" applyFont="1" applyFill="1" applyAlignment="1">
      <alignment horizontal="right" vertical="center"/>
    </xf>
    <xf numFmtId="38" fontId="1" fillId="0" borderId="0" xfId="1" applyFont="1" applyFill="1">
      <alignment vertical="center"/>
    </xf>
    <xf numFmtId="38" fontId="1" fillId="0" borderId="0" xfId="1" applyFont="1" applyFill="1" applyAlignment="1">
      <alignment horizontal="center" vertical="center"/>
    </xf>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38" fontId="1" fillId="0" borderId="0" xfId="0" applyNumberFormat="1" applyFont="1" applyFill="1" applyBorder="1" applyAlignment="1">
      <alignmen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38" fontId="1" fillId="0" borderId="1" xfId="0" applyNumberFormat="1" applyFont="1" applyFill="1" applyBorder="1" applyAlignment="1">
      <alignment horizontal="left" vertical="center"/>
    </xf>
    <xf numFmtId="38" fontId="1" fillId="0" borderId="2" xfId="0" applyNumberFormat="1" applyFont="1" applyFill="1" applyBorder="1" applyAlignment="1">
      <alignment horizontal="center"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13" xfId="0" applyFont="1" applyFill="1" applyBorder="1" applyAlignment="1">
      <alignment horizontal="left" vertical="center"/>
    </xf>
    <xf numFmtId="0" fontId="1"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13" xfId="0" applyFont="1" applyFill="1" applyBorder="1" applyAlignment="1">
      <alignment horizontal="left" vertical="center"/>
    </xf>
    <xf numFmtId="0" fontId="2" fillId="0" borderId="4" xfId="0" applyFont="1" applyFill="1" applyBorder="1" applyAlignment="1">
      <alignment horizontal="center" vertical="center"/>
    </xf>
    <xf numFmtId="38" fontId="1" fillId="0" borderId="14" xfId="1" applyFont="1" applyFill="1" applyBorder="1" applyAlignment="1" applyProtection="1">
      <alignment horizontal="center" vertical="center"/>
    </xf>
    <xf numFmtId="38" fontId="1" fillId="0" borderId="12" xfId="1" applyFont="1" applyFill="1" applyBorder="1" applyAlignment="1" applyProtection="1">
      <alignment horizontal="center" vertical="center"/>
    </xf>
    <xf numFmtId="0" fontId="4" fillId="0" borderId="1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2" fillId="0" borderId="4" xfId="3" applyFont="1" applyFill="1" applyBorder="1" applyAlignment="1">
      <alignment horizontal="left" vertical="center" wrapText="1"/>
    </xf>
    <xf numFmtId="0" fontId="2" fillId="0" borderId="9" xfId="3" applyFont="1" applyFill="1" applyBorder="1" applyAlignment="1">
      <alignment horizontal="left" vertical="center" wrapText="1"/>
    </xf>
    <xf numFmtId="0" fontId="2" fillId="0" borderId="7" xfId="3" applyFont="1" applyFill="1" applyBorder="1" applyAlignment="1">
      <alignment horizontal="left" vertical="center" wrapText="1"/>
    </xf>
    <xf numFmtId="0" fontId="2" fillId="0" borderId="11" xfId="3"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3" xfId="0" applyFont="1" applyFill="1" applyBorder="1" applyAlignment="1">
      <alignment horizontal="left" vertical="center"/>
    </xf>
    <xf numFmtId="0" fontId="1" fillId="0" borderId="15"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38" fontId="1" fillId="0" borderId="15" xfId="1" applyFont="1" applyFill="1" applyBorder="1" applyAlignment="1" applyProtection="1">
      <alignment horizontal="center" vertical="center"/>
    </xf>
    <xf numFmtId="0" fontId="1" fillId="0" borderId="0" xfId="0" applyFont="1" applyFill="1" applyAlignment="1">
      <alignment horizontal="left" vertical="top" wrapText="1"/>
    </xf>
    <xf numFmtId="0" fontId="1" fillId="0" borderId="10" xfId="0" applyFont="1" applyFill="1" applyBorder="1" applyAlignment="1">
      <alignment horizontal="left" vertical="top" wrapText="1"/>
    </xf>
  </cellXfs>
  <cellStyles count="5">
    <cellStyle name="桁区切り" xfId="1" builtinId="6"/>
    <cellStyle name="桁区切り 2" xfId="2"/>
    <cellStyle name="標準" xfId="0" builtinId="0"/>
    <cellStyle name="標準 2" xfId="3"/>
    <cellStyle name="標準 3" xfId="4"/>
  </cellStyles>
  <dxfs count="1">
    <dxf>
      <font>
        <color theme="0"/>
      </font>
      <fill>
        <patternFill patternType="solid">
          <bgColor theme="0"/>
        </patternFill>
      </fill>
    </dxf>
  </dxfs>
  <tableStyles count="0" defaultTableStyle="TableStyleMedium2"/>
  <colors>
    <mruColors>
      <color rgb="FFCCCC00"/>
      <color rgb="FFFFCCFF"/>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02"/>
  <sheetViews>
    <sheetView showGridLines="0" tabSelected="1" view="pageBreakPreview" zoomScale="80" zoomScaleNormal="90" zoomScaleSheetLayoutView="80" workbookViewId="0">
      <selection activeCell="J13" sqref="J13"/>
    </sheetView>
  </sheetViews>
  <sheetFormatPr defaultColWidth="9" defaultRowHeight="23.25" customHeight="1" x14ac:dyDescent="0.15"/>
  <cols>
    <col min="1" max="1" width="2.625" style="5" customWidth="1"/>
    <col min="2" max="3" width="4.625" style="6" customWidth="1"/>
    <col min="4" max="6" width="9" style="6"/>
    <col min="7" max="9" width="11" style="6" customWidth="1"/>
    <col min="10" max="10" width="11.25" style="7" customWidth="1"/>
    <col min="11" max="11" width="5.5" style="6" customWidth="1"/>
    <col min="12" max="12" width="5.5" style="8" customWidth="1"/>
    <col min="13" max="13" width="5" style="2" customWidth="1"/>
    <col min="14" max="14" width="2.375" style="1" customWidth="1"/>
    <col min="15" max="15" width="5.875" style="5" customWidth="1"/>
    <col min="16" max="20" width="9" style="5"/>
    <col min="21" max="21" width="15.5" style="5" customWidth="1"/>
    <col min="22" max="16384" width="9" style="5"/>
  </cols>
  <sheetData>
    <row r="2" spans="2:13" ht="13.5" x14ac:dyDescent="0.15">
      <c r="B2" s="9" t="s">
        <v>93</v>
      </c>
      <c r="C2" s="9"/>
    </row>
    <row r="3" spans="2:13" ht="18" customHeight="1" x14ac:dyDescent="0.15">
      <c r="B3" s="158" t="s">
        <v>89</v>
      </c>
      <c r="C3" s="158"/>
      <c r="D3" s="158"/>
      <c r="E3" s="158"/>
      <c r="F3" s="158"/>
      <c r="G3" s="159"/>
      <c r="H3" s="160" t="s">
        <v>0</v>
      </c>
      <c r="I3" s="161"/>
      <c r="J3" s="162"/>
      <c r="K3" s="162"/>
      <c r="L3" s="162"/>
      <c r="M3" s="163"/>
    </row>
    <row r="4" spans="2:13" ht="18" customHeight="1" x14ac:dyDescent="0.15">
      <c r="B4" s="25"/>
      <c r="C4" s="25"/>
      <c r="D4" s="25"/>
      <c r="E4" s="25"/>
      <c r="F4" s="25"/>
      <c r="G4" s="146"/>
      <c r="H4" s="160" t="s">
        <v>75</v>
      </c>
      <c r="I4" s="161"/>
      <c r="J4" s="144"/>
      <c r="K4" s="81"/>
      <c r="L4" s="81"/>
      <c r="M4" s="145"/>
    </row>
    <row r="5" spans="2:13" ht="18" customHeight="1" x14ac:dyDescent="0.15">
      <c r="B5" s="169" t="s">
        <v>92</v>
      </c>
      <c r="C5" s="169"/>
      <c r="D5" s="169"/>
      <c r="E5" s="169"/>
      <c r="F5" s="169"/>
      <c r="G5" s="170"/>
      <c r="H5" s="160" t="s">
        <v>74</v>
      </c>
      <c r="I5" s="161"/>
      <c r="J5" s="144"/>
      <c r="K5" s="81"/>
      <c r="L5" s="81"/>
      <c r="M5" s="145"/>
    </row>
    <row r="6" spans="2:13" ht="18" customHeight="1" x14ac:dyDescent="0.15">
      <c r="B6" s="169"/>
      <c r="C6" s="169"/>
      <c r="D6" s="169"/>
      <c r="E6" s="169"/>
      <c r="F6" s="169"/>
      <c r="G6" s="170"/>
      <c r="H6" s="160" t="s">
        <v>76</v>
      </c>
      <c r="I6" s="161"/>
      <c r="J6" s="144"/>
      <c r="K6" s="81"/>
      <c r="L6" s="81"/>
      <c r="M6" s="145"/>
    </row>
    <row r="7" spans="2:13" ht="18" customHeight="1" x14ac:dyDescent="0.15">
      <c r="B7" s="169"/>
      <c r="C7" s="169"/>
      <c r="D7" s="169"/>
      <c r="E7" s="169"/>
      <c r="F7" s="169"/>
      <c r="G7" s="170"/>
      <c r="H7" s="160" t="s">
        <v>77</v>
      </c>
      <c r="I7" s="161"/>
      <c r="J7" s="144"/>
      <c r="K7" s="81"/>
      <c r="L7" s="81"/>
      <c r="M7" s="145"/>
    </row>
    <row r="8" spans="2:13" ht="18" customHeight="1" x14ac:dyDescent="0.15">
      <c r="B8" s="25"/>
      <c r="C8" s="25"/>
      <c r="D8" s="25"/>
      <c r="E8" s="25"/>
      <c r="F8" s="25"/>
      <c r="G8" s="146"/>
      <c r="H8" s="160" t="s">
        <v>78</v>
      </c>
      <c r="I8" s="161"/>
      <c r="J8" s="144"/>
      <c r="K8" s="81"/>
      <c r="L8" s="81"/>
      <c r="M8" s="145"/>
    </row>
    <row r="9" spans="2:13" ht="18" customHeight="1" x14ac:dyDescent="0.15">
      <c r="B9" s="25"/>
      <c r="C9" s="25"/>
      <c r="D9" s="25"/>
      <c r="E9" s="25"/>
      <c r="F9" s="25"/>
      <c r="G9" s="146"/>
      <c r="H9" s="160" t="s">
        <v>79</v>
      </c>
      <c r="I9" s="161"/>
      <c r="J9" s="144"/>
      <c r="K9" s="81"/>
      <c r="L9" s="81"/>
      <c r="M9" s="145"/>
    </row>
    <row r="10" spans="2:13" ht="18" customHeight="1" x14ac:dyDescent="0.15">
      <c r="B10" s="142"/>
      <c r="C10" s="142"/>
      <c r="D10" s="142"/>
      <c r="E10" s="142"/>
      <c r="F10" s="142"/>
      <c r="G10" s="143"/>
      <c r="H10" s="160" t="s">
        <v>90</v>
      </c>
      <c r="I10" s="161"/>
      <c r="J10" s="147"/>
      <c r="K10" s="149" t="s">
        <v>91</v>
      </c>
      <c r="L10" s="81"/>
      <c r="M10" s="148"/>
    </row>
    <row r="11" spans="2:13" ht="24" x14ac:dyDescent="0.15">
      <c r="B11" s="10"/>
      <c r="C11" s="11"/>
      <c r="D11" s="12" t="s">
        <v>1</v>
      </c>
      <c r="E11" s="12"/>
      <c r="F11" s="12"/>
      <c r="G11" s="12"/>
      <c r="H11" s="12"/>
      <c r="I11" s="82"/>
      <c r="J11" s="83" t="s">
        <v>2</v>
      </c>
      <c r="K11" s="84" t="s">
        <v>3</v>
      </c>
      <c r="L11" s="85" t="s">
        <v>4</v>
      </c>
      <c r="M11" s="86" t="s">
        <v>5</v>
      </c>
    </row>
    <row r="12" spans="2:13" ht="17.25" customHeight="1" x14ac:dyDescent="0.15">
      <c r="B12" s="13" t="s">
        <v>6</v>
      </c>
      <c r="C12" s="14"/>
      <c r="D12" s="14"/>
      <c r="E12" s="14"/>
      <c r="F12" s="14"/>
      <c r="G12" s="14"/>
      <c r="H12" s="14"/>
      <c r="I12" s="12"/>
      <c r="J12" s="12"/>
      <c r="K12" s="26"/>
      <c r="L12" s="87"/>
      <c r="M12" s="152" t="str">
        <f>IF(L13="","",IF(L13&gt;=80,"A",IF(L13&gt;=40,"B","")))</f>
        <v/>
      </c>
    </row>
    <row r="13" spans="2:13" ht="17.25" customHeight="1" x14ac:dyDescent="0.15">
      <c r="B13" s="15"/>
      <c r="D13" s="2"/>
      <c r="E13" s="2"/>
      <c r="F13" s="16" t="s">
        <v>7</v>
      </c>
      <c r="G13" s="11"/>
      <c r="H13" s="11"/>
      <c r="I13" s="59"/>
      <c r="J13" s="90"/>
      <c r="K13" s="88"/>
      <c r="L13" s="89" t="str">
        <f>IF(J13="","",$L$20+L22+$L$28+$L$29+$L$33+$L$36+$L$39+L41+L42+$L$59+$L$60+$L$62)</f>
        <v/>
      </c>
      <c r="M13" s="153"/>
    </row>
    <row r="14" spans="2:13" ht="17.25" customHeight="1" x14ac:dyDescent="0.15">
      <c r="B14" s="15"/>
      <c r="D14" s="2"/>
      <c r="E14" s="2"/>
      <c r="F14" s="16" t="s">
        <v>8</v>
      </c>
      <c r="G14" s="11"/>
      <c r="H14" s="11"/>
      <c r="I14" s="59"/>
      <c r="J14" s="90"/>
      <c r="K14" s="88"/>
      <c r="L14" s="88" t="str">
        <f>IF(J14="","",$L$20+L23+$L$28+$L$29+$L$33+$L$36+$L$39+L46+$L$59+$L$60+$L$62)</f>
        <v/>
      </c>
      <c r="M14" s="91"/>
    </row>
    <row r="15" spans="2:13" ht="17.25" customHeight="1" x14ac:dyDescent="0.15">
      <c r="B15" s="15"/>
      <c r="D15" s="2"/>
      <c r="E15" s="2"/>
      <c r="F15" s="20" t="s">
        <v>9</v>
      </c>
      <c r="G15" s="11"/>
      <c r="H15" s="11"/>
      <c r="I15" s="59"/>
      <c r="J15" s="90"/>
      <c r="K15" s="88"/>
      <c r="L15" s="88" t="str">
        <f>IF(J15="","",$L$20+L24+$L$28+$L$29+$L$33+$L$36+$L$39+L49+$L$59+$L$60+$L$62)</f>
        <v/>
      </c>
      <c r="M15" s="91"/>
    </row>
    <row r="16" spans="2:13" ht="17.25" customHeight="1" x14ac:dyDescent="0.15">
      <c r="B16" s="15"/>
      <c r="D16" s="2"/>
      <c r="E16" s="2"/>
      <c r="F16" s="20" t="s">
        <v>10</v>
      </c>
      <c r="G16" s="11"/>
      <c r="H16" s="11"/>
      <c r="I16" s="59"/>
      <c r="J16" s="90"/>
      <c r="K16" s="88"/>
      <c r="L16" s="88" t="str">
        <f>IF(J16="","",$L$20+L25+$L$28+$L$29+$L$33+$L$36+$L$39+L54+$L$59+$L$60+$L$62)</f>
        <v/>
      </c>
      <c r="M16" s="91"/>
    </row>
    <row r="17" spans="2:15" ht="17.25" customHeight="1" x14ac:dyDescent="0.15">
      <c r="B17" s="15"/>
      <c r="D17" s="2"/>
      <c r="E17" s="2"/>
      <c r="F17" s="20" t="s">
        <v>11</v>
      </c>
      <c r="G17" s="11"/>
      <c r="H17" s="11"/>
      <c r="I17" s="59"/>
      <c r="J17" s="90"/>
      <c r="K17" s="88"/>
      <c r="L17" s="88" t="str">
        <f>IF(J17="","",$L$20+L23+$L$28+$L$29+$L$33+$L$36+$L$39+L56+$L$59+$L$60+$L$62)</f>
        <v/>
      </c>
      <c r="M17" s="91"/>
    </row>
    <row r="18" spans="2:15" ht="17.25" customHeight="1" x14ac:dyDescent="0.15">
      <c r="B18" s="15"/>
      <c r="D18" s="2"/>
      <c r="E18" s="2"/>
      <c r="F18" s="20" t="s">
        <v>12</v>
      </c>
      <c r="G18" s="11"/>
      <c r="H18" s="11"/>
      <c r="I18" s="59"/>
      <c r="J18" s="90"/>
      <c r="K18" s="88"/>
      <c r="L18" s="88" t="str">
        <f>IF(J18="","",$L$20+L23+$L$28+$L$29+$L$33+$L$36+$L$39+L56+$L$59+$L$60+$L$62)</f>
        <v/>
      </c>
      <c r="M18" s="91"/>
    </row>
    <row r="19" spans="2:15" s="1" customFormat="1" ht="17.25" customHeight="1" x14ac:dyDescent="0.15">
      <c r="B19" s="17"/>
      <c r="C19" s="18"/>
      <c r="D19" s="19"/>
      <c r="E19" s="19"/>
      <c r="F19" s="20" t="s">
        <v>13</v>
      </c>
      <c r="G19" s="21"/>
      <c r="H19" s="11"/>
      <c r="I19" s="59"/>
      <c r="J19" s="90"/>
      <c r="K19" s="88"/>
      <c r="L19" s="89" t="str">
        <f>IF(J19="","",$L$20+L24+$L$28+$L$29+$L$33+$L$36+$L$39+L44+$L$59+$L$60+$L$62)</f>
        <v/>
      </c>
      <c r="M19" s="91"/>
      <c r="O19" s="5"/>
    </row>
    <row r="20" spans="2:15" ht="17.25" customHeight="1" x14ac:dyDescent="0.15">
      <c r="B20" s="13" t="s">
        <v>14</v>
      </c>
      <c r="C20" s="14"/>
      <c r="D20" s="14"/>
      <c r="E20" s="14"/>
      <c r="F20" s="14"/>
      <c r="G20" s="14"/>
      <c r="H20" s="14"/>
      <c r="I20" s="92"/>
      <c r="J20" s="93"/>
      <c r="K20" s="94" t="s">
        <v>15</v>
      </c>
      <c r="L20" s="89" t="str">
        <f>IF(J20="","",VLOOKUP(J20,評定点数値表!$B$2:$C$11,2,TRUE))</f>
        <v/>
      </c>
      <c r="M20" s="91"/>
    </row>
    <row r="21" spans="2:15" ht="17.25" customHeight="1" x14ac:dyDescent="0.15">
      <c r="B21" s="22" t="s">
        <v>16</v>
      </c>
      <c r="C21" s="23"/>
      <c r="D21" s="23"/>
      <c r="E21" s="23"/>
      <c r="F21" s="14"/>
      <c r="G21" s="14"/>
      <c r="H21" s="14"/>
      <c r="I21" s="14"/>
      <c r="J21" s="14"/>
      <c r="K21" s="23"/>
      <c r="L21" s="95"/>
      <c r="M21" s="91"/>
      <c r="O21" s="6"/>
    </row>
    <row r="22" spans="2:15" ht="17.25" customHeight="1" x14ac:dyDescent="0.15">
      <c r="B22" s="24"/>
      <c r="C22" s="25"/>
      <c r="D22" s="25"/>
      <c r="E22" s="25"/>
      <c r="F22" s="20" t="s">
        <v>7</v>
      </c>
      <c r="G22" s="26"/>
      <c r="H22" s="26"/>
      <c r="I22" s="72"/>
      <c r="J22" s="96"/>
      <c r="K22" s="97" t="s">
        <v>17</v>
      </c>
      <c r="L22" s="89" t="str">
        <f>IF(J22="","",VLOOKUP(J22,評定点数値表!E$2:F$11,2,TRUE))</f>
        <v/>
      </c>
      <c r="M22" s="91"/>
      <c r="O22" s="6"/>
    </row>
    <row r="23" spans="2:15" ht="17.25" customHeight="1" x14ac:dyDescent="0.15">
      <c r="B23" s="15"/>
      <c r="D23" s="28"/>
      <c r="E23" s="28"/>
      <c r="F23" s="20" t="s">
        <v>18</v>
      </c>
      <c r="G23" s="26"/>
      <c r="H23" s="26"/>
      <c r="I23" s="72"/>
      <c r="J23" s="96"/>
      <c r="K23" s="97" t="s">
        <v>17</v>
      </c>
      <c r="L23" s="89" t="str">
        <f>IF(J23="","",VLOOKUP(J23,評定点数値表!E$2:F$11,2,TRUE))</f>
        <v/>
      </c>
      <c r="M23" s="91"/>
      <c r="O23" s="6"/>
    </row>
    <row r="24" spans="2:15" ht="17.25" customHeight="1" x14ac:dyDescent="0.15">
      <c r="B24" s="27"/>
      <c r="C24" s="28"/>
      <c r="D24" s="28"/>
      <c r="E24" s="28"/>
      <c r="F24" s="20" t="s">
        <v>13</v>
      </c>
      <c r="G24" s="26"/>
      <c r="H24" s="26"/>
      <c r="I24" s="72"/>
      <c r="J24" s="96"/>
      <c r="K24" s="97" t="s">
        <v>17</v>
      </c>
      <c r="L24" s="89" t="str">
        <f>IF(J24="","",VLOOKUP(J24,評定点数値表!E$2:F$11,2,TRUE))</f>
        <v/>
      </c>
      <c r="M24" s="91"/>
    </row>
    <row r="25" spans="2:15" ht="17.25" customHeight="1" x14ac:dyDescent="0.15">
      <c r="B25" s="27"/>
      <c r="C25" s="28"/>
      <c r="D25" s="28"/>
      <c r="E25" s="28"/>
      <c r="F25" s="20" t="s">
        <v>19</v>
      </c>
      <c r="G25" s="60"/>
      <c r="H25" s="60"/>
      <c r="I25" s="72"/>
      <c r="J25" s="96"/>
      <c r="K25" s="97" t="s">
        <v>17</v>
      </c>
      <c r="L25" s="89" t="str">
        <f>IF(J25="","",VLOOKUP(J25,評定点数値表!E$2:F$11,2,TRUE))</f>
        <v/>
      </c>
      <c r="M25" s="91"/>
    </row>
    <row r="26" spans="2:15" ht="17.25" customHeight="1" x14ac:dyDescent="0.15">
      <c r="B26" s="138"/>
      <c r="C26" s="139"/>
      <c r="D26" s="139"/>
      <c r="E26" s="139"/>
      <c r="F26" s="140" t="s">
        <v>20</v>
      </c>
      <c r="G26" s="141"/>
      <c r="H26" s="141"/>
      <c r="I26" s="72"/>
      <c r="J26" s="99">
        <f>IF(SUM(J22:J25)="","",SUM(J22:J25))</f>
        <v>0</v>
      </c>
      <c r="K26" s="97" t="s">
        <v>17</v>
      </c>
      <c r="L26" s="88"/>
      <c r="M26" s="91"/>
    </row>
    <row r="27" spans="2:15" s="2" customFormat="1" ht="17.25" customHeight="1" x14ac:dyDescent="0.15">
      <c r="B27" s="13" t="s">
        <v>21</v>
      </c>
      <c r="C27" s="14"/>
      <c r="D27" s="14"/>
      <c r="E27" s="14"/>
      <c r="F27" s="14"/>
      <c r="G27" s="14"/>
      <c r="H27" s="12"/>
      <c r="I27" s="12"/>
      <c r="J27" s="12"/>
      <c r="K27" s="60"/>
      <c r="L27" s="87"/>
      <c r="M27" s="91"/>
      <c r="N27" s="1"/>
      <c r="O27" s="5"/>
    </row>
    <row r="28" spans="2:15" s="2" customFormat="1" ht="17.25" customHeight="1" x14ac:dyDescent="0.15">
      <c r="B28" s="15"/>
      <c r="C28" s="10" t="s">
        <v>22</v>
      </c>
      <c r="D28" s="26"/>
      <c r="E28" s="11"/>
      <c r="F28" s="11"/>
      <c r="G28" s="11"/>
      <c r="H28" s="11"/>
      <c r="I28" s="59"/>
      <c r="J28" s="98"/>
      <c r="K28" s="97" t="s">
        <v>23</v>
      </c>
      <c r="L28" s="89" t="str">
        <f>IF(J28="","",VLOOKUP(J28,評定点数値表!H2:I8,2,TRUE))</f>
        <v/>
      </c>
      <c r="M28" s="91"/>
      <c r="N28" s="1"/>
      <c r="O28" s="5"/>
    </row>
    <row r="29" spans="2:15" s="2" customFormat="1" ht="17.25" customHeight="1" x14ac:dyDescent="0.15">
      <c r="B29" s="29"/>
      <c r="C29" s="29" t="s">
        <v>24</v>
      </c>
      <c r="D29" s="19"/>
      <c r="E29" s="18"/>
      <c r="F29" s="18"/>
      <c r="G29" s="18"/>
      <c r="H29" s="18"/>
      <c r="I29" s="51"/>
      <c r="J29" s="99"/>
      <c r="K29" s="100" t="s">
        <v>17</v>
      </c>
      <c r="L29" s="89" t="str">
        <f>IF(J29="","",VLOOKUP(J29,評定点数値表!K2:L7,2,TRUE))</f>
        <v/>
      </c>
      <c r="M29" s="91"/>
      <c r="N29" s="1"/>
      <c r="O29" s="5"/>
    </row>
    <row r="30" spans="2:15" ht="17.25" customHeight="1" x14ac:dyDescent="0.15">
      <c r="B30" s="15" t="s">
        <v>25</v>
      </c>
      <c r="E30" s="30" t="s">
        <v>26</v>
      </c>
      <c r="G30" s="31"/>
      <c r="H30" s="31"/>
      <c r="I30" s="31"/>
      <c r="J30" s="31"/>
      <c r="K30" s="101"/>
      <c r="L30" s="102"/>
      <c r="M30" s="91"/>
    </row>
    <row r="31" spans="2:15" ht="17.25" customHeight="1" x14ac:dyDescent="0.15">
      <c r="B31" s="32"/>
      <c r="C31" s="13" t="s">
        <v>27</v>
      </c>
      <c r="D31" s="14"/>
      <c r="E31" s="33"/>
      <c r="F31" s="34" t="s">
        <v>28</v>
      </c>
      <c r="G31" s="11"/>
      <c r="H31" s="12"/>
      <c r="I31" s="59"/>
      <c r="J31" s="98"/>
      <c r="K31" s="97" t="s">
        <v>17</v>
      </c>
      <c r="L31" s="88"/>
      <c r="M31" s="91"/>
    </row>
    <row r="32" spans="2:15" ht="17.25" customHeight="1" x14ac:dyDescent="0.15">
      <c r="B32" s="32"/>
      <c r="C32" s="15"/>
      <c r="E32" s="35"/>
      <c r="F32" s="34" t="s">
        <v>29</v>
      </c>
      <c r="G32" s="11"/>
      <c r="H32" s="12"/>
      <c r="I32" s="59"/>
      <c r="J32" s="103"/>
      <c r="K32" s="100" t="s">
        <v>17</v>
      </c>
      <c r="L32" s="88"/>
      <c r="M32" s="91"/>
    </row>
    <row r="33" spans="2:20" ht="17.25" customHeight="1" x14ac:dyDescent="0.15">
      <c r="B33" s="32"/>
      <c r="C33" s="17"/>
      <c r="D33" s="18"/>
      <c r="E33" s="36"/>
      <c r="F33" s="10"/>
      <c r="G33" s="11"/>
      <c r="H33" s="26"/>
      <c r="I33" s="50" t="s">
        <v>30</v>
      </c>
      <c r="J33" s="104" t="str">
        <f>IF(J32="","",J31*100/J32)</f>
        <v/>
      </c>
      <c r="K33" s="97" t="s">
        <v>31</v>
      </c>
      <c r="L33" s="89" t="str">
        <f>IF(J33="","",VLOOKUP(J33,評定点数値表!B18:C20,2,TRUE))</f>
        <v/>
      </c>
      <c r="M33" s="91"/>
      <c r="O33" s="6"/>
    </row>
    <row r="34" spans="2:20" ht="17.25" customHeight="1" x14ac:dyDescent="0.15">
      <c r="B34" s="32"/>
      <c r="C34" s="13" t="s">
        <v>32</v>
      </c>
      <c r="D34" s="14"/>
      <c r="E34" s="37"/>
      <c r="F34" s="38" t="s">
        <v>33</v>
      </c>
      <c r="G34" s="11"/>
      <c r="H34" s="39"/>
      <c r="I34" s="105"/>
      <c r="J34" s="103"/>
      <c r="K34" s="100" t="s">
        <v>17</v>
      </c>
      <c r="L34" s="88"/>
      <c r="M34" s="91"/>
      <c r="O34" s="6"/>
    </row>
    <row r="35" spans="2:20" ht="17.25" customHeight="1" x14ac:dyDescent="0.15">
      <c r="B35" s="32"/>
      <c r="C35" s="15"/>
      <c r="D35" s="40"/>
      <c r="E35" s="41"/>
      <c r="F35" s="38" t="s">
        <v>34</v>
      </c>
      <c r="G35" s="11"/>
      <c r="H35" s="39"/>
      <c r="I35" s="105"/>
      <c r="J35" s="98"/>
      <c r="K35" s="97" t="s">
        <v>17</v>
      </c>
      <c r="L35" s="88"/>
      <c r="M35" s="91"/>
      <c r="O35" s="6"/>
    </row>
    <row r="36" spans="2:20" ht="17.25" customHeight="1" x14ac:dyDescent="0.15">
      <c r="B36" s="32"/>
      <c r="C36" s="17"/>
      <c r="D36" s="42"/>
      <c r="E36" s="43"/>
      <c r="F36" s="44"/>
      <c r="G36" s="11"/>
      <c r="H36" s="45"/>
      <c r="I36" s="106" t="s">
        <v>35</v>
      </c>
      <c r="J36" s="107" t="str">
        <f>IF(J35="","",J34*100/J35)</f>
        <v/>
      </c>
      <c r="K36" s="97" t="s">
        <v>31</v>
      </c>
      <c r="L36" s="89" t="str">
        <f>IF(J36="","",IF(J29&lt;0,0,VLOOKUP(J36,評定点数値表!E18:F20,2,TRUE)))</f>
        <v/>
      </c>
      <c r="M36" s="91"/>
      <c r="O36" s="6"/>
    </row>
    <row r="37" spans="2:20" ht="17.25" customHeight="1" x14ac:dyDescent="0.15">
      <c r="B37" s="32"/>
      <c r="C37" s="15" t="s">
        <v>36</v>
      </c>
      <c r="E37" s="46"/>
      <c r="F37" s="47" t="s">
        <v>37</v>
      </c>
      <c r="G37" s="11"/>
      <c r="H37" s="39"/>
      <c r="I37" s="59"/>
      <c r="J37" s="103"/>
      <c r="K37" s="100" t="s">
        <v>17</v>
      </c>
      <c r="L37" s="88"/>
      <c r="M37" s="91"/>
      <c r="O37" s="6"/>
    </row>
    <row r="38" spans="2:20" s="3" customFormat="1" ht="17.25" customHeight="1" x14ac:dyDescent="0.15">
      <c r="B38" s="32"/>
      <c r="C38" s="15"/>
      <c r="D38" s="7"/>
      <c r="E38" s="46"/>
      <c r="F38" s="48" t="s">
        <v>38</v>
      </c>
      <c r="G38" s="26"/>
      <c r="H38" s="39"/>
      <c r="I38" s="59"/>
      <c r="J38" s="98"/>
      <c r="K38" s="97" t="s">
        <v>17</v>
      </c>
      <c r="L38" s="88"/>
      <c r="M38" s="108"/>
      <c r="N38" s="1"/>
      <c r="O38" s="2"/>
    </row>
    <row r="39" spans="2:20" ht="17.25" customHeight="1" x14ac:dyDescent="0.15">
      <c r="B39" s="49"/>
      <c r="C39" s="17"/>
      <c r="D39" s="50"/>
      <c r="E39" s="51"/>
      <c r="F39" s="20"/>
      <c r="G39" s="45"/>
      <c r="H39" s="45"/>
      <c r="I39" s="109" t="s">
        <v>39</v>
      </c>
      <c r="J39" s="104" t="str">
        <f>IF(J38="","",J37*100/J38)</f>
        <v/>
      </c>
      <c r="K39" s="100" t="s">
        <v>31</v>
      </c>
      <c r="L39" s="89" t="str">
        <f>IF(J39="","",VLOOKUP(J39,評定点数値表!H18:I21,2,TRUE))</f>
        <v/>
      </c>
      <c r="M39" s="91"/>
      <c r="N39" s="110"/>
      <c r="P39" s="110"/>
      <c r="Q39" s="110"/>
      <c r="R39" s="110"/>
      <c r="S39" s="110"/>
      <c r="T39" s="110"/>
    </row>
    <row r="40" spans="2:20" ht="17.25" customHeight="1" x14ac:dyDescent="0.15">
      <c r="B40" s="15" t="s">
        <v>40</v>
      </c>
      <c r="E40" s="52"/>
      <c r="F40" s="52"/>
      <c r="G40" s="53"/>
      <c r="H40" s="54"/>
      <c r="I40" s="54"/>
      <c r="J40" s="54"/>
      <c r="K40" s="111"/>
      <c r="L40" s="112"/>
      <c r="M40" s="91"/>
    </row>
    <row r="41" spans="2:20" ht="17.25" customHeight="1" x14ac:dyDescent="0.15">
      <c r="B41" s="15"/>
      <c r="C41" s="13" t="s">
        <v>7</v>
      </c>
      <c r="D41" s="14"/>
      <c r="E41" s="55"/>
      <c r="F41" s="39" t="s">
        <v>41</v>
      </c>
      <c r="G41" s="11"/>
      <c r="H41" s="11"/>
      <c r="I41" s="59"/>
      <c r="J41" s="99"/>
      <c r="K41" s="97" t="s">
        <v>42</v>
      </c>
      <c r="L41" s="89">
        <f>VLOOKUP(J41,評定点数値表!K18:L23,2,TRUE)</f>
        <v>0</v>
      </c>
      <c r="M41" s="91"/>
    </row>
    <row r="42" spans="2:20" ht="17.25" customHeight="1" x14ac:dyDescent="0.15">
      <c r="B42" s="56"/>
      <c r="C42" s="56"/>
      <c r="E42" s="57"/>
      <c r="F42" s="154" t="s">
        <v>43</v>
      </c>
      <c r="G42" s="154"/>
      <c r="H42" s="154"/>
      <c r="I42" s="155"/>
      <c r="J42" s="164"/>
      <c r="K42" s="166"/>
      <c r="L42" s="168">
        <f>IF(J42="有",5,0)</f>
        <v>0</v>
      </c>
      <c r="M42" s="91"/>
    </row>
    <row r="43" spans="2:20" ht="17.25" customHeight="1" x14ac:dyDescent="0.15">
      <c r="B43" s="56"/>
      <c r="C43" s="56"/>
      <c r="E43" s="58"/>
      <c r="F43" s="156"/>
      <c r="G43" s="156"/>
      <c r="H43" s="156"/>
      <c r="I43" s="157"/>
      <c r="J43" s="165"/>
      <c r="K43" s="167"/>
      <c r="L43" s="151"/>
      <c r="M43" s="91"/>
    </row>
    <row r="44" spans="2:20" ht="17.25" customHeight="1" x14ac:dyDescent="0.15">
      <c r="B44" s="17"/>
      <c r="C44" s="10" t="s">
        <v>13</v>
      </c>
      <c r="D44" s="11"/>
      <c r="E44" s="59"/>
      <c r="F44" s="60" t="s">
        <v>44</v>
      </c>
      <c r="G44" s="61"/>
      <c r="H44" s="61"/>
      <c r="I44" s="114"/>
      <c r="J44" s="115"/>
      <c r="K44" s="88"/>
      <c r="L44" s="113">
        <f>IF(J44="有",5,0)</f>
        <v>0</v>
      </c>
      <c r="M44" s="91"/>
    </row>
    <row r="45" spans="2:20" s="2" customFormat="1" ht="17.25" customHeight="1" x14ac:dyDescent="0.15">
      <c r="B45" s="62" t="s">
        <v>45</v>
      </c>
      <c r="C45" s="63"/>
      <c r="E45" s="52"/>
      <c r="F45" s="52"/>
      <c r="G45" s="53"/>
      <c r="H45" s="6"/>
      <c r="I45" s="54"/>
      <c r="J45" s="54"/>
      <c r="K45" s="111"/>
      <c r="L45" s="112"/>
      <c r="M45" s="91"/>
      <c r="N45" s="1"/>
      <c r="O45" s="5"/>
    </row>
    <row r="46" spans="2:20" s="2" customFormat="1" ht="17.25" customHeight="1" x14ac:dyDescent="0.15">
      <c r="B46" s="15"/>
      <c r="C46" s="64" t="s">
        <v>46</v>
      </c>
      <c r="D46" s="31"/>
      <c r="E46" s="65"/>
      <c r="F46" s="39" t="s">
        <v>47</v>
      </c>
      <c r="G46" s="12"/>
      <c r="H46" s="61"/>
      <c r="I46" s="59"/>
      <c r="J46" s="116"/>
      <c r="K46" s="117" t="s">
        <v>23</v>
      </c>
      <c r="L46" s="150">
        <f>VLOOKUP(SUM(J46:J48),評定点数値表!B24:C28,2,TRUE)</f>
        <v>0</v>
      </c>
      <c r="M46" s="91"/>
      <c r="N46" s="118"/>
      <c r="O46" s="5"/>
    </row>
    <row r="47" spans="2:20" s="2" customFormat="1" ht="17.25" customHeight="1" x14ac:dyDescent="0.15">
      <c r="B47" s="15"/>
      <c r="C47" s="66"/>
      <c r="D47" s="67"/>
      <c r="E47" s="68"/>
      <c r="F47" s="39" t="s">
        <v>48</v>
      </c>
      <c r="G47" s="12"/>
      <c r="H47" s="61"/>
      <c r="I47" s="59"/>
      <c r="J47" s="119"/>
      <c r="K47" s="20" t="s">
        <v>23</v>
      </c>
      <c r="L47" s="150"/>
      <c r="M47" s="91"/>
      <c r="N47" s="1"/>
      <c r="O47" s="5"/>
    </row>
    <row r="48" spans="2:20" s="2" customFormat="1" ht="17.25" customHeight="1" x14ac:dyDescent="0.15">
      <c r="B48" s="15"/>
      <c r="C48" s="29"/>
      <c r="D48" s="69"/>
      <c r="E48" s="70"/>
      <c r="F48" s="39" t="s">
        <v>49</v>
      </c>
      <c r="G48" s="12"/>
      <c r="H48" s="61"/>
      <c r="I48" s="59"/>
      <c r="J48" s="119"/>
      <c r="K48" s="20" t="s">
        <v>23</v>
      </c>
      <c r="L48" s="150"/>
      <c r="M48" s="91"/>
      <c r="N48" s="1"/>
      <c r="O48" s="5"/>
    </row>
    <row r="49" spans="2:15" s="2" customFormat="1" ht="17.25" customHeight="1" x14ac:dyDescent="0.15">
      <c r="B49" s="15"/>
      <c r="C49" s="64" t="s">
        <v>50</v>
      </c>
      <c r="D49" s="31"/>
      <c r="E49" s="65"/>
      <c r="F49" s="39" t="s">
        <v>51</v>
      </c>
      <c r="G49" s="12"/>
      <c r="H49" s="61"/>
      <c r="I49" s="59"/>
      <c r="J49" s="119"/>
      <c r="K49" s="20" t="s">
        <v>23</v>
      </c>
      <c r="L49" s="150">
        <f>VLOOKUP(SUM(J49:J53),評定点数値表!B24:C28,2,TRUE)</f>
        <v>0</v>
      </c>
      <c r="M49" s="91"/>
      <c r="N49" s="1"/>
      <c r="O49" s="5"/>
    </row>
    <row r="50" spans="2:15" s="2" customFormat="1" ht="17.25" customHeight="1" x14ac:dyDescent="0.15">
      <c r="B50" s="15"/>
      <c r="C50" s="66"/>
      <c r="D50" s="67"/>
      <c r="E50" s="68"/>
      <c r="F50" s="39" t="s">
        <v>52</v>
      </c>
      <c r="G50" s="12"/>
      <c r="H50" s="61"/>
      <c r="I50" s="59"/>
      <c r="J50" s="119"/>
      <c r="K50" s="20" t="s">
        <v>23</v>
      </c>
      <c r="L50" s="150"/>
      <c r="M50" s="91"/>
      <c r="N50" s="1"/>
      <c r="O50" s="5"/>
    </row>
    <row r="51" spans="2:15" s="2" customFormat="1" ht="17.25" customHeight="1" x14ac:dyDescent="0.15">
      <c r="B51" s="15"/>
      <c r="C51" s="66"/>
      <c r="D51" s="67"/>
      <c r="E51" s="68"/>
      <c r="F51" s="39" t="s">
        <v>53</v>
      </c>
      <c r="G51" s="71"/>
      <c r="H51" s="71"/>
      <c r="I51" s="59"/>
      <c r="J51" s="119"/>
      <c r="K51" s="20" t="s">
        <v>23</v>
      </c>
      <c r="L51" s="150"/>
      <c r="M51" s="91"/>
      <c r="N51" s="1"/>
      <c r="O51" s="5"/>
    </row>
    <row r="52" spans="2:15" s="2" customFormat="1" ht="17.25" customHeight="1" x14ac:dyDescent="0.15">
      <c r="B52" s="15"/>
      <c r="C52" s="66"/>
      <c r="D52" s="67"/>
      <c r="E52" s="68"/>
      <c r="F52" s="39" t="s">
        <v>54</v>
      </c>
      <c r="G52" s="12"/>
      <c r="H52" s="61"/>
      <c r="I52" s="59"/>
      <c r="J52" s="119"/>
      <c r="K52" s="97" t="s">
        <v>23</v>
      </c>
      <c r="L52" s="150"/>
      <c r="M52" s="91"/>
      <c r="N52" s="118"/>
      <c r="O52" s="5"/>
    </row>
    <row r="53" spans="2:15" s="2" customFormat="1" ht="17.25" customHeight="1" x14ac:dyDescent="0.15">
      <c r="B53" s="15"/>
      <c r="C53" s="29"/>
      <c r="D53" s="69"/>
      <c r="E53" s="70"/>
      <c r="F53" s="39" t="s">
        <v>55</v>
      </c>
      <c r="G53" s="12"/>
      <c r="H53" s="61"/>
      <c r="I53" s="59"/>
      <c r="J53" s="119"/>
      <c r="K53" s="97" t="s">
        <v>23</v>
      </c>
      <c r="L53" s="150"/>
      <c r="M53" s="91"/>
      <c r="N53" s="1"/>
      <c r="O53" s="5"/>
    </row>
    <row r="54" spans="2:15" s="2" customFormat="1" ht="17.25" customHeight="1" x14ac:dyDescent="0.15">
      <c r="B54" s="15"/>
      <c r="C54" s="64" t="s">
        <v>56</v>
      </c>
      <c r="D54" s="31"/>
      <c r="E54" s="65"/>
      <c r="F54" s="39" t="s">
        <v>57</v>
      </c>
      <c r="G54" s="12"/>
      <c r="H54" s="61"/>
      <c r="I54" s="59"/>
      <c r="J54" s="119"/>
      <c r="K54" s="97" t="s">
        <v>23</v>
      </c>
      <c r="L54" s="151">
        <f>VLOOKUP(SUM(J54:J55),評定点数値表!B24:C28,2,TRUE)</f>
        <v>0</v>
      </c>
      <c r="M54" s="91"/>
      <c r="N54" s="118"/>
      <c r="O54" s="5"/>
    </row>
    <row r="55" spans="2:15" s="2" customFormat="1" ht="17.25" customHeight="1" x14ac:dyDescent="0.15">
      <c r="B55" s="15"/>
      <c r="C55" s="29"/>
      <c r="D55" s="69"/>
      <c r="E55" s="70"/>
      <c r="F55" s="39" t="s">
        <v>58</v>
      </c>
      <c r="G55" s="12"/>
      <c r="H55" s="61"/>
      <c r="I55" s="59"/>
      <c r="J55" s="119"/>
      <c r="K55" s="97" t="s">
        <v>23</v>
      </c>
      <c r="L55" s="150"/>
      <c r="M55" s="91"/>
      <c r="N55" s="1"/>
      <c r="O55" s="5"/>
    </row>
    <row r="56" spans="2:15" s="2" customFormat="1" ht="17.25" customHeight="1" x14ac:dyDescent="0.15">
      <c r="B56" s="15"/>
      <c r="C56" s="16" t="s">
        <v>59</v>
      </c>
      <c r="D56" s="12"/>
      <c r="E56" s="72"/>
      <c r="F56" s="39" t="s">
        <v>60</v>
      </c>
      <c r="G56" s="12"/>
      <c r="H56" s="61"/>
      <c r="I56" s="59"/>
      <c r="J56" s="119"/>
      <c r="K56" s="97" t="s">
        <v>23</v>
      </c>
      <c r="L56" s="89">
        <f>VLOOKUP(J56,評定点数値表!B24:C28,2,TRUE)</f>
        <v>0</v>
      </c>
      <c r="M56" s="91"/>
      <c r="N56" s="1"/>
      <c r="O56" s="5"/>
    </row>
    <row r="57" spans="2:15" s="2" customFormat="1" ht="17.25" customHeight="1" x14ac:dyDescent="0.15">
      <c r="B57" s="17"/>
      <c r="C57" s="16" t="s">
        <v>61</v>
      </c>
      <c r="D57" s="12"/>
      <c r="E57" s="72"/>
      <c r="F57" s="39" t="s">
        <v>62</v>
      </c>
      <c r="G57" s="12"/>
      <c r="H57" s="61"/>
      <c r="I57" s="59"/>
      <c r="J57" s="119"/>
      <c r="K57" s="97" t="s">
        <v>23</v>
      </c>
      <c r="L57" s="89">
        <f>VLOOKUP(J57,評定点数値表!B24:C28,2,TRUE)</f>
        <v>0</v>
      </c>
      <c r="M57" s="91"/>
      <c r="N57" s="1"/>
      <c r="O57" s="5"/>
    </row>
    <row r="58" spans="2:15" ht="17.25" customHeight="1" x14ac:dyDescent="0.15">
      <c r="B58" s="73" t="s">
        <v>63</v>
      </c>
      <c r="C58" s="74"/>
      <c r="D58" s="14"/>
      <c r="E58" s="14"/>
      <c r="F58" s="14"/>
      <c r="G58" s="14"/>
      <c r="H58" s="14"/>
      <c r="I58" s="11"/>
      <c r="J58" s="11"/>
      <c r="K58" s="11"/>
      <c r="L58" s="120"/>
      <c r="M58" s="121"/>
    </row>
    <row r="59" spans="2:15" ht="17.25" customHeight="1" x14ac:dyDescent="0.15">
      <c r="B59" s="75"/>
      <c r="C59" s="76" t="s">
        <v>64</v>
      </c>
      <c r="D59" s="11"/>
      <c r="E59" s="11"/>
      <c r="F59" s="11"/>
      <c r="G59" s="11"/>
      <c r="H59" s="11"/>
      <c r="I59" s="59"/>
      <c r="J59" s="115"/>
      <c r="K59" s="88"/>
      <c r="L59" s="113">
        <f>IF(J59="有",2,0)</f>
        <v>0</v>
      </c>
      <c r="M59" s="122"/>
    </row>
    <row r="60" spans="2:15" ht="17.25" customHeight="1" x14ac:dyDescent="0.15">
      <c r="B60" s="77"/>
      <c r="C60" s="76" t="s">
        <v>65</v>
      </c>
      <c r="D60" s="11"/>
      <c r="E60" s="11"/>
      <c r="F60" s="11"/>
      <c r="G60" s="11"/>
      <c r="H60" s="11"/>
      <c r="I60" s="59"/>
      <c r="J60" s="115"/>
      <c r="K60" s="88"/>
      <c r="L60" s="113">
        <f>IF(J60="有",1,0)</f>
        <v>0</v>
      </c>
      <c r="M60" s="121"/>
    </row>
    <row r="61" spans="2:15" ht="17.25" customHeight="1" x14ac:dyDescent="0.15">
      <c r="B61" s="73" t="s">
        <v>66</v>
      </c>
      <c r="C61" s="74"/>
      <c r="D61" s="14"/>
      <c r="E61" s="14"/>
      <c r="F61" s="14"/>
      <c r="G61" s="14"/>
      <c r="H61" s="14"/>
      <c r="I61" s="123"/>
      <c r="J61" s="11"/>
      <c r="K61" s="11"/>
      <c r="L61" s="120"/>
      <c r="M61" s="122"/>
    </row>
    <row r="62" spans="2:15" ht="17.25" customHeight="1" x14ac:dyDescent="0.15">
      <c r="B62" s="17"/>
      <c r="C62" s="78" t="s">
        <v>67</v>
      </c>
      <c r="D62" s="11"/>
      <c r="E62" s="11"/>
      <c r="F62" s="11"/>
      <c r="G62" s="11"/>
      <c r="H62" s="11"/>
      <c r="I62" s="123"/>
      <c r="J62" s="115"/>
      <c r="K62" s="88"/>
      <c r="L62" s="89">
        <f>IF(J62="有",3,0)</f>
        <v>0</v>
      </c>
      <c r="M62" s="122"/>
    </row>
    <row r="63" spans="2:15" s="4" customFormat="1" ht="12" x14ac:dyDescent="0.15">
      <c r="B63" s="4" t="s">
        <v>68</v>
      </c>
      <c r="J63" s="124"/>
      <c r="L63" s="125"/>
      <c r="M63" s="126"/>
      <c r="N63" s="127"/>
    </row>
    <row r="64" spans="2:15" s="4" customFormat="1" ht="12" x14ac:dyDescent="0.15">
      <c r="B64" s="4" t="s">
        <v>69</v>
      </c>
      <c r="J64" s="124"/>
      <c r="L64" s="125"/>
      <c r="M64" s="126"/>
      <c r="N64" s="127"/>
    </row>
    <row r="65" spans="2:15" s="4" customFormat="1" ht="12" x14ac:dyDescent="0.15">
      <c r="B65" s="79" t="s">
        <v>70</v>
      </c>
      <c r="C65" s="79"/>
      <c r="J65" s="124"/>
      <c r="L65" s="125"/>
      <c r="M65" s="126"/>
      <c r="N65" s="80"/>
      <c r="O65" s="80"/>
    </row>
    <row r="66" spans="2:15" s="4" customFormat="1" ht="12" x14ac:dyDescent="0.15">
      <c r="B66" s="80" t="s">
        <v>71</v>
      </c>
      <c r="C66" s="80"/>
      <c r="J66" s="124"/>
      <c r="L66" s="125"/>
      <c r="M66" s="126"/>
      <c r="N66" s="80"/>
      <c r="O66" s="80"/>
    </row>
    <row r="67" spans="2:15" s="4" customFormat="1" ht="12" x14ac:dyDescent="0.15">
      <c r="B67" s="80" t="s">
        <v>72</v>
      </c>
      <c r="C67" s="80"/>
      <c r="D67" s="80"/>
      <c r="E67" s="80"/>
      <c r="F67" s="80"/>
      <c r="G67" s="80"/>
      <c r="H67" s="80"/>
      <c r="I67" s="80"/>
      <c r="J67" s="129"/>
      <c r="K67" s="80"/>
      <c r="L67" s="130"/>
      <c r="M67" s="126"/>
      <c r="N67" s="131"/>
    </row>
    <row r="68" spans="2:15" s="4" customFormat="1" ht="12" x14ac:dyDescent="0.15">
      <c r="B68" s="4" t="s">
        <v>73</v>
      </c>
      <c r="J68" s="124"/>
      <c r="L68" s="125"/>
      <c r="N68" s="127"/>
    </row>
    <row r="69" spans="2:15" ht="8.25" customHeight="1" x14ac:dyDescent="0.15">
      <c r="B69" s="5"/>
      <c r="C69" s="5"/>
      <c r="D69" s="5"/>
      <c r="E69" s="5"/>
      <c r="F69" s="5"/>
      <c r="G69" s="5"/>
      <c r="H69" s="5"/>
      <c r="I69" s="5"/>
      <c r="J69" s="132"/>
      <c r="K69" s="5"/>
      <c r="L69" s="133"/>
      <c r="M69" s="5"/>
    </row>
    <row r="70" spans="2:15" ht="18" customHeight="1" x14ac:dyDescent="0.15">
      <c r="B70" s="5"/>
      <c r="C70" s="5"/>
      <c r="D70" s="5"/>
      <c r="E70" s="5"/>
      <c r="F70" s="5"/>
      <c r="G70" s="5"/>
      <c r="H70" s="5"/>
      <c r="I70" s="5"/>
      <c r="J70" s="132"/>
      <c r="K70" s="5"/>
      <c r="L70" s="133"/>
      <c r="M70" s="5"/>
      <c r="N70" s="5"/>
    </row>
    <row r="71" spans="2:15" s="3" customFormat="1" ht="18" customHeight="1" x14ac:dyDescent="0.15">
      <c r="J71" s="132"/>
      <c r="L71" s="134"/>
    </row>
    <row r="72" spans="2:15" s="3" customFormat="1" ht="18" customHeight="1" x14ac:dyDescent="0.15">
      <c r="J72" s="132"/>
      <c r="L72" s="134"/>
      <c r="N72" s="1"/>
    </row>
    <row r="73" spans="2:15" s="3" customFormat="1" ht="18" customHeight="1" x14ac:dyDescent="0.15">
      <c r="J73" s="132"/>
      <c r="L73" s="134"/>
      <c r="N73" s="1"/>
    </row>
    <row r="74" spans="2:15" s="3" customFormat="1" ht="18" customHeight="1" x14ac:dyDescent="0.15">
      <c r="J74" s="132"/>
      <c r="L74" s="134"/>
      <c r="N74" s="1"/>
    </row>
    <row r="75" spans="2:15" s="3" customFormat="1" ht="18" customHeight="1" x14ac:dyDescent="0.15">
      <c r="J75" s="132"/>
      <c r="L75" s="134"/>
      <c r="N75" s="1"/>
    </row>
    <row r="76" spans="2:15" s="3" customFormat="1" ht="18" customHeight="1" x14ac:dyDescent="0.15">
      <c r="J76" s="132"/>
      <c r="L76" s="134"/>
      <c r="N76" s="1"/>
    </row>
    <row r="77" spans="2:15" ht="18" customHeight="1" x14ac:dyDescent="0.15">
      <c r="B77" s="5"/>
      <c r="C77" s="5"/>
      <c r="D77" s="5"/>
      <c r="E77" s="5"/>
      <c r="F77" s="5"/>
      <c r="G77" s="5"/>
      <c r="H77" s="5"/>
      <c r="I77" s="5"/>
      <c r="J77" s="132"/>
      <c r="K77" s="5"/>
      <c r="L77" s="133"/>
      <c r="M77" s="5"/>
    </row>
    <row r="78" spans="2:15" ht="18" customHeight="1" x14ac:dyDescent="0.15">
      <c r="B78" s="5"/>
      <c r="C78" s="5"/>
      <c r="D78" s="5"/>
      <c r="E78" s="5"/>
      <c r="F78" s="5"/>
      <c r="G78" s="5"/>
      <c r="H78" s="5"/>
      <c r="I78" s="5"/>
      <c r="J78" s="132"/>
      <c r="K78" s="5"/>
      <c r="L78" s="133"/>
      <c r="M78" s="5"/>
    </row>
    <row r="79" spans="2:15" ht="15.75" customHeight="1" x14ac:dyDescent="0.15">
      <c r="B79" s="5"/>
      <c r="C79" s="5"/>
      <c r="D79" s="5"/>
      <c r="E79" s="5"/>
      <c r="F79" s="5"/>
      <c r="G79" s="5"/>
      <c r="H79" s="5"/>
      <c r="I79" s="5"/>
      <c r="J79" s="132"/>
      <c r="K79" s="5"/>
      <c r="L79" s="133"/>
      <c r="M79" s="5"/>
    </row>
    <row r="80" spans="2:15" ht="18" customHeight="1" x14ac:dyDescent="0.15">
      <c r="B80" s="5"/>
      <c r="C80" s="5"/>
      <c r="D80" s="5"/>
      <c r="E80" s="5"/>
      <c r="F80" s="5"/>
      <c r="G80" s="5"/>
      <c r="H80" s="5"/>
      <c r="I80" s="5"/>
      <c r="J80" s="132"/>
      <c r="K80" s="5"/>
      <c r="L80" s="133"/>
      <c r="M80" s="5"/>
    </row>
    <row r="81" spans="2:15" ht="18" customHeight="1" x14ac:dyDescent="0.15">
      <c r="B81" s="5"/>
      <c r="C81" s="5"/>
      <c r="D81" s="5"/>
      <c r="E81" s="5"/>
      <c r="F81" s="5"/>
      <c r="G81" s="5"/>
      <c r="H81" s="5"/>
      <c r="I81" s="5"/>
      <c r="J81" s="132"/>
      <c r="K81" s="5"/>
      <c r="L81" s="133"/>
      <c r="M81" s="5"/>
      <c r="O81" s="135"/>
    </row>
    <row r="82" spans="2:15" ht="18" customHeight="1" x14ac:dyDescent="0.15">
      <c r="B82" s="5"/>
      <c r="C82" s="5"/>
      <c r="D82" s="5"/>
      <c r="E82" s="5"/>
      <c r="F82" s="5"/>
      <c r="G82" s="5"/>
      <c r="H82" s="5"/>
      <c r="I82" s="5"/>
      <c r="J82" s="132"/>
      <c r="K82" s="5"/>
      <c r="L82" s="133"/>
      <c r="M82" s="5"/>
      <c r="O82" s="136"/>
    </row>
    <row r="83" spans="2:15" ht="18" customHeight="1" x14ac:dyDescent="0.15">
      <c r="B83" s="5"/>
      <c r="C83" s="5"/>
      <c r="D83" s="5"/>
      <c r="E83" s="5"/>
      <c r="F83" s="5"/>
      <c r="G83" s="5"/>
      <c r="H83" s="5"/>
      <c r="I83" s="5"/>
      <c r="J83" s="132"/>
      <c r="K83" s="5"/>
      <c r="L83" s="133"/>
      <c r="M83" s="5"/>
      <c r="O83" s="136"/>
    </row>
    <row r="84" spans="2:15" ht="12" customHeight="1" x14ac:dyDescent="0.15">
      <c r="B84" s="5"/>
      <c r="C84" s="5"/>
      <c r="D84" s="5"/>
      <c r="E84" s="5"/>
      <c r="F84" s="5"/>
      <c r="G84" s="5"/>
      <c r="H84" s="5"/>
      <c r="I84" s="5"/>
      <c r="J84" s="132"/>
      <c r="K84" s="5"/>
      <c r="L84" s="133"/>
      <c r="M84" s="5"/>
      <c r="O84" s="136"/>
    </row>
    <row r="85" spans="2:15" ht="12" customHeight="1" x14ac:dyDescent="0.15">
      <c r="B85" s="5"/>
      <c r="C85" s="5"/>
      <c r="D85" s="5"/>
      <c r="E85" s="5"/>
      <c r="F85" s="5"/>
      <c r="G85" s="5"/>
      <c r="H85" s="5"/>
      <c r="I85" s="5"/>
      <c r="J85" s="132"/>
      <c r="K85" s="5"/>
      <c r="L85" s="133"/>
      <c r="M85" s="5"/>
      <c r="O85" s="135"/>
    </row>
    <row r="86" spans="2:15" ht="12" customHeight="1" x14ac:dyDescent="0.15">
      <c r="B86" s="5"/>
      <c r="C86" s="5"/>
      <c r="D86" s="5"/>
      <c r="E86" s="5"/>
      <c r="F86" s="5"/>
      <c r="G86" s="5"/>
      <c r="H86" s="5"/>
      <c r="I86" s="5"/>
      <c r="J86" s="132"/>
      <c r="K86" s="5"/>
      <c r="L86" s="133"/>
      <c r="M86" s="5"/>
      <c r="O86" s="135"/>
    </row>
    <row r="87" spans="2:15" ht="12" customHeight="1" x14ac:dyDescent="0.15">
      <c r="B87" s="5"/>
      <c r="C87" s="5"/>
      <c r="D87" s="5"/>
      <c r="E87" s="5"/>
      <c r="F87" s="5"/>
      <c r="G87" s="5"/>
      <c r="H87" s="5"/>
      <c r="I87" s="5"/>
      <c r="J87" s="132"/>
      <c r="K87" s="5"/>
      <c r="L87" s="133"/>
      <c r="M87" s="5"/>
      <c r="O87" s="135"/>
    </row>
    <row r="88" spans="2:15" ht="18.75" customHeight="1" x14ac:dyDescent="0.15">
      <c r="B88" s="5"/>
      <c r="C88" s="5"/>
      <c r="D88" s="5"/>
      <c r="E88" s="5"/>
      <c r="F88" s="5"/>
      <c r="G88" s="5"/>
      <c r="H88" s="5"/>
      <c r="I88" s="5"/>
      <c r="J88" s="132"/>
      <c r="K88" s="5"/>
      <c r="L88" s="133"/>
      <c r="O88" s="135"/>
    </row>
    <row r="89" spans="2:15" ht="18.75" customHeight="1" x14ac:dyDescent="0.15">
      <c r="B89" s="5"/>
      <c r="C89" s="5"/>
      <c r="D89" s="5"/>
      <c r="E89" s="5"/>
      <c r="F89" s="5"/>
      <c r="G89" s="5"/>
      <c r="H89" s="5"/>
      <c r="I89" s="5"/>
      <c r="J89" s="132"/>
      <c r="K89" s="5"/>
      <c r="L89" s="133"/>
      <c r="M89" s="137"/>
      <c r="O89" s="135"/>
    </row>
    <row r="90" spans="2:15" ht="18.75" customHeight="1" x14ac:dyDescent="0.15">
      <c r="B90" s="5"/>
      <c r="C90" s="5"/>
      <c r="D90" s="5"/>
      <c r="E90" s="5"/>
      <c r="F90" s="5"/>
      <c r="G90" s="5"/>
      <c r="H90" s="5"/>
      <c r="I90" s="5"/>
      <c r="J90" s="132"/>
      <c r="K90" s="5"/>
      <c r="L90" s="133"/>
      <c r="M90" s="67"/>
      <c r="O90" s="135"/>
    </row>
    <row r="91" spans="2:15" ht="18.75" customHeight="1" x14ac:dyDescent="0.15">
      <c r="B91" s="5"/>
      <c r="C91" s="5"/>
      <c r="D91" s="5"/>
      <c r="E91" s="5"/>
      <c r="F91" s="5"/>
      <c r="G91" s="5"/>
      <c r="H91" s="5"/>
      <c r="I91" s="5"/>
      <c r="J91" s="132"/>
      <c r="K91" s="5"/>
      <c r="L91" s="133"/>
      <c r="M91" s="67"/>
      <c r="O91" s="135"/>
    </row>
    <row r="92" spans="2:15" ht="18.75" customHeight="1" x14ac:dyDescent="0.15">
      <c r="B92" s="5"/>
      <c r="C92" s="5"/>
      <c r="D92" s="5"/>
      <c r="E92" s="5"/>
      <c r="F92" s="5"/>
      <c r="G92" s="5"/>
      <c r="H92" s="5"/>
      <c r="I92" s="5"/>
      <c r="J92" s="132"/>
      <c r="K92" s="5"/>
      <c r="L92" s="133"/>
      <c r="M92" s="67"/>
      <c r="O92" s="135"/>
    </row>
    <row r="93" spans="2:15" ht="18.75" customHeight="1" x14ac:dyDescent="0.15">
      <c r="B93" s="5"/>
      <c r="C93" s="5"/>
      <c r="D93" s="5"/>
      <c r="E93" s="5"/>
      <c r="F93" s="5"/>
      <c r="G93" s="5"/>
      <c r="H93" s="5"/>
      <c r="I93" s="5"/>
      <c r="J93" s="132"/>
      <c r="K93" s="5"/>
      <c r="L93" s="133"/>
      <c r="M93" s="5"/>
      <c r="O93" s="135"/>
    </row>
    <row r="94" spans="2:15" ht="18.75" customHeight="1" x14ac:dyDescent="0.15">
      <c r="B94" s="5"/>
      <c r="C94" s="5"/>
      <c r="D94" s="5"/>
      <c r="E94" s="5"/>
      <c r="F94" s="5"/>
      <c r="G94" s="5"/>
      <c r="H94" s="5"/>
      <c r="I94" s="5"/>
      <c r="J94" s="132"/>
      <c r="K94" s="5"/>
      <c r="L94" s="133"/>
      <c r="M94" s="5"/>
      <c r="O94" s="135"/>
    </row>
    <row r="95" spans="2:15" ht="18.75" customHeight="1" x14ac:dyDescent="0.15">
      <c r="B95" s="5"/>
      <c r="C95" s="5"/>
      <c r="D95" s="5"/>
      <c r="E95" s="5"/>
      <c r="F95" s="5"/>
      <c r="G95" s="5"/>
      <c r="H95" s="5"/>
      <c r="I95" s="5"/>
      <c r="J95" s="132"/>
      <c r="K95" s="5"/>
      <c r="L95" s="133"/>
      <c r="M95" s="5"/>
      <c r="O95" s="135"/>
    </row>
    <row r="96" spans="2:15" ht="18.75" customHeight="1" x14ac:dyDescent="0.15">
      <c r="B96" s="5"/>
      <c r="C96" s="5"/>
      <c r="D96" s="5"/>
      <c r="E96" s="5"/>
      <c r="F96" s="5"/>
      <c r="G96" s="5"/>
      <c r="H96" s="5"/>
      <c r="I96" s="5"/>
      <c r="J96" s="132"/>
      <c r="K96" s="5"/>
      <c r="L96" s="133"/>
      <c r="M96" s="5"/>
      <c r="O96" s="135"/>
    </row>
    <row r="97" spans="2:15" ht="18.75" customHeight="1" x14ac:dyDescent="0.15">
      <c r="B97" s="5"/>
      <c r="C97" s="5"/>
      <c r="D97" s="5"/>
      <c r="E97" s="5"/>
      <c r="F97" s="5"/>
      <c r="G97" s="5"/>
      <c r="H97" s="5"/>
      <c r="I97" s="5"/>
      <c r="J97" s="132"/>
      <c r="K97" s="5"/>
      <c r="L97" s="133"/>
      <c r="M97" s="5"/>
      <c r="O97" s="135"/>
    </row>
    <row r="98" spans="2:15" ht="14.25" customHeight="1" x14ac:dyDescent="0.15">
      <c r="B98" s="5"/>
      <c r="C98" s="5"/>
      <c r="D98" s="5"/>
      <c r="E98" s="5"/>
      <c r="F98" s="5"/>
      <c r="G98" s="5"/>
      <c r="H98" s="5"/>
      <c r="I98" s="5"/>
      <c r="J98" s="132"/>
      <c r="K98" s="5"/>
      <c r="L98" s="133"/>
      <c r="M98" s="5"/>
    </row>
    <row r="99" spans="2:15" ht="14.25" customHeight="1" x14ac:dyDescent="0.15">
      <c r="B99" s="5"/>
      <c r="C99" s="5"/>
      <c r="D99" s="5"/>
      <c r="E99" s="5"/>
      <c r="F99" s="5"/>
      <c r="G99" s="5"/>
      <c r="H99" s="5"/>
      <c r="I99" s="5"/>
      <c r="J99" s="132"/>
      <c r="K99" s="5"/>
      <c r="L99" s="133"/>
      <c r="M99" s="5"/>
    </row>
    <row r="100" spans="2:15" ht="14.25" customHeight="1" x14ac:dyDescent="0.15">
      <c r="B100" s="5"/>
      <c r="C100" s="5"/>
      <c r="D100" s="5"/>
      <c r="E100" s="5"/>
      <c r="F100" s="5"/>
      <c r="G100" s="5"/>
      <c r="H100" s="5"/>
      <c r="I100" s="5"/>
      <c r="J100" s="132"/>
      <c r="K100" s="5"/>
      <c r="L100" s="133"/>
      <c r="M100" s="5"/>
    </row>
    <row r="101" spans="2:15" ht="14.25" customHeight="1" x14ac:dyDescent="0.15">
      <c r="B101" s="5"/>
      <c r="C101" s="5"/>
      <c r="D101" s="5"/>
      <c r="E101" s="5"/>
      <c r="F101" s="5"/>
      <c r="G101" s="5"/>
      <c r="H101" s="5"/>
      <c r="I101" s="5"/>
      <c r="J101" s="132"/>
      <c r="K101" s="5"/>
      <c r="L101" s="133"/>
      <c r="M101" s="5"/>
    </row>
    <row r="102" spans="2:15" ht="23.25" customHeight="1" x14ac:dyDescent="0.15">
      <c r="D102" s="128"/>
    </row>
  </sheetData>
  <mergeCells count="19">
    <mergeCell ref="B3:G3"/>
    <mergeCell ref="H3:I3"/>
    <mergeCell ref="J3:M3"/>
    <mergeCell ref="J42:J43"/>
    <mergeCell ref="K42:K43"/>
    <mergeCell ref="L42:L43"/>
    <mergeCell ref="H4:I4"/>
    <mergeCell ref="H5:I5"/>
    <mergeCell ref="H6:I6"/>
    <mergeCell ref="H7:I7"/>
    <mergeCell ref="H8:I8"/>
    <mergeCell ref="H9:I9"/>
    <mergeCell ref="H10:I10"/>
    <mergeCell ref="B5:G7"/>
    <mergeCell ref="L46:L48"/>
    <mergeCell ref="L49:L53"/>
    <mergeCell ref="L54:L55"/>
    <mergeCell ref="M12:M13"/>
    <mergeCell ref="F42:I43"/>
  </mergeCells>
  <phoneticPr fontId="11"/>
  <conditionalFormatting sqref="J13:L40 J45:L64 K41:L44 J41">
    <cfRule type="cellIs" dxfId="0" priority="1" operator="equal">
      <formula>0</formula>
    </cfRule>
  </conditionalFormatting>
  <dataValidations count="2">
    <dataValidation type="list" allowBlank="1" showInputMessage="1" showErrorMessage="1" sqref="J42 J44 J62 J59:J60">
      <formula1>"有"</formula1>
    </dataValidation>
    <dataValidation type="list" allowBlank="1" showInputMessage="1" showErrorMessage="1" sqref="J13:J19">
      <formula1>"○,"</formula1>
    </dataValidation>
  </dataValidations>
  <printOptions horizontalCentered="1" verticalCentered="1"/>
  <pageMargins left="0.196527777777778" right="0.196527777777778" top="0.196527777777778" bottom="0.196527777777778" header="0.196527777777778" footer="0.196527777777778"/>
  <pageSetup paperSize="9" scale="77"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workbookViewId="0">
      <selection activeCell="A11" sqref="A11:XFD11"/>
    </sheetView>
  </sheetViews>
  <sheetFormatPr defaultColWidth="9" defaultRowHeight="13.5" x14ac:dyDescent="0.15"/>
  <cols>
    <col min="4" max="4" width="4.25" customWidth="1"/>
    <col min="8" max="8" width="12.625"/>
  </cols>
  <sheetData>
    <row r="1" spans="2:12" x14ac:dyDescent="0.15">
      <c r="B1" t="s">
        <v>80</v>
      </c>
      <c r="E1" t="s">
        <v>81</v>
      </c>
      <c r="H1" t="s">
        <v>82</v>
      </c>
      <c r="K1" t="s">
        <v>83</v>
      </c>
    </row>
    <row r="2" spans="2:12" x14ac:dyDescent="0.15">
      <c r="B2">
        <v>2</v>
      </c>
      <c r="C2">
        <v>1</v>
      </c>
      <c r="E2">
        <v>-1E+16</v>
      </c>
      <c r="F2">
        <v>0</v>
      </c>
      <c r="H2">
        <v>0</v>
      </c>
      <c r="I2">
        <v>5</v>
      </c>
      <c r="K2">
        <v>-1E+16</v>
      </c>
      <c r="L2">
        <v>0</v>
      </c>
    </row>
    <row r="3" spans="2:12" x14ac:dyDescent="0.15">
      <c r="B3">
        <v>3</v>
      </c>
      <c r="C3">
        <v>3</v>
      </c>
      <c r="H3">
        <v>10</v>
      </c>
      <c r="I3">
        <v>7</v>
      </c>
      <c r="K3">
        <v>100</v>
      </c>
      <c r="L3">
        <v>8</v>
      </c>
    </row>
    <row r="4" spans="2:12" x14ac:dyDescent="0.15">
      <c r="B4">
        <v>4</v>
      </c>
      <c r="C4">
        <v>3</v>
      </c>
      <c r="H4">
        <v>20</v>
      </c>
      <c r="I4">
        <v>9</v>
      </c>
      <c r="K4">
        <v>1000</v>
      </c>
      <c r="L4">
        <v>11</v>
      </c>
    </row>
    <row r="5" spans="2:12" x14ac:dyDescent="0.15">
      <c r="B5">
        <v>5</v>
      </c>
      <c r="C5">
        <v>4</v>
      </c>
      <c r="H5">
        <v>30</v>
      </c>
      <c r="I5">
        <v>11</v>
      </c>
      <c r="K5">
        <v>3000</v>
      </c>
      <c r="L5">
        <v>14</v>
      </c>
    </row>
    <row r="6" spans="2:12" x14ac:dyDescent="0.15">
      <c r="B6">
        <v>6</v>
      </c>
      <c r="C6">
        <v>4</v>
      </c>
      <c r="E6">
        <v>1000</v>
      </c>
      <c r="F6">
        <v>10</v>
      </c>
      <c r="H6">
        <v>40</v>
      </c>
      <c r="I6">
        <v>13</v>
      </c>
      <c r="K6">
        <v>5000</v>
      </c>
      <c r="L6">
        <v>17</v>
      </c>
    </row>
    <row r="7" spans="2:12" x14ac:dyDescent="0.15">
      <c r="B7">
        <v>7</v>
      </c>
      <c r="C7">
        <v>4</v>
      </c>
      <c r="E7">
        <v>5000</v>
      </c>
      <c r="F7">
        <v>15</v>
      </c>
      <c r="H7">
        <v>50</v>
      </c>
      <c r="I7">
        <v>15</v>
      </c>
      <c r="K7">
        <v>10000</v>
      </c>
      <c r="L7">
        <v>20</v>
      </c>
    </row>
    <row r="8" spans="2:12" x14ac:dyDescent="0.15">
      <c r="B8">
        <v>8</v>
      </c>
      <c r="C8">
        <v>4</v>
      </c>
      <c r="E8">
        <v>10000</v>
      </c>
      <c r="F8">
        <v>20</v>
      </c>
    </row>
    <row r="9" spans="2:12" x14ac:dyDescent="0.15">
      <c r="B9">
        <v>9</v>
      </c>
      <c r="C9">
        <v>4</v>
      </c>
      <c r="E9">
        <v>40000</v>
      </c>
      <c r="F9">
        <v>25</v>
      </c>
    </row>
    <row r="10" spans="2:12" x14ac:dyDescent="0.15">
      <c r="B10">
        <v>10</v>
      </c>
      <c r="C10">
        <v>5</v>
      </c>
      <c r="E10">
        <v>70000</v>
      </c>
      <c r="F10">
        <v>30</v>
      </c>
    </row>
    <row r="11" spans="2:12" x14ac:dyDescent="0.15">
      <c r="B11">
        <v>11</v>
      </c>
      <c r="C11">
        <v>5</v>
      </c>
      <c r="E11">
        <v>100000</v>
      </c>
      <c r="F11">
        <v>35</v>
      </c>
    </row>
    <row r="12" spans="2:12" x14ac:dyDescent="0.15">
      <c r="B12">
        <v>12</v>
      </c>
    </row>
    <row r="13" spans="2:12" x14ac:dyDescent="0.15">
      <c r="B13">
        <v>13</v>
      </c>
    </row>
    <row r="17" spans="2:12" x14ac:dyDescent="0.15">
      <c r="B17" t="s">
        <v>84</v>
      </c>
      <c r="E17" t="s">
        <v>85</v>
      </c>
      <c r="H17" t="s">
        <v>86</v>
      </c>
      <c r="K17" t="s">
        <v>87</v>
      </c>
    </row>
    <row r="18" spans="2:12" x14ac:dyDescent="0.15">
      <c r="B18">
        <v>0</v>
      </c>
      <c r="C18">
        <v>0</v>
      </c>
      <c r="E18">
        <v>0</v>
      </c>
      <c r="F18">
        <v>5</v>
      </c>
      <c r="H18">
        <v>-100000</v>
      </c>
      <c r="I18">
        <v>0</v>
      </c>
      <c r="K18">
        <v>0</v>
      </c>
      <c r="L18">
        <v>0</v>
      </c>
    </row>
    <row r="19" spans="2:12" x14ac:dyDescent="0.15">
      <c r="B19">
        <v>80</v>
      </c>
      <c r="C19">
        <v>3</v>
      </c>
      <c r="E19">
        <v>100</v>
      </c>
      <c r="F19">
        <v>3</v>
      </c>
      <c r="H19">
        <v>0</v>
      </c>
      <c r="I19">
        <v>1</v>
      </c>
      <c r="K19">
        <v>1</v>
      </c>
      <c r="L19">
        <v>1</v>
      </c>
    </row>
    <row r="20" spans="2:12" x14ac:dyDescent="0.15">
      <c r="B20">
        <v>100</v>
      </c>
      <c r="C20">
        <v>5</v>
      </c>
      <c r="E20">
        <v>120</v>
      </c>
      <c r="F20">
        <v>0</v>
      </c>
      <c r="H20">
        <v>1</v>
      </c>
      <c r="I20">
        <v>3</v>
      </c>
      <c r="K20">
        <v>5</v>
      </c>
      <c r="L20">
        <v>2</v>
      </c>
    </row>
    <row r="21" spans="2:12" x14ac:dyDescent="0.15">
      <c r="H21">
        <v>4</v>
      </c>
      <c r="I21">
        <v>5</v>
      </c>
      <c r="K21">
        <v>10</v>
      </c>
      <c r="L21">
        <v>3</v>
      </c>
    </row>
    <row r="22" spans="2:12" x14ac:dyDescent="0.15">
      <c r="K22">
        <v>20</v>
      </c>
      <c r="L22">
        <v>4</v>
      </c>
    </row>
    <row r="23" spans="2:12" x14ac:dyDescent="0.15">
      <c r="B23" t="s">
        <v>88</v>
      </c>
      <c r="K23">
        <v>30</v>
      </c>
      <c r="L23">
        <v>5</v>
      </c>
    </row>
    <row r="24" spans="2:12" x14ac:dyDescent="0.15">
      <c r="B24">
        <v>0</v>
      </c>
      <c r="C24">
        <v>0</v>
      </c>
    </row>
    <row r="25" spans="2:12" x14ac:dyDescent="0.15">
      <c r="B25">
        <v>1</v>
      </c>
      <c r="C25">
        <v>3</v>
      </c>
    </row>
    <row r="26" spans="2:12" x14ac:dyDescent="0.15">
      <c r="B26">
        <v>5</v>
      </c>
      <c r="C26">
        <v>5</v>
      </c>
    </row>
    <row r="27" spans="2:12" x14ac:dyDescent="0.15">
      <c r="B27">
        <v>10</v>
      </c>
      <c r="C27">
        <v>7</v>
      </c>
    </row>
    <row r="28" spans="2:12" x14ac:dyDescent="0.15">
      <c r="B28">
        <v>15</v>
      </c>
      <c r="C28">
        <v>10</v>
      </c>
    </row>
  </sheetData>
  <phoneticPr fontId="11"/>
  <pageMargins left="0.75" right="0.75" top="1" bottom="1" header="0.51180555555555596" footer="0.51180555555555596"/>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県庁舎維持管理業務調書</vt:lpstr>
      <vt:lpstr>評定点数値表</vt:lpstr>
      <vt:lpstr>県庁舎維持管理業務調書!Print_Area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2023-02-20T04:03:54Z</cp:lastPrinted>
  <dcterms:created xsi:type="dcterms:W3CDTF">2019-12-09T00:53:00Z</dcterms:created>
  <dcterms:modified xsi:type="dcterms:W3CDTF">2023-02-20T04:05:06Z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