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3由布市〇\"/>
    </mc:Choice>
  </mc:AlternateContent>
  <workbookProtection workbookAlgorithmName="SHA-512" workbookHashValue="ahYn2AoZPMnuP9XhOUbQVgpEGy3u6mz125AGdsyN7roPZW8tUpn6UH2RLLCtapjmZJmGZ2VDLUtZC1dUQ3VCQQ==" workbookSaltValue="Z8gCyYDzZb8F2X7dRaTEzw=="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<sst xmlns="http://schemas.openxmlformats.org/spreadsheetml/2006/main" count="228" uniqueCount="112">
  <si>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</si>
  <si>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</si>
  <si>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</si>
  <si>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</si>
  <si>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</si>
  <si>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</si>
  <si>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</si>
  <si>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</si>
  <si>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</si>
  <si>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</si>
  <si>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</si>
  <si>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</si>
  <si>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</si>
  <si>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</si>
  <si>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</si>
  <si>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</si>
  <si>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</si>
  <si>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</si>
  <si>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</si>
  <si>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</si>
  <si>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</si>
  <si>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</si>
  <si>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</si>
  <si>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</si>
  <si>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</si>
  <si>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</si>
  <si>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</si>
  <si>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</si>
  <si>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</si>
  <si>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</si>
  <si>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</si>
  <si>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</si>
  <si>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</si>
  <si>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</si>
  <si>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</si>
  <si>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</si>
  <si>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</si>
  <si>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</si>
  <si>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</si>
  <si>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</si>
  <si>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</si>
  <si>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</si>
  <si>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</si>
  <si>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</si>
  <si>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</si>
  <si>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</si>
  <si>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</si>
  <si>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</si>
  <si>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</si>
  <si>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</si>
  <si>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</si>
  <si>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</si>
  <si>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</si>
  <si>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</si>
  <si>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</si>
  <si>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</si>
  <si>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</si>
  <si>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</si>
  <si>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</si>
  <si>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</si>
  <si>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</si>
  <si>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</si>
  <si>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</si>
  <si>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</si>
  <si>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</si>
  <si>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</si>
  <si>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</si>
  <si>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</si>
  <si>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</si>
  <si>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</si>
  <si>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</si>
  <si>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</si>
  <si>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</si>
  <si>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</si>
  <si>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</si>
  <si>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</si>
  <si>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</si>
  <si>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</si>
  <si>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</si>
  <si>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</si>
  <si>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</si>
  <si>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</si>
  <si>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</si>
  <si>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</si>
  <si>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</si>
  <si>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</si>
  <si>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</si>
  <si>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</si>
  <si>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</si>
  <si>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</si>
  <si>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</si>
  <si>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</si>
  <si>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</si>
  <si>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</si>
  <si>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</si>
  <si>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</si>
  <si>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</si>
  <si>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</si>
  <si>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</si>
  <si>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</si>
  <si>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</si>
  <si>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</si>
  <si>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</si>
  <si>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</si>
  <si>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</si>
  <si>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</si>
  <si>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</si>
  <si>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</si>
  <si>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</si>
  <si>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全国平均と比較して指数が低いものの、水道ビジョン・経営戦略策定時に試算した更新需要予測を踏まえて、早急に適切な料金水準への改定による財源の確保が必要です。
②『管路経年化率』…法定耐用年数を超えた管路延長の割合を表す指標。前年度と比べて法定耐用年数を超えた管路が増加しており、今後も段階的な増加が見込まれるため、計画的な更新を行うよう努めます。
③『管路更新率』…当該年度に更新した管路延長の割合を表す指標。有収率向上対策による５か年計画に基づき、計画的な老朽管の更新を行います。</t>
    <phoneticPr fontId="4"/>
  </si>
  <si>
    <t>　これまで由布市水道事業では、安心、安全な水を安定して供給できるよう、施設の適切な維持管理、計画的な老朽管の更新・改良工事等に取り組んできました。しかし、浄水場の耐震化や管路の更新、また旧簡易水道事業の施設の更新等により、今後の施設整備費についてはさらなる増加が予測されます。
　また、経営状況は、経費抑制により少しずつ改善されていますが、収益性は低く、料金回収率は100％を下回っており、必要な費用を給水収益で賄えていない状況が続いています。収益性を大きく改善するために、令和６年１月１日から水道料金を改定する予定です。
　今後も安心、安全な水を安定して供給していくためにも、平成30年度策定の「由布市水道ビジョン・経営戦略」に基づき、収益性の改善や経費の節減により経営の健全化に向けて取り組みを強化していきます。</t>
    <rPh sb="93" eb="94">
      <t>キュウ</t>
    </rPh>
    <rPh sb="104" eb="106">
      <t>コウシン</t>
    </rPh>
    <rPh sb="106" eb="107">
      <t>トウ</t>
    </rPh>
    <rPh sb="237" eb="239">
      <t>レイワ</t>
    </rPh>
    <rPh sb="240" eb="241">
      <t>ネン</t>
    </rPh>
    <rPh sb="242" eb="243">
      <t>ガツ</t>
    </rPh>
    <rPh sb="244" eb="245">
      <t>ニチ</t>
    </rPh>
    <rPh sb="247" eb="249">
      <t>スイドウ</t>
    </rPh>
    <rPh sb="249" eb="251">
      <t>リョウキン</t>
    </rPh>
    <rPh sb="252" eb="254">
      <t>カイテイ</t>
    </rPh>
    <rPh sb="256" eb="258">
      <t>ヨテイ</t>
    </rPh>
    <phoneticPr fontId="4"/>
  </si>
  <si>
    <t>①『経常収支比率』…経常費用が経常収益でどの程度賄われているかを示す指標。令和２年度においても100％を超えており、前年度に引き続き黒字経営となっておりますが、一般会計からの繰入金によるものです。健全な経営状況とは言えず、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があるものの、繰入金により現状維持している状況です。適正な水準への料金改定を行うことにより、資金の確保に努めていきます。
④『企業債残高対給水収益比率』…給水収益に対する企業債残高の割合であり、企業債残高の規模を表す指標。簡易水道と統合したことで事業量が増加し企業債借入も高止まりをしております。今後については施設の更新等が見込まれる中ではありますが、企業債借入の抑制や適正な料金の見直しを行うことで、改善に努めていきます。
⑤『料金回収率』…給水にかかる費用が、どの程度給水収益で賄われているかを表した指標。給水収益の低下から前年度に比べ数値の悪化となっており、早急に適正な料金水準への改定が必要です。
⑥『給水原価』…有収水量1㎥あたりについて、どれだけの費用がかかっているかを表す指標。全国平均、類似団体の平均値を上回っております。今後も更なる費用の節減に努めます。
⑦『施設利用率』…一日配水能力に対する一日平均配水量の割合で、施設の利用状況や適正規模を判断する指標。前年度と同等程度となりましたが、類似団体の平均値より高い水準で維持できるよう、今後も設備能力を有効に活用できるように努めていきます。
⑧『有収率』…施設の稼働が収益につながっているかを判断する指標。漏水調査や計画的な管路更新工事に取り組んでいるものの、前年と比べ悪化をしており依然として類似団体の平均値より低い状態にあります。今後も計画的な老朽管の更新工事や漏水調査を強化し、向上に努めます。</t>
    <rPh sb="291" eb="293">
      <t>クリイレ</t>
    </rPh>
    <rPh sb="293" eb="294">
      <t>キン</t>
    </rPh>
    <rPh sb="297" eb="299">
      <t>ゲンジョウ</t>
    </rPh>
    <rPh sb="299" eb="301">
      <t>イジ</t>
    </rPh>
    <rPh sb="305" eb="307">
      <t>ジョウキョウ</t>
    </rPh>
    <rPh sb="395" eb="397">
      <t>カンイ</t>
    </rPh>
    <rPh sb="397" eb="399">
      <t>スイドウ</t>
    </rPh>
    <rPh sb="400" eb="402">
      <t>トウゴウ</t>
    </rPh>
    <rPh sb="407" eb="409">
      <t>ジギョウ</t>
    </rPh>
    <rPh sb="409" eb="410">
      <t>リョウ</t>
    </rPh>
    <rPh sb="411" eb="413">
      <t>ゾウカ</t>
    </rPh>
    <rPh sb="414" eb="416">
      <t>キギョウ</t>
    </rPh>
    <rPh sb="416" eb="417">
      <t>サイ</t>
    </rPh>
    <rPh sb="417" eb="419">
      <t>カリイレ</t>
    </rPh>
    <rPh sb="420" eb="422">
      <t>タカド</t>
    </rPh>
    <rPh sb="439" eb="441">
      <t>シセツ</t>
    </rPh>
    <rPh sb="442" eb="444">
      <t>コウシン</t>
    </rPh>
    <rPh sb="444" eb="445">
      <t>トウ</t>
    </rPh>
    <rPh sb="446" eb="448">
      <t>ミコ</t>
    </rPh>
    <rPh sb="451" eb="452">
      <t>ナカ</t>
    </rPh>
    <rPh sb="539" eb="541">
      <t>キュウスイ</t>
    </rPh>
    <rPh sb="541" eb="543">
      <t>シュウエキ</t>
    </rPh>
    <rPh sb="544" eb="546">
      <t>テイカ</t>
    </rPh>
    <rPh sb="726" eb="728">
      <t>ドウトウ</t>
    </rPh>
    <rPh sb="728" eb="730">
      <t>テイド</t>
    </rPh>
    <rPh sb="753" eb="755">
      <t>イジ</t>
    </rPh>
    <rPh sb="848" eb="850">
      <t>ゼンネン</t>
    </rPh>
    <rPh sb="851" eb="852">
      <t>クラ</t>
    </rPh>
    <rPh sb="853" eb="855">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</si>
</sst>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0.62</c:v>
                </c:pt>
                <c:pt idx="2">
                  <c:v>0.19</c:v>
                </c:pt>
                <c:pt idx="3" formatCode="#,##0.00;&quot;△&quot;#,##0.00">
                  <c:v>0</c:v>
                </c:pt>
                <c:pt idx="4">
                  <c:v>0.16</c:v>
                </c:pt>
              </c:numCache>
            </c:numRef>
          </c:val>
          <c:extLst>
            <c:ext xmlns:c16="http://schemas.microsoft.com/office/drawing/2014/chart" uri="{C3380CC4-5D6E-409C-BE32-E72D297353CC}">
              <c16:uniqueId val="{00000000-6FB3-47FE-8E39-E296354905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6FB3-47FE-8E39-E296354905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71.150000000000006</c:v>
                </c:pt>
                <c:pt idx="1">
                  <c:v>67.510000000000005</c:v>
                </c:pt>
                <c:pt idx="2">
                  <c:v>66.62</c:v>
                </c:pt>
                <c:pt idx="3">
                  <c:v>63.28</c:v>
                </c:pt>
                <c:pt idx="4">
                  <c:v>63.74</c:v>
                </c:pt>
              </c:numCache>
            </c:numRef>
          </c:val>
          <c:extLst>
            <c:ext xmlns:c16="http://schemas.microsoft.com/office/drawing/2014/chart" uri="{C3380CC4-5D6E-409C-BE32-E72D297353CC}">
              <c16:uniqueId val="{00000000-72E7-42E1-8581-FBAE4B01CD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72E7-42E1-8581-FBAE4B01CD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70.53</c:v>
                </c:pt>
                <c:pt idx="1">
                  <c:v>74.63</c:v>
                </c:pt>
                <c:pt idx="2">
                  <c:v>75.12</c:v>
                </c:pt>
                <c:pt idx="3">
                  <c:v>71.52</c:v>
                </c:pt>
                <c:pt idx="4">
                  <c:v>69.25</c:v>
                </c:pt>
              </c:numCache>
            </c:numRef>
          </c:val>
          <c:extLst>
            <c:ext xmlns:c16="http://schemas.microsoft.com/office/drawing/2014/chart" uri="{C3380CC4-5D6E-409C-BE32-E72D297353CC}">
              <c16:uniqueId val="{00000000-EA12-4C23-A23C-52DDA7539C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EA12-4C23-A23C-52DDA7539C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104.18</c:v>
                </c:pt>
                <c:pt idx="1">
                  <c:v>106.64</c:v>
                </c:pt>
                <c:pt idx="2">
                  <c:v>104.4</c:v>
                </c:pt>
                <c:pt idx="3">
                  <c:v>112.15</c:v>
                </c:pt>
                <c:pt idx="4">
                  <c:v>109.79</c:v>
                </c:pt>
              </c:numCache>
            </c:numRef>
          </c:val>
          <c:extLst>
            <c:ext xmlns:c16="http://schemas.microsoft.com/office/drawing/2014/chart" uri="{C3380CC4-5D6E-409C-BE32-E72D297353CC}">
              <c16:uniqueId val="{00000000-1015-49C5-8E4A-7BAA022B14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1015-49C5-8E4A-7BAA022B14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53.89</c:v>
                </c:pt>
                <c:pt idx="1">
                  <c:v>55.62</c:v>
                </c:pt>
                <c:pt idx="2">
                  <c:v>57.39</c:v>
                </c:pt>
                <c:pt idx="3">
                  <c:v>44.68</c:v>
                </c:pt>
                <c:pt idx="4">
                  <c:v>46.67</c:v>
                </c:pt>
              </c:numCache>
            </c:numRef>
          </c:val>
          <c:extLst>
            <c:ext xmlns:c16="http://schemas.microsoft.com/office/drawing/2014/chart" uri="{C3380CC4-5D6E-409C-BE32-E72D297353CC}">
              <c16:uniqueId val="{00000000-76E8-4E9E-BE28-E590875DF5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76E8-4E9E-BE28-E590875DF5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1.61</c:v>
                </c:pt>
                <c:pt idx="1">
                  <c:v>3.91</c:v>
                </c:pt>
                <c:pt idx="2">
                  <c:v>4.17</c:v>
                </c:pt>
                <c:pt idx="3">
                  <c:v>15.43</c:v>
                </c:pt>
                <c:pt idx="4">
                  <c:v>19.41</c:v>
                </c:pt>
              </c:numCache>
            </c:numRef>
          </c:val>
          <c:extLst>
            <c:ext xmlns:c16="http://schemas.microsoft.com/office/drawing/2014/chart" uri="{C3380CC4-5D6E-409C-BE32-E72D297353CC}">
              <c16:uniqueId val="{00000000-5EEC-4810-8F65-1A752BF157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5EEC-4810-8F65-1A752BF157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DC-4685-B9A6-DD6580E67C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7CDC-4685-B9A6-DD6580E67C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148.11000000000001</c:v>
                </c:pt>
                <c:pt idx="1">
                  <c:v>147.19999999999999</c:v>
                </c:pt>
                <c:pt idx="2">
                  <c:v>138.66</c:v>
                </c:pt>
                <c:pt idx="3">
                  <c:v>146.36000000000001</c:v>
                </c:pt>
                <c:pt idx="4">
                  <c:v>151.19</c:v>
                </c:pt>
              </c:numCache>
            </c:numRef>
          </c:val>
          <c:extLst>
            <c:ext xmlns:c16="http://schemas.microsoft.com/office/drawing/2014/chart" uri="{C3380CC4-5D6E-409C-BE32-E72D297353CC}">
              <c16:uniqueId val="{00000000-C00C-464F-88AC-D75D5265DE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C00C-464F-88AC-D75D5265DE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551.27</c:v>
                </c:pt>
                <c:pt idx="1">
                  <c:v>508.07</c:v>
                </c:pt>
                <c:pt idx="2">
                  <c:v>472.88</c:v>
                </c:pt>
                <c:pt idx="3">
                  <c:v>734.55</c:v>
                </c:pt>
                <c:pt idx="4">
                  <c:v>730.07</c:v>
                </c:pt>
              </c:numCache>
            </c:numRef>
          </c:val>
          <c:extLst>
            <c:ext xmlns:c16="http://schemas.microsoft.com/office/drawing/2014/chart" uri="{C3380CC4-5D6E-409C-BE32-E72D297353CC}">
              <c16:uniqueId val="{00000000-C5DC-46BF-A40A-F9D4CA0F60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C5DC-46BF-A40A-F9D4CA0F60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88.83</c:v>
                </c:pt>
                <c:pt idx="1">
                  <c:v>90.57</c:v>
                </c:pt>
                <c:pt idx="2">
                  <c:v>89.93</c:v>
                </c:pt>
                <c:pt idx="3">
                  <c:v>78.5</c:v>
                </c:pt>
                <c:pt idx="4">
                  <c:v>76.290000000000006</c:v>
                </c:pt>
              </c:numCache>
            </c:numRef>
          </c:val>
          <c:extLst>
            <c:ext xmlns:c16="http://schemas.microsoft.com/office/drawing/2014/chart" uri="{C3380CC4-5D6E-409C-BE32-E72D297353CC}">
              <c16:uniqueId val="{00000000-6410-442B-9249-5FB6110E88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6410-442B-9249-5FB6110E88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148.9</c:v>
                </c:pt>
                <c:pt idx="1">
                  <c:v>147.13999999999999</c:v>
                </c:pt>
                <c:pt idx="2">
                  <c:v>148.37</c:v>
                </c:pt>
                <c:pt idx="3">
                  <c:v>176.89</c:v>
                </c:pt>
                <c:pt idx="4">
                  <c:v>182.6</c:v>
                </c:pt>
              </c:numCache>
            </c:numRef>
          </c:val>
          <c:extLst>
            <c:ext xmlns:c16="http://schemas.microsoft.com/office/drawing/2014/chart" uri="{C3380CC4-5D6E-409C-BE32-E72D297353CC}">
              <c16:uniqueId val="{00000000-DA41-411A-AB9D-7A12A2E020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DA41-411A-AB9D-7A12A2E020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由布市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33811</v>
      </c>
      <c r="AM8" s="69"/>
      <c r="AN8" s="69"/>
      <c r="AO8" s="69"/>
      <c r="AP8" s="69"/>
      <c r="AQ8" s="69"/>
      <c r="AR8" s="69"/>
      <c r="AS8" s="69"/>
      <c r="AT8" s="37">
        <f>データ!$S$6</f>
        <v>319.32</v>
      </c>
      <c r="AU8" s="38"/>
      <c r="AV8" s="38"/>
      <c r="AW8" s="38"/>
      <c r="AX8" s="38"/>
      <c r="AY8" s="38"/>
      <c r="AZ8" s="38"/>
      <c r="BA8" s="38"/>
      <c r="BB8" s="58">
        <f>データ!$T$6</f>
        <v>105.88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54.33</v>
      </c>
      <c r="J10" s="38"/>
      <c r="K10" s="38"/>
      <c r="L10" s="38"/>
      <c r="M10" s="38"/>
      <c r="N10" s="38"/>
      <c r="O10" s="68"/>
      <c r="P10" s="58">
        <f>データ!$P$6</f>
        <v>89.33</v>
      </c>
      <c r="Q10" s="58"/>
      <c r="R10" s="58"/>
      <c r="S10" s="58"/>
      <c r="T10" s="58"/>
      <c r="U10" s="58"/>
      <c r="V10" s="58"/>
      <c r="W10" s="69">
        <f>データ!$Q$6</f>
        <v>3030</v>
      </c>
      <c r="X10" s="69"/>
      <c r="Y10" s="69"/>
      <c r="Z10" s="69"/>
      <c r="AA10" s="69"/>
      <c r="AB10" s="69"/>
      <c r="AC10" s="69"/>
      <c r="AD10" s="2"/>
      <c r="AE10" s="2"/>
      <c r="AF10" s="2"/>
      <c r="AG10" s="2"/>
      <c r="AH10" s="2"/>
      <c r="AI10" s="2"/>
      <c r="AJ10" s="2"/>
      <c r="AK10" s="2"/>
      <c r="AL10" s="69">
        <f>データ!$U$6</f>
        <v>30081</v>
      </c>
      <c r="AM10" s="69"/>
      <c r="AN10" s="69"/>
      <c r="AO10" s="69"/>
      <c r="AP10" s="69"/>
      <c r="AQ10" s="69"/>
      <c r="AR10" s="69"/>
      <c r="AS10" s="69"/>
      <c r="AT10" s="37">
        <f>データ!$V$6</f>
        <v>85.44</v>
      </c>
      <c r="AU10" s="38"/>
      <c r="AV10" s="38"/>
      <c r="AW10" s="38"/>
      <c r="AX10" s="38"/>
      <c r="AY10" s="38"/>
      <c r="AZ10" s="38"/>
      <c r="BA10" s="38"/>
      <c r="BB10" s="58">
        <f>データ!$W$6</f>
        <v>352.07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WEPpDO8twrdLWUWOhhPVqMtw/p+vK+U0i4Jz4U+vzdaiVu3hx4+3NAJq6GQN/eQ7JeUfql1j5Qf7lg6kmCC5g==" saltValue="x7gIxvJG2uFLnzsnN/WY9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442135</v>
      </c>
      <c r="D6" s="20">
        <f t="shared" si="3"/>
        <v>46</v>
      </c>
      <c r="E6" s="20">
        <f t="shared" si="3"/>
        <v>1</v>
      </c>
      <c r="F6" s="20">
        <f t="shared" si="3"/>
        <v>0</v>
      </c>
      <c r="G6" s="20">
        <f t="shared" si="3"/>
        <v>1</v>
      </c>
      <c r="H6" s="20" t="str">
        <f t="shared" si="3"/>
        <v>大分県　由布市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54.33</v>
      </c>
      <c r="P6" s="21">
        <f t="shared" si="3"/>
        <v>89.33</v>
      </c>
      <c r="Q6" s="21">
        <f t="shared" si="3"/>
        <v>3030</v>
      </c>
      <c r="R6" s="21">
        <f t="shared" si="3"/>
        <v>33811</v>
      </c>
      <c r="S6" s="21">
        <f t="shared" si="3"/>
        <v>319.32</v>
      </c>
      <c r="T6" s="21">
        <f t="shared" si="3"/>
        <v>105.88</v>
      </c>
      <c r="U6" s="21">
        <f t="shared" si="3"/>
        <v>30081</v>
      </c>
      <c r="V6" s="21">
        <f t="shared" si="3"/>
        <v>85.44</v>
      </c>
      <c r="W6" s="21">
        <f t="shared" si="3"/>
        <v>352.07</v>
      </c>
      <c r="X6" s="22">
        <f>IF(X7="",NA(),X7)</f>
        <v>104.18</v>
      </c>
      <c r="Y6" s="22">
        <f t="shared" ref="Y6:AG6" si="4">IF(Y7="",NA(),Y7)</f>
        <v>106.64</v>
      </c>
      <c r="Z6" s="22">
        <f t="shared" si="4"/>
        <v>104.4</v>
      </c>
      <c r="AA6" s="22">
        <f t="shared" si="4"/>
        <v>112.15</v>
      </c>
      <c r="AB6" s="22">
        <f t="shared" si="4"/>
        <v>109.79</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148.11000000000001</v>
      </c>
      <c r="AU6" s="22">
        <f t="shared" ref="AU6:BC6" si="6">IF(AU7="",NA(),AU7)</f>
        <v>147.19999999999999</v>
      </c>
      <c r="AV6" s="22">
        <f t="shared" si="6"/>
        <v>138.66</v>
      </c>
      <c r="AW6" s="22">
        <f t="shared" si="6"/>
        <v>146.36000000000001</v>
      </c>
      <c r="AX6" s="22">
        <f t="shared" si="6"/>
        <v>151.19</v>
      </c>
      <c r="AY6" s="22">
        <f t="shared" si="6"/>
        <v>359.47</v>
      </c>
      <c r="AZ6" s="22">
        <f t="shared" si="6"/>
        <v>369.69</v>
      </c>
      <c r="BA6" s="22">
        <f t="shared" si="6"/>
        <v>379.08</v>
      </c>
      <c r="BB6" s="22">
        <f t="shared" si="6"/>
        <v>327.77</v>
      </c>
      <c r="BC6" s="22">
        <f t="shared" si="6"/>
        <v>338.02</v>
      </c>
      <c r="BD6" s="21" t="str">
        <f>IF(BD7="","",IF(BD7="-","【-】","【"&amp;SUBSTITUTE(TEXT(BD7,"#,##0.00"),"-","△")&amp;"】"))</f>
        <v>【261.51】</v>
      </c>
      <c r="BE6" s="22">
        <f>IF(BE7="",NA(),BE7)</f>
        <v>551.27</v>
      </c>
      <c r="BF6" s="22">
        <f t="shared" ref="BF6:BN6" si="7">IF(BF7="",NA(),BF7)</f>
        <v>508.07</v>
      </c>
      <c r="BG6" s="22">
        <f t="shared" si="7"/>
        <v>472.88</v>
      </c>
      <c r="BH6" s="22">
        <f t="shared" si="7"/>
        <v>734.55</v>
      </c>
      <c r="BI6" s="22">
        <f t="shared" si="7"/>
        <v>730.07</v>
      </c>
      <c r="BJ6" s="22">
        <f t="shared" si="7"/>
        <v>401.79</v>
      </c>
      <c r="BK6" s="22">
        <f t="shared" si="7"/>
        <v>402.99</v>
      </c>
      <c r="BL6" s="22">
        <f t="shared" si="7"/>
        <v>398.98</v>
      </c>
      <c r="BM6" s="22">
        <f t="shared" si="7"/>
        <v>397.1</v>
      </c>
      <c r="BN6" s="22">
        <f t="shared" si="7"/>
        <v>379.91</v>
      </c>
      <c r="BO6" s="21" t="str">
        <f>IF(BO7="","",IF(BO7="-","【-】","【"&amp;SUBSTITUTE(TEXT(BO7,"#,##0.00"),"-","△")&amp;"】"))</f>
        <v>【265.16】</v>
      </c>
      <c r="BP6" s="22">
        <f>IF(BP7="",NA(),BP7)</f>
        <v>88.83</v>
      </c>
      <c r="BQ6" s="22">
        <f t="shared" ref="BQ6:BY6" si="8">IF(BQ7="",NA(),BQ7)</f>
        <v>90.57</v>
      </c>
      <c r="BR6" s="22">
        <f t="shared" si="8"/>
        <v>89.93</v>
      </c>
      <c r="BS6" s="22">
        <f t="shared" si="8"/>
        <v>78.5</v>
      </c>
      <c r="BT6" s="22">
        <f t="shared" si="8"/>
        <v>76.290000000000006</v>
      </c>
      <c r="BU6" s="22">
        <f t="shared" si="8"/>
        <v>100.12</v>
      </c>
      <c r="BV6" s="22">
        <f t="shared" si="8"/>
        <v>98.66</v>
      </c>
      <c r="BW6" s="22">
        <f t="shared" si="8"/>
        <v>98.64</v>
      </c>
      <c r="BX6" s="22">
        <f t="shared" si="8"/>
        <v>95.79</v>
      </c>
      <c r="BY6" s="22">
        <f t="shared" si="8"/>
        <v>98.3</v>
      </c>
      <c r="BZ6" s="21" t="str">
        <f>IF(BZ7="","",IF(BZ7="-","【-】","【"&amp;SUBSTITUTE(TEXT(BZ7,"#,##0.00"),"-","△")&amp;"】"))</f>
        <v>【102.35】</v>
      </c>
      <c r="CA6" s="22">
        <f>IF(CA7="",NA(),CA7)</f>
        <v>148.9</v>
      </c>
      <c r="CB6" s="22">
        <f t="shared" ref="CB6:CJ6" si="9">IF(CB7="",NA(),CB7)</f>
        <v>147.13999999999999</v>
      </c>
      <c r="CC6" s="22">
        <f t="shared" si="9"/>
        <v>148.37</v>
      </c>
      <c r="CD6" s="22">
        <f t="shared" si="9"/>
        <v>176.89</v>
      </c>
      <c r="CE6" s="22">
        <f t="shared" si="9"/>
        <v>182.6</v>
      </c>
      <c r="CF6" s="22">
        <f t="shared" si="9"/>
        <v>174.97</v>
      </c>
      <c r="CG6" s="22">
        <f t="shared" si="9"/>
        <v>178.59</v>
      </c>
      <c r="CH6" s="22">
        <f t="shared" si="9"/>
        <v>178.92</v>
      </c>
      <c r="CI6" s="22">
        <f t="shared" si="9"/>
        <v>171.13</v>
      </c>
      <c r="CJ6" s="22">
        <f t="shared" si="9"/>
        <v>173.7</v>
      </c>
      <c r="CK6" s="21" t="str">
        <f>IF(CK7="","",IF(CK7="-","【-】","【"&amp;SUBSTITUTE(TEXT(CK7,"#,##0.00"),"-","△")&amp;"】"))</f>
        <v>【167.74】</v>
      </c>
      <c r="CL6" s="22">
        <f>IF(CL7="",NA(),CL7)</f>
        <v>71.150000000000006</v>
      </c>
      <c r="CM6" s="22">
        <f t="shared" ref="CM6:CU6" si="10">IF(CM7="",NA(),CM7)</f>
        <v>67.510000000000005</v>
      </c>
      <c r="CN6" s="22">
        <f t="shared" si="10"/>
        <v>66.62</v>
      </c>
      <c r="CO6" s="22">
        <f t="shared" si="10"/>
        <v>63.28</v>
      </c>
      <c r="CP6" s="22">
        <f t="shared" si="10"/>
        <v>63.74</v>
      </c>
      <c r="CQ6" s="22">
        <f t="shared" si="10"/>
        <v>55.63</v>
      </c>
      <c r="CR6" s="22">
        <f t="shared" si="10"/>
        <v>55.03</v>
      </c>
      <c r="CS6" s="22">
        <f t="shared" si="10"/>
        <v>55.14</v>
      </c>
      <c r="CT6" s="22">
        <f t="shared" si="10"/>
        <v>60.12</v>
      </c>
      <c r="CU6" s="22">
        <f t="shared" si="10"/>
        <v>60.34</v>
      </c>
      <c r="CV6" s="21" t="str">
        <f>IF(CV7="","",IF(CV7="-","【-】","【"&amp;SUBSTITUTE(TEXT(CV7,"#,##0.00"),"-","△")&amp;"】"))</f>
        <v>【60.29】</v>
      </c>
      <c r="CW6" s="22">
        <f>IF(CW7="",NA(),CW7)</f>
        <v>70.53</v>
      </c>
      <c r="CX6" s="22">
        <f t="shared" ref="CX6:DF6" si="11">IF(CX7="",NA(),CX7)</f>
        <v>74.63</v>
      </c>
      <c r="CY6" s="22">
        <f t="shared" si="11"/>
        <v>75.12</v>
      </c>
      <c r="CZ6" s="22">
        <f t="shared" si="11"/>
        <v>71.52</v>
      </c>
      <c r="DA6" s="22">
        <f t="shared" si="11"/>
        <v>69.25</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53.89</v>
      </c>
      <c r="DI6" s="22">
        <f t="shared" ref="DI6:DQ6" si="12">IF(DI7="",NA(),DI7)</f>
        <v>55.62</v>
      </c>
      <c r="DJ6" s="22">
        <f t="shared" si="12"/>
        <v>57.39</v>
      </c>
      <c r="DK6" s="22">
        <f t="shared" si="12"/>
        <v>44.68</v>
      </c>
      <c r="DL6" s="22">
        <f t="shared" si="12"/>
        <v>46.67</v>
      </c>
      <c r="DM6" s="22">
        <f t="shared" si="12"/>
        <v>48.05</v>
      </c>
      <c r="DN6" s="22">
        <f t="shared" si="12"/>
        <v>48.87</v>
      </c>
      <c r="DO6" s="22">
        <f t="shared" si="12"/>
        <v>49.92</v>
      </c>
      <c r="DP6" s="22">
        <f t="shared" si="12"/>
        <v>48.83</v>
      </c>
      <c r="DQ6" s="22">
        <f t="shared" si="12"/>
        <v>49.96</v>
      </c>
      <c r="DR6" s="21" t="str">
        <f>IF(DR7="","",IF(DR7="-","【-】","【"&amp;SUBSTITUTE(TEXT(DR7,"#,##0.00"),"-","△")&amp;"】"))</f>
        <v>【50.88】</v>
      </c>
      <c r="DS6" s="22">
        <f>IF(DS7="",NA(),DS7)</f>
        <v>1.61</v>
      </c>
      <c r="DT6" s="22">
        <f t="shared" ref="DT6:EB6" si="13">IF(DT7="",NA(),DT7)</f>
        <v>3.91</v>
      </c>
      <c r="DU6" s="22">
        <f t="shared" si="13"/>
        <v>4.17</v>
      </c>
      <c r="DV6" s="22">
        <f t="shared" si="13"/>
        <v>15.43</v>
      </c>
      <c r="DW6" s="22">
        <f t="shared" si="13"/>
        <v>19.41</v>
      </c>
      <c r="DX6" s="22">
        <f t="shared" si="13"/>
        <v>13.39</v>
      </c>
      <c r="DY6" s="22">
        <f t="shared" si="13"/>
        <v>14.85</v>
      </c>
      <c r="DZ6" s="22">
        <f t="shared" si="13"/>
        <v>16.88</v>
      </c>
      <c r="EA6" s="22">
        <f t="shared" si="13"/>
        <v>18.18</v>
      </c>
      <c r="EB6" s="22">
        <f t="shared" si="13"/>
        <v>19.32</v>
      </c>
      <c r="EC6" s="21" t="str">
        <f>IF(EC7="","",IF(EC7="-","【-】","【"&amp;SUBSTITUTE(TEXT(EC7,"#,##0.00"),"-","△")&amp;"】"))</f>
        <v>【22.30】</v>
      </c>
      <c r="ED6" s="22">
        <f>IF(ED7="",NA(),ED7)</f>
        <v>0.5</v>
      </c>
      <c r="EE6" s="22">
        <f t="shared" ref="EE6:EM6" si="14">IF(EE7="",NA(),EE7)</f>
        <v>0.62</v>
      </c>
      <c r="EF6" s="22">
        <f t="shared" si="14"/>
        <v>0.19</v>
      </c>
      <c r="EG6" s="21">
        <f t="shared" si="14"/>
        <v>0</v>
      </c>
      <c r="EH6" s="22">
        <f t="shared" si="14"/>
        <v>0.16</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442135</v>
      </c>
      <c r="D7" s="24">
        <v>46</v>
      </c>
      <c r="E7" s="24">
        <v>1</v>
      </c>
      <c r="F7" s="24">
        <v>0</v>
      </c>
      <c r="G7" s="24">
        <v>1</v>
      </c>
      <c r="H7" s="24" t="s">
        <v>92</v>
      </c>
      <c r="I7" s="24" t="s">
        <v>93</v>
      </c>
      <c r="J7" s="24" t="s">
        <v>94</v>
      </c>
      <c r="K7" s="24" t="s">
        <v>95</v>
      </c>
      <c r="L7" s="24" t="s">
        <v>96</v>
      </c>
      <c r="M7" s="24" t="s">
        <v>97</v>
      </c>
      <c r="N7" s="25" t="s">
        <v>98</v>
      </c>
      <c r="O7" s="25">
        <v>54.33</v>
      </c>
      <c r="P7" s="25">
        <v>89.33</v>
      </c>
      <c r="Q7" s="25">
        <v>3030</v>
      </c>
      <c r="R7" s="25">
        <v>33811</v>
      </c>
      <c r="S7" s="25">
        <v>319.32</v>
      </c>
      <c r="T7" s="25">
        <v>105.88</v>
      </c>
      <c r="U7" s="25">
        <v>30081</v>
      </c>
      <c r="V7" s="25">
        <v>85.44</v>
      </c>
      <c r="W7" s="25">
        <v>352.07</v>
      </c>
      <c r="X7" s="25">
        <v>104.18</v>
      </c>
      <c r="Y7" s="25">
        <v>106.64</v>
      </c>
      <c r="Z7" s="25">
        <v>104.4</v>
      </c>
      <c r="AA7" s="25">
        <v>112.15</v>
      </c>
      <c r="AB7" s="25">
        <v>109.79</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148.11000000000001</v>
      </c>
      <c r="AU7" s="25">
        <v>147.19999999999999</v>
      </c>
      <c r="AV7" s="25">
        <v>138.66</v>
      </c>
      <c r="AW7" s="25">
        <v>146.36000000000001</v>
      </c>
      <c r="AX7" s="25">
        <v>151.19</v>
      </c>
      <c r="AY7" s="25">
        <v>359.47</v>
      </c>
      <c r="AZ7" s="25">
        <v>369.69</v>
      </c>
      <c r="BA7" s="25">
        <v>379.08</v>
      </c>
      <c r="BB7" s="25">
        <v>327.77</v>
      </c>
      <c r="BC7" s="25">
        <v>338.02</v>
      </c>
      <c r="BD7" s="25">
        <v>261.51</v>
      </c>
      <c r="BE7" s="25">
        <v>551.27</v>
      </c>
      <c r="BF7" s="25">
        <v>508.07</v>
      </c>
      <c r="BG7" s="25">
        <v>472.88</v>
      </c>
      <c r="BH7" s="25">
        <v>734.55</v>
      </c>
      <c r="BI7" s="25">
        <v>730.07</v>
      </c>
      <c r="BJ7" s="25">
        <v>401.79</v>
      </c>
      <c r="BK7" s="25">
        <v>402.99</v>
      </c>
      <c r="BL7" s="25">
        <v>398.98</v>
      </c>
      <c r="BM7" s="25">
        <v>397.1</v>
      </c>
      <c r="BN7" s="25">
        <v>379.91</v>
      </c>
      <c r="BO7" s="25">
        <v>265.16000000000003</v>
      </c>
      <c r="BP7" s="25">
        <v>88.83</v>
      </c>
      <c r="BQ7" s="25">
        <v>90.57</v>
      </c>
      <c r="BR7" s="25">
        <v>89.93</v>
      </c>
      <c r="BS7" s="25">
        <v>78.5</v>
      </c>
      <c r="BT7" s="25">
        <v>76.290000000000006</v>
      </c>
      <c r="BU7" s="25">
        <v>100.12</v>
      </c>
      <c r="BV7" s="25">
        <v>98.66</v>
      </c>
      <c r="BW7" s="25">
        <v>98.64</v>
      </c>
      <c r="BX7" s="25">
        <v>95.79</v>
      </c>
      <c r="BY7" s="25">
        <v>98.3</v>
      </c>
      <c r="BZ7" s="25">
        <v>102.35</v>
      </c>
      <c r="CA7" s="25">
        <v>148.9</v>
      </c>
      <c r="CB7" s="25">
        <v>147.13999999999999</v>
      </c>
      <c r="CC7" s="25">
        <v>148.37</v>
      </c>
      <c r="CD7" s="25">
        <v>176.89</v>
      </c>
      <c r="CE7" s="25">
        <v>182.6</v>
      </c>
      <c r="CF7" s="25">
        <v>174.97</v>
      </c>
      <c r="CG7" s="25">
        <v>178.59</v>
      </c>
      <c r="CH7" s="25">
        <v>178.92</v>
      </c>
      <c r="CI7" s="25">
        <v>171.13</v>
      </c>
      <c r="CJ7" s="25">
        <v>173.7</v>
      </c>
      <c r="CK7" s="25">
        <v>167.74</v>
      </c>
      <c r="CL7" s="25">
        <v>71.150000000000006</v>
      </c>
      <c r="CM7" s="25">
        <v>67.510000000000005</v>
      </c>
      <c r="CN7" s="25">
        <v>66.62</v>
      </c>
      <c r="CO7" s="25">
        <v>63.28</v>
      </c>
      <c r="CP7" s="25">
        <v>63.74</v>
      </c>
      <c r="CQ7" s="25">
        <v>55.63</v>
      </c>
      <c r="CR7" s="25">
        <v>55.03</v>
      </c>
      <c r="CS7" s="25">
        <v>55.14</v>
      </c>
      <c r="CT7" s="25">
        <v>60.12</v>
      </c>
      <c r="CU7" s="25">
        <v>60.34</v>
      </c>
      <c r="CV7" s="25">
        <v>60.29</v>
      </c>
      <c r="CW7" s="25">
        <v>70.53</v>
      </c>
      <c r="CX7" s="25">
        <v>74.63</v>
      </c>
      <c r="CY7" s="25">
        <v>75.12</v>
      </c>
      <c r="CZ7" s="25">
        <v>71.52</v>
      </c>
      <c r="DA7" s="25">
        <v>69.25</v>
      </c>
      <c r="DB7" s="25">
        <v>82.04</v>
      </c>
      <c r="DC7" s="25">
        <v>81.900000000000006</v>
      </c>
      <c r="DD7" s="25">
        <v>81.39</v>
      </c>
      <c r="DE7" s="25">
        <v>84.24</v>
      </c>
      <c r="DF7" s="25">
        <v>84.19</v>
      </c>
      <c r="DG7" s="25">
        <v>90.12</v>
      </c>
      <c r="DH7" s="25">
        <v>53.89</v>
      </c>
      <c r="DI7" s="25">
        <v>55.62</v>
      </c>
      <c r="DJ7" s="25">
        <v>57.39</v>
      </c>
      <c r="DK7" s="25">
        <v>44.68</v>
      </c>
      <c r="DL7" s="25">
        <v>46.67</v>
      </c>
      <c r="DM7" s="25">
        <v>48.05</v>
      </c>
      <c r="DN7" s="25">
        <v>48.87</v>
      </c>
      <c r="DO7" s="25">
        <v>49.92</v>
      </c>
      <c r="DP7" s="25">
        <v>48.83</v>
      </c>
      <c r="DQ7" s="25">
        <v>49.96</v>
      </c>
      <c r="DR7" s="25">
        <v>50.88</v>
      </c>
      <c r="DS7" s="25">
        <v>1.61</v>
      </c>
      <c r="DT7" s="25">
        <v>3.91</v>
      </c>
      <c r="DU7" s="25">
        <v>4.17</v>
      </c>
      <c r="DV7" s="25">
        <v>15.43</v>
      </c>
      <c r="DW7" s="25">
        <v>19.41</v>
      </c>
      <c r="DX7" s="25">
        <v>13.39</v>
      </c>
      <c r="DY7" s="25">
        <v>14.85</v>
      </c>
      <c r="DZ7" s="25">
        <v>16.88</v>
      </c>
      <c r="EA7" s="25">
        <v>18.18</v>
      </c>
      <c r="EB7" s="25">
        <v>19.32</v>
      </c>
      <c r="EC7" s="25">
        <v>22.3</v>
      </c>
      <c r="ED7" s="25">
        <v>0.5</v>
      </c>
      <c r="EE7" s="25">
        <v>0.62</v>
      </c>
      <c r="EF7" s="25">
        <v>0.19</v>
      </c>
      <c r="EG7" s="25">
        <v>0</v>
      </c>
      <c r="EH7" s="25">
        <v>0.16</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2023-02-17T07:46:46Z</cp:lastPrinted>
  <dcterms:created xsi:type="dcterms:W3CDTF">2022-12-01T01:06:31Z</dcterms:created>
  <dcterms:modified xsi:type="dcterms:W3CDTF">2023-02-17T07:47:01Z</dcterms:modified>
  <cp:category/>
</cp:coreProperties>
</file>