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<sst xmlns="http://schemas.openxmlformats.org/spreadsheetml/2006/main" count="186" uniqueCount="125">
  <si>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</si>
  <si>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</si>
  <si>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</si>
  <si>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</si>
  <si>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</si>
  <si>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</si>
  <si>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</si>
  <si>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</si>
  <si>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</si>
  <si>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</si>
  <si>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</si>
  <si>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</si>
  <si>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</si>
  <si>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</si>
  <si>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</si>
  <si>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</si>
  <si>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</si>
  <si>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</si>
  <si>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</si>
  <si>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</si>
  <si>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</si>
  <si>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</si>
  <si>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</si>
  <si>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</si>
  <si>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</si>
  <si>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</si>
  <si>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</si>
  <si>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</si>
  <si>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</si>
  <si>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</si>
  <si>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</si>
  <si>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</si>
  <si>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</si>
  <si>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</si>
  <si>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</si>
  <si>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</si>
  <si>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</si>
  <si>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</si>
  <si>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</si>
  <si>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</si>
  <si>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</si>
  <si>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</si>
  <si>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</si>
  <si>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</si>
  <si>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</si>
  <si>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</si>
  <si>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</si>
  <si>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</si>
  <si>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</si>
  <si>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</si>
  <si>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</si>
  <si>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</si>
  <si>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</si>
  <si>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</si>
  <si>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</si>
  <si>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</si>
  <si>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</si>
  <si>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</si>
  <si>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</si>
  <si>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</si>
  <si>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</si>
  <si>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</si>
  <si>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</si>
  <si>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</si>
  <si>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</si>
  <si>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</si>
  <si>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</si>
  <si>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</si>
  <si>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</si>
  <si>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</si>
  <si>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</si>
  <si>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</si>
  <si>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</si>
  <si>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</si>
  <si>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</si>
  <si>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</si>
  <si>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</si>
  <si>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</si>
  <si>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</si>
  <si>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</si>
  <si>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</si>
  <si>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</si>
  <si>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</si>
  <si>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</si>
  <si>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</si>
  <si>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</si>
  <si>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</si>
  <si>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</si>
  <si>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</si>
  <si>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</si>
  <si>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</si>
  <si>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</si>
  <si>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</si>
  <si>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</si>
  <si>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</si>
  <si>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</si>
  <si>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</si>
  <si>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</si>
  <si>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</si>
  <si>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</si>
  <si>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</si>
  <si>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</si>
  <si>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</si>
  <si>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</si>
  <si>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</si>
  <si>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</si>
  <si>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</si>
  <si>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</si>
  <si>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</si>
  <si>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</si>
  <si>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</si>
  <si>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</si>
  <si>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</si>
  <si>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</si>
  <si>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</si>
  <si>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</si>
  <si>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</si>
  <si>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</si>
  <si>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</si>
  <si>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</si>
  <si>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</si>
  <si>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令和5年3月1日現在</t>
  </si>
  <si>
    <t xml:space="preserve">  令和4年12月1日現在　</t>
  </si>
  <si>
    <t>　　令和5年3月1日における</t>
  </si>
  <si>
    <t>　　令和4年12月1日における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</si>
</sst>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6" sqref="K16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121</v>
      </c>
      <c r="F1" s="60"/>
      <c r="G1" s="60" t="s">
        <v>94</v>
      </c>
    </row>
    <row r="2" spans="2:14" ht="13.5" customHeight="1">
      <c r="B2" s="61"/>
      <c r="C2" s="99" t="s">
        <v>122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令和5年3月1日現在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44</v>
      </c>
      <c r="D5" s="67">
        <v>104</v>
      </c>
      <c r="E5" s="68">
        <v>148</v>
      </c>
      <c r="F5" s="97">
        <v>0</v>
      </c>
      <c r="G5" s="97">
        <v>1</v>
      </c>
      <c r="H5" s="87">
        <f aca="true" t="shared" si="0" ref="H5:H15">+F5+G5</f>
        <v>1</v>
      </c>
      <c r="I5" s="97">
        <v>0</v>
      </c>
      <c r="J5" s="97">
        <v>0</v>
      </c>
      <c r="K5" s="89">
        <f aca="true" t="shared" si="1" ref="K5:K26">+I5+J5</f>
        <v>0</v>
      </c>
      <c r="L5" s="87">
        <f>+C5-F5+I5</f>
        <v>44</v>
      </c>
      <c r="M5" s="89">
        <f>+D5-G5+J5</f>
        <v>103</v>
      </c>
      <c r="N5" s="87">
        <f>+L5+M5</f>
        <v>147</v>
      </c>
      <c r="P5" s="16">
        <f>+E5-H5+K5</f>
        <v>147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v>9</v>
      </c>
      <c r="F6" s="97">
        <v>0</v>
      </c>
      <c r="G6" s="97">
        <v>0</v>
      </c>
      <c r="H6" s="87">
        <f t="shared" si="0"/>
        <v>0</v>
      </c>
      <c r="I6" s="97">
        <v>0</v>
      </c>
      <c r="J6" s="97">
        <v>0</v>
      </c>
      <c r="K6" s="89">
        <f t="shared" si="1"/>
        <v>0</v>
      </c>
      <c r="L6" s="87">
        <f aca="true" t="shared" si="2" ref="L6:M8">+C6-F6+I6</f>
        <v>3</v>
      </c>
      <c r="M6" s="89">
        <f t="shared" si="2"/>
        <v>6</v>
      </c>
      <c r="N6" s="87">
        <f aca="true" t="shared" si="3" ref="N6:N17">+L6+M6</f>
        <v>9</v>
      </c>
      <c r="P6" s="16">
        <f>+E6-H6+K6</f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42</v>
      </c>
      <c r="E7" s="68">
        <v>61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0</v>
      </c>
      <c r="K7" s="89">
        <f t="shared" si="1"/>
        <v>0</v>
      </c>
      <c r="L7" s="87">
        <f t="shared" si="2"/>
        <v>19</v>
      </c>
      <c r="M7" s="89">
        <f t="shared" si="2"/>
        <v>42</v>
      </c>
      <c r="N7" s="87">
        <f t="shared" si="3"/>
        <v>61</v>
      </c>
      <c r="P7" s="16">
        <f aca="true" t="shared" si="4" ref="P7:P20">+E7-H7+K7</f>
        <v>61</v>
      </c>
      <c r="Q7" s="16">
        <f aca="true" t="shared" si="5" ref="Q7:Q19">+N7-P7</f>
        <v>0</v>
      </c>
    </row>
    <row r="8" spans="1:17" ht="13.5">
      <c r="A8" s="94">
        <v>4</v>
      </c>
      <c r="B8" s="93" t="s">
        <v>107</v>
      </c>
      <c r="C8" s="68">
        <v>16</v>
      </c>
      <c r="D8" s="69">
        <v>25</v>
      </c>
      <c r="E8" s="68">
        <v>41</v>
      </c>
      <c r="F8" s="97">
        <v>0</v>
      </c>
      <c r="G8" s="97">
        <v>0</v>
      </c>
      <c r="H8" s="87">
        <f t="shared" si="0"/>
        <v>0</v>
      </c>
      <c r="I8" s="97">
        <v>0</v>
      </c>
      <c r="J8" s="97">
        <v>1</v>
      </c>
      <c r="K8" s="89">
        <f t="shared" si="1"/>
        <v>1</v>
      </c>
      <c r="L8" s="87">
        <f t="shared" si="2"/>
        <v>16</v>
      </c>
      <c r="M8" s="89">
        <f t="shared" si="2"/>
        <v>26</v>
      </c>
      <c r="N8" s="87">
        <f t="shared" si="3"/>
        <v>42</v>
      </c>
      <c r="P8" s="16">
        <f t="shared" si="4"/>
        <v>42</v>
      </c>
      <c r="Q8" s="16">
        <f t="shared" si="5"/>
        <v>0</v>
      </c>
    </row>
    <row r="9" spans="1:17" ht="13.5">
      <c r="A9" s="94">
        <v>5</v>
      </c>
      <c r="B9" s="93" t="s">
        <v>108</v>
      </c>
      <c r="C9" s="68">
        <v>18</v>
      </c>
      <c r="D9" s="69">
        <v>26</v>
      </c>
      <c r="E9" s="68">
        <v>44</v>
      </c>
      <c r="F9" s="97">
        <v>0</v>
      </c>
      <c r="G9" s="97">
        <v>0</v>
      </c>
      <c r="H9" s="87">
        <f t="shared" si="0"/>
        <v>0</v>
      </c>
      <c r="I9" s="97">
        <v>0</v>
      </c>
      <c r="J9" s="97">
        <v>0</v>
      </c>
      <c r="K9" s="89">
        <f t="shared" si="1"/>
        <v>0</v>
      </c>
      <c r="L9" s="87">
        <f aca="true" t="shared" si="6" ref="L9:L17">+C9-F9+I9</f>
        <v>18</v>
      </c>
      <c r="M9" s="89">
        <f aca="true" t="shared" si="7" ref="M9:M17">+D9-G9+J9</f>
        <v>26</v>
      </c>
      <c r="N9" s="87">
        <f t="shared" si="3"/>
        <v>44</v>
      </c>
      <c r="P9" s="16">
        <f t="shared" si="4"/>
        <v>44</v>
      </c>
      <c r="Q9" s="16">
        <f t="shared" si="5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14</v>
      </c>
      <c r="E10" s="68">
        <v>23</v>
      </c>
      <c r="F10" s="97">
        <v>0</v>
      </c>
      <c r="G10" s="97">
        <v>0</v>
      </c>
      <c r="H10" s="87">
        <f t="shared" si="0"/>
        <v>0</v>
      </c>
      <c r="I10" s="97">
        <v>0</v>
      </c>
      <c r="J10" s="97">
        <v>0</v>
      </c>
      <c r="K10" s="89">
        <f t="shared" si="1"/>
        <v>0</v>
      </c>
      <c r="L10" s="87">
        <f t="shared" si="6"/>
        <v>9</v>
      </c>
      <c r="M10" s="89">
        <f t="shared" si="7"/>
        <v>14</v>
      </c>
      <c r="N10" s="87">
        <f t="shared" si="3"/>
        <v>23</v>
      </c>
      <c r="P10" s="16">
        <f t="shared" si="4"/>
        <v>23</v>
      </c>
      <c r="Q10" s="16">
        <f t="shared" si="5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14</v>
      </c>
      <c r="E11" s="68">
        <v>21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0</v>
      </c>
      <c r="K11" s="89">
        <f t="shared" si="1"/>
        <v>0</v>
      </c>
      <c r="L11" s="87">
        <f t="shared" si="6"/>
        <v>7</v>
      </c>
      <c r="M11" s="89">
        <f t="shared" si="7"/>
        <v>14</v>
      </c>
      <c r="N11" s="87">
        <f t="shared" si="3"/>
        <v>21</v>
      </c>
      <c r="P11" s="16">
        <f t="shared" si="4"/>
        <v>21</v>
      </c>
      <c r="Q11" s="16">
        <f t="shared" si="5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5</v>
      </c>
      <c r="E12" s="68">
        <v>7</v>
      </c>
      <c r="F12" s="97">
        <v>0</v>
      </c>
      <c r="G12" s="97">
        <v>0</v>
      </c>
      <c r="H12" s="87">
        <f t="shared" si="0"/>
        <v>0</v>
      </c>
      <c r="I12" s="97">
        <v>0</v>
      </c>
      <c r="J12" s="97">
        <v>0</v>
      </c>
      <c r="K12" s="89">
        <f t="shared" si="1"/>
        <v>0</v>
      </c>
      <c r="L12" s="87">
        <f t="shared" si="6"/>
        <v>2</v>
      </c>
      <c r="M12" s="89">
        <f t="shared" si="7"/>
        <v>5</v>
      </c>
      <c r="N12" s="87">
        <f t="shared" si="3"/>
        <v>7</v>
      </c>
      <c r="P12" s="16">
        <f t="shared" si="4"/>
        <v>7</v>
      </c>
      <c r="Q12" s="16">
        <f t="shared" si="5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10</v>
      </c>
      <c r="E13" s="68">
        <v>14</v>
      </c>
      <c r="F13" s="97">
        <v>0</v>
      </c>
      <c r="G13" s="97">
        <v>2</v>
      </c>
      <c r="H13" s="87">
        <f t="shared" si="0"/>
        <v>2</v>
      </c>
      <c r="I13" s="97">
        <v>0</v>
      </c>
      <c r="J13" s="97">
        <v>0</v>
      </c>
      <c r="K13" s="89">
        <f t="shared" si="1"/>
        <v>0</v>
      </c>
      <c r="L13" s="87">
        <f t="shared" si="6"/>
        <v>4</v>
      </c>
      <c r="M13" s="89">
        <f t="shared" si="7"/>
        <v>8</v>
      </c>
      <c r="N13" s="87">
        <f t="shared" si="3"/>
        <v>12</v>
      </c>
      <c r="P13" s="16">
        <f t="shared" si="4"/>
        <v>12</v>
      </c>
      <c r="Q13" s="16">
        <f t="shared" si="5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8</v>
      </c>
      <c r="E14" s="68">
        <v>10</v>
      </c>
      <c r="F14" s="97">
        <v>0</v>
      </c>
      <c r="G14" s="97">
        <v>0</v>
      </c>
      <c r="H14" s="87">
        <f t="shared" si="0"/>
        <v>0</v>
      </c>
      <c r="I14" s="97">
        <v>0</v>
      </c>
      <c r="J14" s="97">
        <v>0</v>
      </c>
      <c r="K14" s="89">
        <f t="shared" si="1"/>
        <v>0</v>
      </c>
      <c r="L14" s="87">
        <f t="shared" si="6"/>
        <v>2</v>
      </c>
      <c r="M14" s="89">
        <f t="shared" si="7"/>
        <v>8</v>
      </c>
      <c r="N14" s="87">
        <f t="shared" si="3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6</v>
      </c>
      <c r="D15" s="69">
        <v>10</v>
      </c>
      <c r="E15" s="68">
        <v>16</v>
      </c>
      <c r="F15" s="97">
        <v>0</v>
      </c>
      <c r="G15" s="97">
        <v>3</v>
      </c>
      <c r="H15" s="87">
        <f t="shared" si="0"/>
        <v>3</v>
      </c>
      <c r="I15" s="97">
        <v>0</v>
      </c>
      <c r="J15" s="97">
        <v>0</v>
      </c>
      <c r="K15" s="89">
        <f>+I15+J15</f>
        <v>0</v>
      </c>
      <c r="L15" s="87">
        <f t="shared" si="6"/>
        <v>6</v>
      </c>
      <c r="M15" s="89">
        <f t="shared" si="7"/>
        <v>7</v>
      </c>
      <c r="N15" s="87">
        <f t="shared" si="3"/>
        <v>13</v>
      </c>
      <c r="P15" s="16">
        <f t="shared" si="4"/>
        <v>13</v>
      </c>
      <c r="Q15" s="16">
        <f t="shared" si="5"/>
        <v>0</v>
      </c>
    </row>
    <row r="16" spans="1:17" ht="13.5">
      <c r="A16" s="94">
        <v>12</v>
      </c>
      <c r="B16" s="93" t="s">
        <v>113</v>
      </c>
      <c r="C16" s="68">
        <v>18</v>
      </c>
      <c r="D16" s="69">
        <v>16</v>
      </c>
      <c r="E16" s="68">
        <v>34</v>
      </c>
      <c r="F16" s="97">
        <v>0</v>
      </c>
      <c r="G16" s="97">
        <v>0</v>
      </c>
      <c r="H16" s="87">
        <f>F16+G16</f>
        <v>0</v>
      </c>
      <c r="I16" s="97">
        <v>0</v>
      </c>
      <c r="J16" s="97">
        <v>0</v>
      </c>
      <c r="K16" s="89">
        <f t="shared" si="1"/>
        <v>0</v>
      </c>
      <c r="L16" s="87">
        <f t="shared" si="6"/>
        <v>18</v>
      </c>
      <c r="M16" s="89">
        <f t="shared" si="7"/>
        <v>16</v>
      </c>
      <c r="N16" s="87">
        <f t="shared" si="3"/>
        <v>34</v>
      </c>
      <c r="P16" s="16">
        <f t="shared" si="4"/>
        <v>34</v>
      </c>
      <c r="Q16" s="16">
        <f t="shared" si="5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13</v>
      </c>
      <c r="E17" s="68">
        <v>19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0</v>
      </c>
      <c r="K17" s="89">
        <f>+I17+J17</f>
        <v>0</v>
      </c>
      <c r="L17" s="87">
        <f t="shared" si="6"/>
        <v>6</v>
      </c>
      <c r="M17" s="89">
        <f t="shared" si="7"/>
        <v>13</v>
      </c>
      <c r="N17" s="87">
        <f t="shared" si="3"/>
        <v>19</v>
      </c>
      <c r="P17" s="16">
        <f t="shared" si="4"/>
        <v>19</v>
      </c>
      <c r="Q17" s="16">
        <f t="shared" si="5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5</v>
      </c>
      <c r="E18" s="68">
        <v>7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0</v>
      </c>
      <c r="K18" s="89">
        <f>+I18+J18</f>
        <v>0</v>
      </c>
      <c r="L18" s="87">
        <f>+C18-F18+I18</f>
        <v>2</v>
      </c>
      <c r="M18" s="89">
        <f>+D18-G18+J18</f>
        <v>5</v>
      </c>
      <c r="N18" s="87">
        <f>+L18+M18</f>
        <v>7</v>
      </c>
      <c r="P18" s="16">
        <f t="shared" si="4"/>
        <v>7</v>
      </c>
      <c r="Q18" s="16">
        <f t="shared" si="5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4"/>
        <v>12</v>
      </c>
      <c r="Q19" s="16">
        <f t="shared" si="5"/>
        <v>0</v>
      </c>
    </row>
    <row r="20" spans="1:17" ht="13.5">
      <c r="A20" s="94"/>
      <c r="B20" s="82" t="s">
        <v>85</v>
      </c>
      <c r="C20" s="15">
        <v>159</v>
      </c>
      <c r="D20" s="15">
        <v>307</v>
      </c>
      <c r="E20" s="15">
        <v>466</v>
      </c>
      <c r="F20" s="88">
        <f>SUM(F5:F19)</f>
        <v>0</v>
      </c>
      <c r="G20" s="88">
        <f>SUM(G5:G19)</f>
        <v>6</v>
      </c>
      <c r="H20" s="88">
        <f aca="true" t="shared" si="8" ref="H20:N20">SUM(H5:H19)</f>
        <v>6</v>
      </c>
      <c r="I20" s="88">
        <f>SUM(I5:I19)</f>
        <v>0</v>
      </c>
      <c r="J20" s="88">
        <f>SUM(J5:J19)</f>
        <v>1</v>
      </c>
      <c r="K20" s="88">
        <f t="shared" si="8"/>
        <v>1</v>
      </c>
      <c r="L20" s="88">
        <f t="shared" si="8"/>
        <v>159</v>
      </c>
      <c r="M20" s="88">
        <f t="shared" si="8"/>
        <v>302</v>
      </c>
      <c r="N20" s="88">
        <f t="shared" si="8"/>
        <v>461</v>
      </c>
      <c r="P20" s="16">
        <f t="shared" si="4"/>
        <v>461</v>
      </c>
      <c r="Q20" s="16">
        <f aca="true" t="shared" si="9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1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0" ref="P21:P29">+E21-H21+K21</f>
        <v>1</v>
      </c>
      <c r="Q21" s="16">
        <f t="shared" si="9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1" ref="H22:N22">SUM(H21:H21)</f>
        <v>0</v>
      </c>
      <c r="I22" s="88">
        <f>I21</f>
        <v>0</v>
      </c>
      <c r="J22" s="88">
        <f>J21</f>
        <v>0</v>
      </c>
      <c r="K22" s="88">
        <f t="shared" si="11"/>
        <v>0</v>
      </c>
      <c r="L22" s="88">
        <f t="shared" si="11"/>
        <v>0</v>
      </c>
      <c r="M22" s="88">
        <f t="shared" si="11"/>
        <v>1</v>
      </c>
      <c r="N22" s="88">
        <f t="shared" si="11"/>
        <v>1</v>
      </c>
      <c r="P22" s="16">
        <f t="shared" si="10"/>
        <v>1</v>
      </c>
      <c r="Q22" s="16">
        <f t="shared" si="9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0"/>
        <v>12</v>
      </c>
      <c r="Q23" s="16">
        <f t="shared" si="9"/>
        <v>0</v>
      </c>
    </row>
    <row r="24" spans="1:17" ht="13.5">
      <c r="A24" s="94"/>
      <c r="B24" s="82" t="s">
        <v>89</v>
      </c>
      <c r="C24" s="15">
        <v>6</v>
      </c>
      <c r="D24" s="15">
        <v>6</v>
      </c>
      <c r="E24" s="15"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0"/>
        <v>12</v>
      </c>
      <c r="Q24" s="16">
        <f t="shared" si="9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8"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1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0"/>
        <v>6</v>
      </c>
      <c r="Q25" s="16">
        <f t="shared" si="9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1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0"/>
        <v>9</v>
      </c>
      <c r="Q26" s="16">
        <f t="shared" si="9"/>
        <v>0</v>
      </c>
    </row>
    <row r="27" spans="2:17" ht="13.5">
      <c r="B27" s="82" t="s">
        <v>92</v>
      </c>
      <c r="C27" s="15">
        <v>9</v>
      </c>
      <c r="D27" s="15">
        <v>6</v>
      </c>
      <c r="E27" s="84">
        <v>15</v>
      </c>
      <c r="F27" s="88">
        <f>SUM(F25:F26)</f>
        <v>0</v>
      </c>
      <c r="G27" s="88">
        <f>SUM(G25:G26)</f>
        <v>0</v>
      </c>
      <c r="H27" s="88">
        <f aca="true" t="shared" si="12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2"/>
        <v>9</v>
      </c>
      <c r="M27" s="88">
        <f t="shared" si="12"/>
        <v>6</v>
      </c>
      <c r="N27" s="88">
        <f t="shared" si="12"/>
        <v>15</v>
      </c>
      <c r="P27" s="16">
        <f t="shared" si="10"/>
        <v>15</v>
      </c>
      <c r="Q27" s="16">
        <f t="shared" si="9"/>
        <v>0</v>
      </c>
    </row>
    <row r="28" spans="2:17" ht="13.5">
      <c r="B28" s="82" t="s">
        <v>100</v>
      </c>
      <c r="C28" s="15">
        <v>15</v>
      </c>
      <c r="D28" s="15">
        <v>13</v>
      </c>
      <c r="E28" s="15">
        <v>28</v>
      </c>
      <c r="F28" s="88">
        <f>SUM(F22,F24,F27)</f>
        <v>0</v>
      </c>
      <c r="G28" s="88">
        <f>SUM(G21,G23,G25:G26)</f>
        <v>0</v>
      </c>
      <c r="H28" s="88">
        <f aca="true" t="shared" si="13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3"/>
        <v>0</v>
      </c>
      <c r="L28" s="88">
        <f t="shared" si="13"/>
        <v>15</v>
      </c>
      <c r="M28" s="88">
        <f t="shared" si="13"/>
        <v>13</v>
      </c>
      <c r="N28" s="88">
        <f t="shared" si="13"/>
        <v>28</v>
      </c>
      <c r="P28" s="16">
        <f t="shared" si="10"/>
        <v>28</v>
      </c>
      <c r="Q28" s="16">
        <f t="shared" si="9"/>
        <v>0</v>
      </c>
    </row>
    <row r="29" spans="2:17" ht="13.5">
      <c r="B29" s="82" t="s">
        <v>93</v>
      </c>
      <c r="C29" s="15">
        <v>174</v>
      </c>
      <c r="D29" s="15">
        <v>320</v>
      </c>
      <c r="E29" s="15">
        <v>494</v>
      </c>
      <c r="F29" s="88">
        <f>SUM(F5:F19,F21,F23,F25:F26)</f>
        <v>0</v>
      </c>
      <c r="G29" s="88">
        <f>SUM(G5:G19,G21,G23,G25:G26)</f>
        <v>6</v>
      </c>
      <c r="H29" s="88">
        <f aca="true" t="shared" si="14" ref="H29:N29">H20+H28</f>
        <v>6</v>
      </c>
      <c r="I29" s="88">
        <f>SUM(I5:I19,I21,I23,I25:I26)</f>
        <v>0</v>
      </c>
      <c r="J29" s="88">
        <f>SUM(J5:J19,J21,J23,J25:J26)</f>
        <v>1</v>
      </c>
      <c r="K29" s="88">
        <f t="shared" si="14"/>
        <v>1</v>
      </c>
      <c r="L29" s="88">
        <f t="shared" si="14"/>
        <v>174</v>
      </c>
      <c r="M29" s="88">
        <f t="shared" si="14"/>
        <v>315</v>
      </c>
      <c r="N29" s="88">
        <f t="shared" si="14"/>
        <v>489</v>
      </c>
      <c r="P29" s="16">
        <f t="shared" si="10"/>
        <v>489</v>
      </c>
      <c r="Q29" s="16">
        <f t="shared" si="9"/>
        <v>0</v>
      </c>
    </row>
    <row r="32" spans="3:14" ht="13.5">
      <c r="C32" s="16">
        <f>SUM(C5:C19,C21:C21,C23:C23,C25:C26)</f>
        <v>174</v>
      </c>
      <c r="D32" s="16">
        <f aca="true" t="shared" si="15" ref="D32:N32">SUM(D5:D19,D21:D21,D23:D23,D25:D26)</f>
        <v>320</v>
      </c>
      <c r="E32" s="16">
        <f t="shared" si="15"/>
        <v>494</v>
      </c>
      <c r="F32" s="16">
        <f t="shared" si="15"/>
        <v>0</v>
      </c>
      <c r="G32" s="16">
        <f t="shared" si="15"/>
        <v>6</v>
      </c>
      <c r="H32" s="16">
        <f t="shared" si="15"/>
        <v>6</v>
      </c>
      <c r="I32" s="16">
        <f t="shared" si="15"/>
        <v>0</v>
      </c>
      <c r="J32" s="16">
        <f t="shared" si="15"/>
        <v>1</v>
      </c>
      <c r="K32" s="16">
        <f t="shared" si="15"/>
        <v>1</v>
      </c>
      <c r="L32" s="16">
        <f t="shared" si="15"/>
        <v>174</v>
      </c>
      <c r="M32" s="16">
        <f t="shared" si="15"/>
        <v>315</v>
      </c>
      <c r="N32" s="16">
        <f t="shared" si="15"/>
        <v>489</v>
      </c>
    </row>
    <row r="33" spans="3:14" ht="13.5">
      <c r="C33" s="16">
        <f>+C29-C32</f>
        <v>0</v>
      </c>
      <c r="D33" s="16">
        <f aca="true" t="shared" si="16" ref="D33:N33">+D29-D32</f>
        <v>0</v>
      </c>
      <c r="E33" s="16">
        <f>+E29-E32</f>
        <v>0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令和5年3月1日現在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44</v>
      </c>
      <c r="E7" s="17">
        <f>'入力用名簿'!D5</f>
        <v>104</v>
      </c>
      <c r="F7" s="17">
        <f>'入力用名簿'!E5</f>
        <v>148</v>
      </c>
      <c r="G7" s="17">
        <f>'入力用名簿'!I5</f>
        <v>0</v>
      </c>
      <c r="H7" s="17">
        <f>'入力用名簿'!J5</f>
        <v>0</v>
      </c>
      <c r="I7" s="17">
        <f>'入力用名簿'!K5</f>
        <v>0</v>
      </c>
      <c r="J7" s="17">
        <f>'入力用名簿'!F5</f>
        <v>0</v>
      </c>
      <c r="K7" s="17">
        <f>'入力用名簿'!G5</f>
        <v>1</v>
      </c>
      <c r="L7" s="17">
        <f>J7+K7</f>
        <v>1</v>
      </c>
      <c r="M7" s="17">
        <f>D7+G7-J7</f>
        <v>44</v>
      </c>
      <c r="N7" s="17">
        <f>E7+H7-K7</f>
        <v>103</v>
      </c>
      <c r="O7" s="17">
        <f>F7+I7-L7</f>
        <v>147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44</v>
      </c>
      <c r="E8" s="15">
        <f aca="true" t="shared" si="0" ref="E8:O8">SUM(E7)</f>
        <v>104</v>
      </c>
      <c r="F8" s="15">
        <f t="shared" si="0"/>
        <v>148</v>
      </c>
      <c r="G8" s="15">
        <f>SUM(G7)</f>
        <v>0</v>
      </c>
      <c r="H8" s="15">
        <f t="shared" si="0"/>
        <v>0</v>
      </c>
      <c r="I8" s="15">
        <f t="shared" si="0"/>
        <v>0</v>
      </c>
      <c r="J8" s="15">
        <f>SUM(J7)</f>
        <v>0</v>
      </c>
      <c r="K8" s="15">
        <f t="shared" si="0"/>
        <v>1</v>
      </c>
      <c r="L8" s="15">
        <f t="shared" si="0"/>
        <v>1</v>
      </c>
      <c r="M8" s="15">
        <f t="shared" si="0"/>
        <v>44</v>
      </c>
      <c r="N8" s="15">
        <f>SUM(N7)</f>
        <v>103</v>
      </c>
      <c r="O8" s="15">
        <f t="shared" si="0"/>
        <v>147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18</v>
      </c>
      <c r="E10" s="17">
        <f>'入力用名簿'!D9</f>
        <v>26</v>
      </c>
      <c r="F10" s="17">
        <f>D10+E10</f>
        <v>44</v>
      </c>
      <c r="G10" s="17">
        <f>'入力用名簿'!I9</f>
        <v>0</v>
      </c>
      <c r="H10" s="17">
        <f>'入力用名簿'!J9</f>
        <v>0</v>
      </c>
      <c r="I10" s="17">
        <f>'入力用名簿'!K9</f>
        <v>0</v>
      </c>
      <c r="J10" s="17">
        <f>'入力用名簿'!F9</f>
        <v>0</v>
      </c>
      <c r="K10" s="17">
        <f>'入力用名簿'!G9</f>
        <v>0</v>
      </c>
      <c r="L10" s="17">
        <f>'入力用名簿'!H9</f>
        <v>0</v>
      </c>
      <c r="M10" s="17">
        <f t="shared" si="1"/>
        <v>18</v>
      </c>
      <c r="N10" s="17">
        <f t="shared" si="2"/>
        <v>26</v>
      </c>
      <c r="O10" s="17">
        <f t="shared" si="2"/>
        <v>44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14</v>
      </c>
      <c r="F11" s="17">
        <f>'入力用名簿'!E10</f>
        <v>23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14</v>
      </c>
      <c r="O11" s="17">
        <f t="shared" si="2"/>
        <v>23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14</v>
      </c>
      <c r="F12" s="17">
        <f>'入力用名簿'!E11</f>
        <v>21</v>
      </c>
      <c r="G12" s="17">
        <f>'入力用名簿'!I11</f>
        <v>0</v>
      </c>
      <c r="H12" s="17">
        <f>'入力用名簿'!J11</f>
        <v>0</v>
      </c>
      <c r="I12" s="17">
        <f>'入力用名簿'!K11</f>
        <v>0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14</v>
      </c>
      <c r="O12" s="17">
        <f t="shared" si="2"/>
        <v>21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5</v>
      </c>
      <c r="F13" s="17">
        <f>'入力用名簿'!E12</f>
        <v>7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0</v>
      </c>
      <c r="L13" s="17">
        <f>'入力用名簿'!H12</f>
        <v>0</v>
      </c>
      <c r="M13" s="17">
        <f t="shared" si="1"/>
        <v>2</v>
      </c>
      <c r="N13" s="17">
        <f t="shared" si="2"/>
        <v>5</v>
      </c>
      <c r="O13" s="17">
        <f t="shared" si="2"/>
        <v>7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10</v>
      </c>
      <c r="F14" s="17">
        <f>'入力用名簿'!E13</f>
        <v>14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2</v>
      </c>
      <c r="L14" s="17">
        <f>'入力用名簿'!H13</f>
        <v>2</v>
      </c>
      <c r="M14" s="17">
        <f t="shared" si="1"/>
        <v>4</v>
      </c>
      <c r="N14" s="17">
        <f t="shared" si="2"/>
        <v>8</v>
      </c>
      <c r="O14" s="17">
        <f t="shared" si="2"/>
        <v>12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13</v>
      </c>
      <c r="F15" s="17">
        <f>'入力用名簿'!E17</f>
        <v>19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5</v>
      </c>
      <c r="F16" s="17">
        <f>'入力用名簿'!E18</f>
        <v>7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5</v>
      </c>
      <c r="O16" s="17">
        <f t="shared" si="2"/>
        <v>7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60</v>
      </c>
      <c r="E19" s="15">
        <f aca="true" t="shared" si="3" ref="E19:O19">SUM(E9:E18)</f>
        <v>99</v>
      </c>
      <c r="F19" s="15">
        <f t="shared" si="3"/>
        <v>159</v>
      </c>
      <c r="G19" s="15">
        <f>SUM(G9:G18)</f>
        <v>0</v>
      </c>
      <c r="H19" s="15">
        <f t="shared" si="3"/>
        <v>0</v>
      </c>
      <c r="I19" s="15">
        <f>SUM(I9:I18)</f>
        <v>0</v>
      </c>
      <c r="J19" s="15">
        <f t="shared" si="3"/>
        <v>0</v>
      </c>
      <c r="K19" s="15">
        <f t="shared" si="3"/>
        <v>2</v>
      </c>
      <c r="L19" s="15">
        <f t="shared" si="3"/>
        <v>2</v>
      </c>
      <c r="M19" s="15">
        <f t="shared" si="3"/>
        <v>60</v>
      </c>
      <c r="N19" s="15">
        <f t="shared" si="3"/>
        <v>97</v>
      </c>
      <c r="O19" s="15">
        <f t="shared" si="3"/>
        <v>157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42</v>
      </c>
      <c r="F20" s="17">
        <f>'入力用名簿'!E7</f>
        <v>61</v>
      </c>
      <c r="G20" s="17">
        <f>'入力用名簿'!I7</f>
        <v>0</v>
      </c>
      <c r="H20" s="17">
        <f>'入力用名簿'!J7</f>
        <v>0</v>
      </c>
      <c r="I20" s="17">
        <f>'入力用名簿'!K7</f>
        <v>0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42</v>
      </c>
      <c r="O20" s="17">
        <f t="shared" si="5"/>
        <v>61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16</v>
      </c>
      <c r="E21" s="17">
        <f>'入力用名簿'!D8</f>
        <v>25</v>
      </c>
      <c r="F21" s="17">
        <f>'入力用名簿'!E8</f>
        <v>41</v>
      </c>
      <c r="G21" s="17">
        <f>'入力用名簿'!I8</f>
        <v>0</v>
      </c>
      <c r="H21" s="17">
        <f>'入力用名簿'!J8</f>
        <v>1</v>
      </c>
      <c r="I21" s="17">
        <f>'入力用名簿'!K8</f>
        <v>1</v>
      </c>
      <c r="J21" s="17">
        <f>'入力用名簿'!F8</f>
        <v>0</v>
      </c>
      <c r="K21" s="17">
        <f>'入力用名簿'!G8</f>
        <v>0</v>
      </c>
      <c r="L21" s="17">
        <f>'入力用名簿'!H8</f>
        <v>0</v>
      </c>
      <c r="M21" s="17">
        <f t="shared" si="4"/>
        <v>16</v>
      </c>
      <c r="N21" s="17">
        <f t="shared" si="5"/>
        <v>26</v>
      </c>
      <c r="O21" s="17">
        <f t="shared" si="5"/>
        <v>42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8</v>
      </c>
      <c r="F22" s="17">
        <f>SUM('入力用名簿'!E14:E14)</f>
        <v>10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6</v>
      </c>
      <c r="E23" s="17">
        <f>'入力用名簿'!D15</f>
        <v>10</v>
      </c>
      <c r="F23" s="17">
        <f>'入力用名簿'!E15</f>
        <v>16</v>
      </c>
      <c r="G23" s="17">
        <f>'入力用名簿'!I15</f>
        <v>0</v>
      </c>
      <c r="H23" s="17">
        <f>'入力用名簿'!J15</f>
        <v>0</v>
      </c>
      <c r="I23" s="17">
        <f>'入力用名簿'!K15</f>
        <v>0</v>
      </c>
      <c r="J23" s="17">
        <f>'入力用名簿'!F15</f>
        <v>0</v>
      </c>
      <c r="K23" s="17">
        <f>'入力用名簿'!G15</f>
        <v>3</v>
      </c>
      <c r="L23" s="17">
        <f>'入力用名簿'!H15</f>
        <v>3</v>
      </c>
      <c r="M23" s="17">
        <f t="shared" si="4"/>
        <v>6</v>
      </c>
      <c r="N23" s="17">
        <f t="shared" si="5"/>
        <v>7</v>
      </c>
      <c r="O23" s="17">
        <f t="shared" si="5"/>
        <v>13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18</v>
      </c>
      <c r="E24" s="17">
        <f>'入力用名簿'!D16</f>
        <v>16</v>
      </c>
      <c r="F24" s="17">
        <f>'入力用名簿'!E16</f>
        <v>34</v>
      </c>
      <c r="G24" s="17">
        <f>'入力用名簿'!I16</f>
        <v>0</v>
      </c>
      <c r="H24" s="17">
        <f>'入力用名簿'!J16</f>
        <v>0</v>
      </c>
      <c r="I24" s="17">
        <f>'入力用名簿'!K16</f>
        <v>0</v>
      </c>
      <c r="J24" s="17">
        <f>'入力用名簿'!F16</f>
        <v>0</v>
      </c>
      <c r="K24" s="17">
        <f>'入力用名簿'!G16</f>
        <v>0</v>
      </c>
      <c r="L24" s="17">
        <f>'入力用名簿'!H16</f>
        <v>0</v>
      </c>
      <c r="M24" s="17">
        <f t="shared" si="4"/>
        <v>18</v>
      </c>
      <c r="N24" s="17">
        <f t="shared" si="5"/>
        <v>16</v>
      </c>
      <c r="O24" s="17">
        <f t="shared" si="5"/>
        <v>34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70</v>
      </c>
      <c r="E28" s="15">
        <f t="shared" si="6"/>
        <v>117</v>
      </c>
      <c r="F28" s="15">
        <f t="shared" si="6"/>
        <v>187</v>
      </c>
      <c r="G28" s="15">
        <f t="shared" si="6"/>
        <v>0</v>
      </c>
      <c r="H28" s="15">
        <f t="shared" si="6"/>
        <v>1</v>
      </c>
      <c r="I28" s="15">
        <f t="shared" si="6"/>
        <v>1</v>
      </c>
      <c r="J28" s="15">
        <f t="shared" si="6"/>
        <v>0</v>
      </c>
      <c r="K28" s="15">
        <f t="shared" si="6"/>
        <v>3</v>
      </c>
      <c r="L28" s="15">
        <f t="shared" si="6"/>
        <v>3</v>
      </c>
      <c r="M28" s="15">
        <f t="shared" si="6"/>
        <v>70</v>
      </c>
      <c r="N28" s="15">
        <f t="shared" si="6"/>
        <v>115</v>
      </c>
      <c r="O28" s="15">
        <f t="shared" si="6"/>
        <v>185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174</v>
      </c>
      <c r="E29" s="15">
        <f t="shared" si="7"/>
        <v>320</v>
      </c>
      <c r="F29" s="15">
        <f t="shared" si="7"/>
        <v>494</v>
      </c>
      <c r="G29" s="15">
        <f t="shared" si="7"/>
        <v>0</v>
      </c>
      <c r="H29" s="15">
        <f t="shared" si="7"/>
        <v>1</v>
      </c>
      <c r="I29" s="15">
        <f t="shared" si="7"/>
        <v>1</v>
      </c>
      <c r="J29" s="15">
        <f t="shared" si="7"/>
        <v>0</v>
      </c>
      <c r="K29" s="15">
        <f t="shared" si="7"/>
        <v>6</v>
      </c>
      <c r="L29" s="15">
        <f t="shared" si="7"/>
        <v>6</v>
      </c>
      <c r="M29" s="15">
        <f t="shared" si="7"/>
        <v>174</v>
      </c>
      <c r="N29" s="15">
        <f t="shared" si="7"/>
        <v>315</v>
      </c>
      <c r="O29" s="15">
        <f t="shared" si="7"/>
        <v>489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9">
      <selection activeCell="E5" sqref="E5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令和5年3月1日現在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123</v>
      </c>
      <c r="C4" s="22"/>
      <c r="D4" s="23"/>
      <c r="E4" s="5" t="s">
        <v>124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159</v>
      </c>
      <c r="C7" s="37">
        <f>'入力用名簿'!M20</f>
        <v>302</v>
      </c>
      <c r="D7" s="37">
        <f>'入力用名簿'!N20</f>
        <v>461</v>
      </c>
      <c r="E7" s="37">
        <f>'入力用名簿'!C20</f>
        <v>159</v>
      </c>
      <c r="F7" s="37">
        <f>'入力用名簿'!D20</f>
        <v>307</v>
      </c>
      <c r="G7" s="37">
        <f>'入力用名簿'!E20</f>
        <v>466</v>
      </c>
      <c r="H7" s="37">
        <f>+B7-E7</f>
        <v>0</v>
      </c>
      <c r="I7" s="37">
        <f>+C7-F7</f>
        <v>-5</v>
      </c>
      <c r="J7" s="15">
        <f>+H7+I7</f>
        <v>-5</v>
      </c>
      <c r="L7" s="39">
        <f>+D7-G7</f>
        <v>-5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174</v>
      </c>
      <c r="C9" s="37">
        <f aca="true" t="shared" si="0" ref="C9:J9">SUM(C7:C8)</f>
        <v>315</v>
      </c>
      <c r="D9" s="37">
        <f t="shared" si="0"/>
        <v>489</v>
      </c>
      <c r="E9" s="37">
        <f t="shared" si="0"/>
        <v>174</v>
      </c>
      <c r="F9" s="37">
        <f t="shared" si="0"/>
        <v>320</v>
      </c>
      <c r="G9" s="37">
        <f t="shared" si="0"/>
        <v>494</v>
      </c>
      <c r="H9" s="37">
        <f t="shared" si="0"/>
        <v>0</v>
      </c>
      <c r="I9" s="37">
        <f t="shared" si="0"/>
        <v>-5</v>
      </c>
      <c r="J9" s="37">
        <f t="shared" si="0"/>
        <v>-5</v>
      </c>
      <c r="L9" s="39">
        <f>+D9-G9</f>
        <v>-5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令和5年3月1日における</v>
      </c>
      <c r="C12" s="22"/>
      <c r="D12" s="23"/>
      <c r="E12" s="5" t="str">
        <f>+$E$4</f>
        <v>　　令和4年12月1日における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44</v>
      </c>
      <c r="C15" s="43">
        <f>'入力用名簿'!M5</f>
        <v>103</v>
      </c>
      <c r="D15" s="17">
        <f>+B15+C15</f>
        <v>147</v>
      </c>
      <c r="E15" s="43">
        <f>'入力用名簿'!C5</f>
        <v>44</v>
      </c>
      <c r="F15" s="43">
        <f>'入力用名簿'!D5</f>
        <v>104</v>
      </c>
      <c r="G15" s="17">
        <f>SUM(E15:F15)</f>
        <v>148</v>
      </c>
      <c r="H15" s="43">
        <f>+B15-E15</f>
        <v>0</v>
      </c>
      <c r="I15" s="43">
        <f>+C15-F15</f>
        <v>-1</v>
      </c>
      <c r="J15" s="17">
        <f>+H15+I15</f>
        <v>-1</v>
      </c>
      <c r="L15" s="39">
        <f>+D15-G15</f>
        <v>-1</v>
      </c>
    </row>
    <row r="16" spans="1:12" s="38" customFormat="1" ht="18" customHeight="1">
      <c r="A16" s="14" t="s">
        <v>12</v>
      </c>
      <c r="B16" s="37">
        <f>B15</f>
        <v>44</v>
      </c>
      <c r="C16" s="37">
        <f aca="true" t="shared" si="1" ref="C16:J16">C15</f>
        <v>103</v>
      </c>
      <c r="D16" s="37">
        <f t="shared" si="1"/>
        <v>147</v>
      </c>
      <c r="E16" s="37">
        <f t="shared" si="1"/>
        <v>44</v>
      </c>
      <c r="F16" s="37">
        <f t="shared" si="1"/>
        <v>104</v>
      </c>
      <c r="G16" s="37">
        <f t="shared" si="1"/>
        <v>148</v>
      </c>
      <c r="H16" s="37">
        <f t="shared" si="1"/>
        <v>0</v>
      </c>
      <c r="I16" s="37">
        <f t="shared" si="1"/>
        <v>-1</v>
      </c>
      <c r="J16" s="37">
        <f t="shared" si="1"/>
        <v>-1</v>
      </c>
      <c r="L16" s="39">
        <f>+D16-G16</f>
        <v>-1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令和5年3月1日における</v>
      </c>
      <c r="C19" s="22"/>
      <c r="D19" s="23"/>
      <c r="E19" s="5" t="str">
        <f>+$E$4</f>
        <v>　　令和4年12月1日における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18</v>
      </c>
      <c r="C23" s="43">
        <f>'入力用名簿'!M9</f>
        <v>26</v>
      </c>
      <c r="D23" s="17">
        <f aca="true" t="shared" si="4" ref="D23:D33">+B23+C23</f>
        <v>44</v>
      </c>
      <c r="E23" s="43">
        <f>'入力用名簿'!C9</f>
        <v>18</v>
      </c>
      <c r="F23" s="43">
        <f>'入力用名簿'!D9</f>
        <v>26</v>
      </c>
      <c r="G23" s="17">
        <f aca="true" t="shared" si="5" ref="G23:G33">+E23+F23</f>
        <v>44</v>
      </c>
      <c r="H23" s="43">
        <f>+B23-E23</f>
        <v>0</v>
      </c>
      <c r="I23" s="43">
        <f>+C23-F23</f>
        <v>0</v>
      </c>
      <c r="J23" s="17">
        <f t="shared" si="2"/>
        <v>0</v>
      </c>
      <c r="L23" s="39">
        <f t="shared" si="3"/>
        <v>0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14</v>
      </c>
      <c r="D24" s="17">
        <f t="shared" si="4"/>
        <v>23</v>
      </c>
      <c r="E24" s="43">
        <f>'入力用名簿'!C10</f>
        <v>9</v>
      </c>
      <c r="F24" s="43">
        <f>'入力用名簿'!D10</f>
        <v>14</v>
      </c>
      <c r="G24" s="17">
        <f t="shared" si="5"/>
        <v>23</v>
      </c>
      <c r="H24" s="43">
        <f aca="true" t="shared" si="6" ref="H24:I50">+B24-E24</f>
        <v>0</v>
      </c>
      <c r="I24" s="43">
        <f t="shared" si="6"/>
        <v>0</v>
      </c>
      <c r="J24" s="17">
        <f t="shared" si="2"/>
        <v>0</v>
      </c>
      <c r="L24" s="39">
        <f t="shared" si="3"/>
        <v>0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14</v>
      </c>
      <c r="D25" s="80">
        <f t="shared" si="4"/>
        <v>21</v>
      </c>
      <c r="E25" s="43">
        <f>'入力用名簿'!C11</f>
        <v>7</v>
      </c>
      <c r="F25" s="43">
        <f>'入力用名簿'!D11</f>
        <v>14</v>
      </c>
      <c r="G25" s="80">
        <f t="shared" si="5"/>
        <v>21</v>
      </c>
      <c r="H25" s="79">
        <f t="shared" si="6"/>
        <v>0</v>
      </c>
      <c r="I25" s="79">
        <f t="shared" si="6"/>
        <v>0</v>
      </c>
      <c r="J25" s="80">
        <f t="shared" si="2"/>
        <v>0</v>
      </c>
      <c r="L25" s="39">
        <f t="shared" si="3"/>
        <v>0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5</v>
      </c>
      <c r="D26" s="17">
        <f t="shared" si="4"/>
        <v>7</v>
      </c>
      <c r="E26" s="43">
        <f>'入力用名簿'!C12</f>
        <v>2</v>
      </c>
      <c r="F26" s="43">
        <f>'入力用名簿'!D12</f>
        <v>5</v>
      </c>
      <c r="G26" s="17">
        <f t="shared" si="5"/>
        <v>7</v>
      </c>
      <c r="H26" s="43">
        <f>+B26-E26</f>
        <v>0</v>
      </c>
      <c r="I26" s="43">
        <f t="shared" si="6"/>
        <v>0</v>
      </c>
      <c r="J26" s="17">
        <f t="shared" si="2"/>
        <v>0</v>
      </c>
      <c r="L26" s="39">
        <f t="shared" si="3"/>
        <v>0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8</v>
      </c>
      <c r="D27" s="17">
        <f t="shared" si="4"/>
        <v>12</v>
      </c>
      <c r="E27" s="43">
        <f>'入力用名簿'!C13</f>
        <v>4</v>
      </c>
      <c r="F27" s="43">
        <f>'入力用名簿'!D13</f>
        <v>10</v>
      </c>
      <c r="G27" s="17">
        <f t="shared" si="5"/>
        <v>14</v>
      </c>
      <c r="H27" s="43">
        <f t="shared" si="6"/>
        <v>0</v>
      </c>
      <c r="I27" s="43">
        <f t="shared" si="6"/>
        <v>-2</v>
      </c>
      <c r="J27" s="17">
        <f t="shared" si="2"/>
        <v>-2</v>
      </c>
      <c r="L27" s="39">
        <f t="shared" si="3"/>
        <v>-2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13</v>
      </c>
      <c r="G28" s="6">
        <f t="shared" si="5"/>
        <v>19</v>
      </c>
      <c r="H28" s="86">
        <f aca="true" t="shared" si="7" ref="H28:I30">+B28-E28</f>
        <v>0</v>
      </c>
      <c r="I28" s="86">
        <f t="shared" si="7"/>
        <v>0</v>
      </c>
      <c r="J28" s="6">
        <f t="shared" si="2"/>
        <v>0</v>
      </c>
      <c r="L28" s="39">
        <f t="shared" si="3"/>
        <v>0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5</v>
      </c>
      <c r="D29" s="6">
        <f t="shared" si="4"/>
        <v>7</v>
      </c>
      <c r="E29" s="43">
        <f>'入力用名簿'!C18</f>
        <v>2</v>
      </c>
      <c r="F29" s="43">
        <f>'入力用名簿'!D18</f>
        <v>5</v>
      </c>
      <c r="G29" s="6">
        <f t="shared" si="5"/>
        <v>7</v>
      </c>
      <c r="H29" s="86">
        <f t="shared" si="7"/>
        <v>0</v>
      </c>
      <c r="I29" s="86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116</v>
      </c>
      <c r="B30" s="37">
        <f aca="true" t="shared" si="8" ref="B30:G30">SUM(B22:B29)</f>
        <v>51</v>
      </c>
      <c r="C30" s="37">
        <f t="shared" si="8"/>
        <v>91</v>
      </c>
      <c r="D30" s="37">
        <f t="shared" si="8"/>
        <v>142</v>
      </c>
      <c r="E30" s="37">
        <f t="shared" si="8"/>
        <v>51</v>
      </c>
      <c r="F30" s="37">
        <f t="shared" si="8"/>
        <v>93</v>
      </c>
      <c r="G30" s="37">
        <f t="shared" si="8"/>
        <v>144</v>
      </c>
      <c r="H30" s="37">
        <f t="shared" si="7"/>
        <v>0</v>
      </c>
      <c r="I30" s="37">
        <f t="shared" si="7"/>
        <v>-2</v>
      </c>
      <c r="J30" s="15">
        <f>+H30+I30</f>
        <v>-2</v>
      </c>
      <c r="L30" s="39">
        <f t="shared" si="3"/>
        <v>-2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60</v>
      </c>
      <c r="C34" s="37">
        <f aca="true" t="shared" si="9" ref="C34:J34">C30+C33</f>
        <v>97</v>
      </c>
      <c r="D34" s="37">
        <f t="shared" si="9"/>
        <v>157</v>
      </c>
      <c r="E34" s="37">
        <f t="shared" si="9"/>
        <v>60</v>
      </c>
      <c r="F34" s="37">
        <f t="shared" si="9"/>
        <v>99</v>
      </c>
      <c r="G34" s="37">
        <f t="shared" si="9"/>
        <v>159</v>
      </c>
      <c r="H34" s="37">
        <f t="shared" si="9"/>
        <v>0</v>
      </c>
      <c r="I34" s="37">
        <f t="shared" si="9"/>
        <v>-2</v>
      </c>
      <c r="J34" s="37">
        <f t="shared" si="9"/>
        <v>-2</v>
      </c>
      <c r="L34" s="39">
        <f>+D34-G34</f>
        <v>-2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令和5年3月1日における</v>
      </c>
      <c r="C37" s="22"/>
      <c r="D37" s="23"/>
      <c r="E37" s="5" t="str">
        <f>+$E$4</f>
        <v>　　令和4年12月1日における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42</v>
      </c>
      <c r="D40" s="17">
        <f aca="true" t="shared" si="10" ref="D40:D45">+B40+C40</f>
        <v>61</v>
      </c>
      <c r="E40" s="43">
        <f>'入力用名簿'!C7</f>
        <v>19</v>
      </c>
      <c r="F40" s="43">
        <f>'入力用名簿'!D7</f>
        <v>42</v>
      </c>
      <c r="G40" s="17">
        <f aca="true" t="shared" si="11" ref="G40:G45">+E40+F40</f>
        <v>61</v>
      </c>
      <c r="H40" s="43">
        <f t="shared" si="6"/>
        <v>0</v>
      </c>
      <c r="I40" s="43">
        <f t="shared" si="6"/>
        <v>0</v>
      </c>
      <c r="J40" s="17">
        <f aca="true" t="shared" si="12" ref="J40:J46">+H40+I40</f>
        <v>0</v>
      </c>
      <c r="L40" s="39">
        <f>+D40-G40</f>
        <v>0</v>
      </c>
    </row>
    <row r="41" spans="1:12" ht="18" customHeight="1">
      <c r="A41" s="81" t="s">
        <v>23</v>
      </c>
      <c r="B41" s="43">
        <f>'入力用名簿'!L8</f>
        <v>16</v>
      </c>
      <c r="C41" s="43">
        <f>'入力用名簿'!M8</f>
        <v>26</v>
      </c>
      <c r="D41" s="80">
        <f t="shared" si="10"/>
        <v>42</v>
      </c>
      <c r="E41" s="43">
        <f>'入力用名簿'!C8</f>
        <v>16</v>
      </c>
      <c r="F41" s="43">
        <f>'入力用名簿'!D8</f>
        <v>25</v>
      </c>
      <c r="G41" s="80">
        <f t="shared" si="11"/>
        <v>41</v>
      </c>
      <c r="H41" s="79">
        <f t="shared" si="6"/>
        <v>0</v>
      </c>
      <c r="I41" s="79">
        <f t="shared" si="6"/>
        <v>1</v>
      </c>
      <c r="J41" s="80">
        <f t="shared" si="12"/>
        <v>1</v>
      </c>
      <c r="L41" s="39">
        <f>+D41-G41</f>
        <v>1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8</v>
      </c>
      <c r="G42" s="17">
        <f t="shared" si="11"/>
        <v>10</v>
      </c>
      <c r="H42" s="43">
        <f t="shared" si="6"/>
        <v>0</v>
      </c>
      <c r="I42" s="43">
        <f t="shared" si="6"/>
        <v>0</v>
      </c>
      <c r="J42" s="17">
        <f t="shared" si="12"/>
        <v>0</v>
      </c>
      <c r="L42" s="39">
        <f aca="true" t="shared" si="13" ref="L42:L51">+D42-G42</f>
        <v>0</v>
      </c>
    </row>
    <row r="43" spans="1:12" ht="18" customHeight="1">
      <c r="A43" s="42" t="s">
        <v>25</v>
      </c>
      <c r="B43" s="43">
        <f>'入力用名簿'!L15</f>
        <v>6</v>
      </c>
      <c r="C43" s="43">
        <f>'入力用名簿'!M15</f>
        <v>7</v>
      </c>
      <c r="D43" s="17">
        <f t="shared" si="10"/>
        <v>13</v>
      </c>
      <c r="E43" s="43">
        <f>'入力用名簿'!C15</f>
        <v>6</v>
      </c>
      <c r="F43" s="43">
        <f>'入力用名簿'!D15</f>
        <v>10</v>
      </c>
      <c r="G43" s="17">
        <f t="shared" si="11"/>
        <v>16</v>
      </c>
      <c r="H43" s="43">
        <f t="shared" si="6"/>
        <v>0</v>
      </c>
      <c r="I43" s="43">
        <f t="shared" si="6"/>
        <v>-3</v>
      </c>
      <c r="J43" s="17">
        <f t="shared" si="12"/>
        <v>-3</v>
      </c>
      <c r="L43" s="39">
        <f t="shared" si="13"/>
        <v>-3</v>
      </c>
    </row>
    <row r="44" spans="1:12" ht="18" customHeight="1">
      <c r="A44" s="85" t="s">
        <v>26</v>
      </c>
      <c r="B44" s="43">
        <f>'入力用名簿'!L16</f>
        <v>18</v>
      </c>
      <c r="C44" s="43">
        <f>'入力用名簿'!M16</f>
        <v>16</v>
      </c>
      <c r="D44" s="6">
        <f t="shared" si="10"/>
        <v>34</v>
      </c>
      <c r="E44" s="43">
        <f>'入力用名簿'!C16</f>
        <v>18</v>
      </c>
      <c r="F44" s="43">
        <f>'入力用名簿'!D16</f>
        <v>16</v>
      </c>
      <c r="G44" s="6">
        <f t="shared" si="11"/>
        <v>34</v>
      </c>
      <c r="H44" s="86">
        <f t="shared" si="6"/>
        <v>0</v>
      </c>
      <c r="I44" s="86">
        <f t="shared" si="6"/>
        <v>0</v>
      </c>
      <c r="J44" s="6">
        <f t="shared" si="12"/>
        <v>0</v>
      </c>
      <c r="L44" s="39">
        <f t="shared" si="13"/>
        <v>0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64</v>
      </c>
      <c r="C46" s="37">
        <f t="shared" si="14"/>
        <v>108</v>
      </c>
      <c r="D46" s="37">
        <f t="shared" si="14"/>
        <v>172</v>
      </c>
      <c r="E46" s="37">
        <f t="shared" si="14"/>
        <v>64</v>
      </c>
      <c r="F46" s="37">
        <f t="shared" si="14"/>
        <v>110</v>
      </c>
      <c r="G46" s="37">
        <f t="shared" si="14"/>
        <v>174</v>
      </c>
      <c r="H46" s="90">
        <f>+B46-E46</f>
        <v>0</v>
      </c>
      <c r="I46" s="90">
        <f>+C46-F46</f>
        <v>-2</v>
      </c>
      <c r="J46" s="66">
        <f t="shared" si="12"/>
        <v>-2</v>
      </c>
      <c r="L46" s="39">
        <f t="shared" si="13"/>
        <v>-2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70</v>
      </c>
      <c r="C51" s="37">
        <f t="shared" si="15"/>
        <v>115</v>
      </c>
      <c r="D51" s="37">
        <f t="shared" si="15"/>
        <v>185</v>
      </c>
      <c r="E51" s="37">
        <f>E46+E48+E50</f>
        <v>70</v>
      </c>
      <c r="F51" s="37">
        <f>F46+F48+F50</f>
        <v>117</v>
      </c>
      <c r="G51" s="37">
        <f t="shared" si="15"/>
        <v>187</v>
      </c>
      <c r="H51" s="37">
        <f t="shared" si="15"/>
        <v>0</v>
      </c>
      <c r="I51" s="37">
        <f t="shared" si="15"/>
        <v>-2</v>
      </c>
      <c r="J51" s="37">
        <f t="shared" si="15"/>
        <v>-2</v>
      </c>
      <c r="L51" s="39">
        <f t="shared" si="13"/>
        <v>-2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2022-12-01T07:33:41Z</cp:lastPrinted>
  <dcterms:created xsi:type="dcterms:W3CDTF">1999-05-20T02:19:46Z</dcterms:created>
  <dcterms:modified xsi:type="dcterms:W3CDTF">2023-03-01T07:30:20Z</dcterms:modified>
  <cp:category/>
  <cp:version/>
  <cp:contentType/>
  <cp:contentStatus/>
</cp:coreProperties>
</file>