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1257\Desktop\"/>
    </mc:Choice>
  </mc:AlternateContent>
  <bookViews>
    <workbookView xWindow="0" yWindow="0" windowWidth="28800" windowHeight="7185"/>
  </bookViews>
  <sheets>
    <sheet name="【提出】統計表 (手持ち・公表用)" sheetId="1" r:id="rId1"/>
  </sheets>
  <externalReferences>
    <externalReference r:id="rId2"/>
    <externalReference r:id="rId3"/>
  </externalReferences>
  <definedNames>
    <definedName name="_xlnm.Print_Area" localSheetId="0">'【提出】統計表 (手持ち・公表用)'!$A$1:$K$39</definedName>
    <definedName name="区分">[2]推計ファイルH26.6月!$G$1:$G$190</definedName>
    <definedName name="千">[2]推計ファイルH26.6月!$H$1:$H$190</definedName>
    <definedName name="返送">[2]推計ファイルH26.6月!$C$1:$C$190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A36" i="1"/>
  <c r="A33" i="1"/>
  <c r="I26" i="1"/>
  <c r="H26" i="1"/>
  <c r="H27" i="1" s="1"/>
  <c r="G26" i="1"/>
  <c r="F26" i="1"/>
  <c r="E26" i="1"/>
  <c r="D26" i="1"/>
  <c r="C26" i="1"/>
  <c r="B26" i="1"/>
  <c r="A26" i="1"/>
  <c r="H23" i="1"/>
  <c r="G23" i="1"/>
  <c r="F23" i="1"/>
  <c r="E23" i="1"/>
  <c r="D23" i="1"/>
  <c r="C23" i="1"/>
  <c r="B23" i="1"/>
  <c r="B24" i="1" s="1"/>
  <c r="A23" i="1"/>
  <c r="H20" i="1"/>
  <c r="G20" i="1"/>
  <c r="F20" i="1"/>
  <c r="E20" i="1"/>
  <c r="D20" i="1"/>
  <c r="C20" i="1"/>
  <c r="B20" i="1"/>
  <c r="I20" i="1" s="1"/>
  <c r="H19" i="1"/>
  <c r="H24" i="1" s="1"/>
  <c r="G19" i="1"/>
  <c r="G27" i="1" s="1"/>
  <c r="F19" i="1"/>
  <c r="F27" i="1" s="1"/>
  <c r="E19" i="1"/>
  <c r="E27" i="1" s="1"/>
  <c r="D19" i="1"/>
  <c r="D27" i="1" s="1"/>
  <c r="C19" i="1"/>
  <c r="C27" i="1" s="1"/>
  <c r="B19" i="1"/>
  <c r="I19" i="1" s="1"/>
  <c r="J14" i="1"/>
  <c r="I14" i="1"/>
  <c r="H14" i="1"/>
  <c r="G14" i="1"/>
  <c r="F14" i="1"/>
  <c r="E14" i="1"/>
  <c r="D14" i="1"/>
  <c r="C14" i="1"/>
  <c r="B14" i="1"/>
  <c r="K14" i="1" s="1"/>
  <c r="B38" i="1" s="1"/>
  <c r="A14" i="1"/>
  <c r="A38" i="1" s="1"/>
  <c r="D12" i="1"/>
  <c r="C12" i="1"/>
  <c r="J11" i="1"/>
  <c r="I11" i="1"/>
  <c r="H11" i="1"/>
  <c r="G11" i="1"/>
  <c r="F11" i="1"/>
  <c r="E11" i="1"/>
  <c r="D11" i="1"/>
  <c r="C11" i="1"/>
  <c r="B11" i="1"/>
  <c r="K11" i="1" s="1"/>
  <c r="A11" i="1"/>
  <c r="A35" i="1" s="1"/>
  <c r="I9" i="1"/>
  <c r="H9" i="1"/>
  <c r="E9" i="1"/>
  <c r="D9" i="1"/>
  <c r="J8" i="1"/>
  <c r="I8" i="1"/>
  <c r="H8" i="1"/>
  <c r="G8" i="1"/>
  <c r="F8" i="1"/>
  <c r="E8" i="1"/>
  <c r="D8" i="1"/>
  <c r="C8" i="1"/>
  <c r="B8" i="1"/>
  <c r="K8" i="1" s="1"/>
  <c r="B32" i="1" s="1"/>
  <c r="A8" i="1"/>
  <c r="A20" i="1" s="1"/>
  <c r="P7" i="1"/>
  <c r="J7" i="1"/>
  <c r="J12" i="1" s="1"/>
  <c r="I7" i="1"/>
  <c r="I12" i="1" s="1"/>
  <c r="H7" i="1"/>
  <c r="H12" i="1" s="1"/>
  <c r="G7" i="1"/>
  <c r="G9" i="1" s="1"/>
  <c r="F7" i="1"/>
  <c r="F9" i="1" s="1"/>
  <c r="E7" i="1"/>
  <c r="E15" i="1" s="1"/>
  <c r="D7" i="1"/>
  <c r="D15" i="1" s="1"/>
  <c r="C7" i="1"/>
  <c r="C15" i="1" s="1"/>
  <c r="B7" i="1"/>
  <c r="B12" i="1" s="1"/>
  <c r="A7" i="1"/>
  <c r="A19" i="1" s="1"/>
  <c r="P6" i="1"/>
  <c r="P5" i="1"/>
  <c r="A2" i="1" s="1"/>
  <c r="I21" i="1" l="1"/>
  <c r="I27" i="1"/>
  <c r="F15" i="1"/>
  <c r="B21" i="1"/>
  <c r="I23" i="1"/>
  <c r="B35" i="1" s="1"/>
  <c r="G15" i="1"/>
  <c r="C21" i="1"/>
  <c r="B9" i="1"/>
  <c r="J9" i="1"/>
  <c r="E12" i="1"/>
  <c r="H15" i="1"/>
  <c r="D21" i="1"/>
  <c r="C24" i="1"/>
  <c r="B27" i="1"/>
  <c r="A31" i="1"/>
  <c r="C9" i="1"/>
  <c r="F12" i="1"/>
  <c r="I15" i="1"/>
  <c r="E21" i="1"/>
  <c r="D24" i="1"/>
  <c r="G12" i="1"/>
  <c r="B15" i="1"/>
  <c r="J15" i="1"/>
  <c r="F21" i="1"/>
  <c r="E24" i="1"/>
  <c r="A32" i="1"/>
  <c r="G21" i="1"/>
  <c r="F24" i="1"/>
  <c r="H21" i="1"/>
  <c r="G24" i="1"/>
  <c r="K7" i="1"/>
  <c r="I24" i="1" l="1"/>
  <c r="K15" i="1"/>
  <c r="B31" i="1"/>
  <c r="K9" i="1"/>
  <c r="K12" i="1"/>
  <c r="B39" i="1" l="1"/>
  <c r="B33" i="1"/>
  <c r="B36" i="1"/>
</calcChain>
</file>

<file path=xl/sharedStrings.xml><?xml version="1.0" encoding="utf-8"?>
<sst xmlns="http://schemas.openxmlformats.org/spreadsheetml/2006/main" count="36" uniqueCount="32">
  <si>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5"/>
  </si>
  <si>
    <t>【国内】</t>
    <rPh sb="1" eb="3">
      <t>コクナイ</t>
    </rPh>
    <phoneticPr fontId="5"/>
  </si>
  <si>
    <t>（単位：人泊、％）</t>
    <rPh sb="1" eb="3">
      <t>タンイ</t>
    </rPh>
    <rPh sb="4" eb="5">
      <t>ニン</t>
    </rPh>
    <rPh sb="5" eb="6">
      <t>ハク</t>
    </rPh>
    <phoneticPr fontId="5"/>
  </si>
  <si>
    <t>元号</t>
    <rPh sb="0" eb="2">
      <t>ゲンゴウ</t>
    </rPh>
    <phoneticPr fontId="3"/>
  </si>
  <si>
    <t>県内</t>
  </si>
  <si>
    <t>福岡県</t>
  </si>
  <si>
    <t>その他九州</t>
  </si>
  <si>
    <t>四国</t>
  </si>
  <si>
    <t>中国</t>
  </si>
  <si>
    <t>近畿</t>
  </si>
  <si>
    <t>中部</t>
  </si>
  <si>
    <t>関東</t>
  </si>
  <si>
    <t>東北・北海道</t>
  </si>
  <si>
    <t>国内計</t>
  </si>
  <si>
    <t>年</t>
    <rPh sb="0" eb="1">
      <t>ネン</t>
    </rPh>
    <phoneticPr fontId="3"/>
  </si>
  <si>
    <t>月</t>
    <rPh sb="0" eb="1">
      <t>ツキ</t>
    </rPh>
    <phoneticPr fontId="3"/>
  </si>
  <si>
    <t>前年同月比</t>
  </si>
  <si>
    <t>(コロナ禍前)令和元年同月比</t>
  </si>
  <si>
    <t>前月比</t>
  </si>
  <si>
    <t>【国外】</t>
  </si>
  <si>
    <t>韓国</t>
  </si>
  <si>
    <t>香港</t>
  </si>
  <si>
    <t>台湾</t>
  </si>
  <si>
    <t>タイ</t>
  </si>
  <si>
    <t>その他アジア</t>
  </si>
  <si>
    <t>欧米豪その他</t>
  </si>
  <si>
    <t>外国小計</t>
  </si>
  <si>
    <t>【全体】</t>
    <rPh sb="1" eb="3">
      <t>ゼンタイ</t>
    </rPh>
    <phoneticPr fontId="5"/>
  </si>
  <si>
    <t>合計</t>
  </si>
  <si>
    <t>　　　　　　①調査対象施設は従業員数10人以上の全施設（189施設　令和6年1月時点）</t>
    <phoneticPr fontId="15"/>
  </si>
  <si>
    <t>　　　　　　②令和元年の数値については、上記①の施設数をもとに推計しています。</t>
  </si>
  <si>
    <t>　　　　　　③発地別延べ宿泊者数は、確報の公表時に大きく変更されることがあります。</t>
    <rPh sb="18" eb="20">
      <t>カクホウ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</si>
</sst>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&quot;＋ &quot;#,##0.0;&quot;▲ &quot;#,##0.0"/>
    <numFmt numFmtId="178" formatCode="#,##0.0;&quot;▲ &quot;#,##0.0"/>
    <numFmt numFmtId="179" formatCode="#,##0.0;[Red]\-#,##0.0"/>
    <numFmt numFmtId="180" formatCode="#,##0.00_);[Red]\(#,##0.0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name val="BIZ UDPゴシック"/>
      <family val="3"/>
      <charset val="128"/>
    </font>
    <font>
      <b/>
      <u val="double"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name val="Meiryo UI"/>
      <family val="3"/>
      <charset val="128"/>
    </font>
    <font>
      <sz val="6"/>
      <name val="HGSｺﾞｼｯｸM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Protection="1">
      <alignment vertical="center"/>
      <protection locked="0"/>
    </xf>
    <xf numFmtId="0" fontId="2" fillId="0" borderId="0" xfId="3" applyFont="1" applyFill="1">
      <alignment vertical="center"/>
    </xf>
    <xf numFmtId="0" fontId="2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0" fontId="2" fillId="0" borderId="0" xfId="3" applyFont="1" applyBorder="1">
      <alignment vertical="center"/>
    </xf>
    <xf numFmtId="0" fontId="9" fillId="0" borderId="0" xfId="0" applyFont="1" applyFill="1" applyBorder="1" applyAlignment="1">
      <alignment horizontal="right" vertical="center" indent="1" shrinkToFit="1"/>
    </xf>
    <xf numFmtId="176" fontId="9" fillId="0" borderId="2" xfId="0" applyNumberFormat="1" applyFont="1" applyFill="1" applyBorder="1" applyProtection="1">
      <alignment vertical="center"/>
      <protection locked="0"/>
    </xf>
    <xf numFmtId="176" fontId="9" fillId="0" borderId="2" xfId="0" applyNumberFormat="1" applyFont="1" applyFill="1" applyBorder="1" applyAlignment="1" applyProtection="1">
      <alignment vertical="center"/>
    </xf>
    <xf numFmtId="3" fontId="2" fillId="0" borderId="0" xfId="0" applyNumberFormat="1" applyFont="1">
      <alignment vertical="center"/>
    </xf>
    <xf numFmtId="3" fontId="2" fillId="0" borderId="0" xfId="0" applyNumberFormat="1" applyFont="1" applyFill="1">
      <alignment vertical="center"/>
    </xf>
    <xf numFmtId="38" fontId="2" fillId="0" borderId="0" xfId="4" applyFont="1" applyFill="1" applyBorder="1">
      <alignment vertical="center"/>
    </xf>
    <xf numFmtId="0" fontId="2" fillId="0" borderId="0" xfId="3" applyFont="1" applyFill="1" applyBorder="1">
      <alignment vertical="center"/>
    </xf>
    <xf numFmtId="3" fontId="2" fillId="0" borderId="0" xfId="3" applyNumberFormat="1" applyFont="1" applyFill="1" applyBorder="1">
      <alignment vertical="center"/>
    </xf>
    <xf numFmtId="3" fontId="2" fillId="0" borderId="0" xfId="3" applyNumberFormat="1" applyFont="1" applyBorder="1">
      <alignment vertical="center"/>
    </xf>
    <xf numFmtId="38" fontId="2" fillId="0" borderId="0" xfId="3" applyNumberFormat="1" applyFont="1" applyFill="1" applyBorder="1">
      <alignment vertical="center"/>
    </xf>
    <xf numFmtId="38" fontId="2" fillId="0" borderId="0" xfId="3" applyNumberFormat="1" applyFont="1" applyBorder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177" fontId="4" fillId="0" borderId="3" xfId="5" applyNumberFormat="1" applyFont="1" applyFill="1" applyBorder="1" applyAlignment="1">
      <alignment horizontal="center" vertical="center" shrinkToFit="1"/>
    </xf>
    <xf numFmtId="10" fontId="2" fillId="0" borderId="0" xfId="0" applyNumberFormat="1" applyFont="1">
      <alignment vertical="center"/>
    </xf>
    <xf numFmtId="10" fontId="2" fillId="0" borderId="0" xfId="0" applyNumberFormat="1" applyFont="1" applyFill="1">
      <alignment vertical="center"/>
    </xf>
    <xf numFmtId="10" fontId="2" fillId="0" borderId="0" xfId="3" applyNumberFormat="1" applyFont="1" applyFill="1">
      <alignment vertical="center"/>
    </xf>
    <xf numFmtId="10" fontId="2" fillId="0" borderId="0" xfId="3" applyNumberFormat="1" applyFont="1" applyFill="1" applyBorder="1">
      <alignment vertical="center"/>
    </xf>
    <xf numFmtId="10" fontId="2" fillId="0" borderId="0" xfId="3" applyNumberFormat="1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4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5" xfId="0" applyFont="1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/>
    </xf>
    <xf numFmtId="0" fontId="9" fillId="0" borderId="6" xfId="0" applyFont="1" applyFill="1" applyBorder="1">
      <alignment vertical="center"/>
    </xf>
    <xf numFmtId="176" fontId="9" fillId="0" borderId="7" xfId="0" quotePrefix="1" applyNumberFormat="1" applyFont="1" applyFill="1" applyBorder="1" applyAlignment="1" applyProtection="1">
      <alignment horizontal="right" vertical="center"/>
      <protection locked="0"/>
    </xf>
    <xf numFmtId="3" fontId="2" fillId="0" borderId="0" xfId="3" applyNumberFormat="1" applyFont="1" applyFill="1">
      <alignment vertical="center"/>
    </xf>
    <xf numFmtId="38" fontId="13" fillId="0" borderId="0" xfId="4" applyFont="1" applyFill="1" applyBorder="1">
      <alignment vertical="center"/>
    </xf>
    <xf numFmtId="0" fontId="4" fillId="0" borderId="0" xfId="0" applyFont="1" applyBorder="1" applyAlignment="1">
      <alignment horizontal="right" vertical="center" shrinkToFit="1"/>
    </xf>
    <xf numFmtId="177" fontId="4" fillId="0" borderId="2" xfId="5" applyNumberFormat="1" applyFont="1" applyFill="1" applyBorder="1" applyAlignment="1">
      <alignment horizontal="center" vertical="center" shrinkToFit="1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3" applyFont="1" applyAlignment="1">
      <alignment horizontal="right" vertical="center" indent="1" shrinkToFit="1"/>
    </xf>
    <xf numFmtId="176" fontId="9" fillId="0" borderId="2" xfId="6" applyNumberFormat="1" applyFont="1" applyFill="1" applyBorder="1" applyAlignment="1" applyProtection="1">
      <alignment horizontal="right" vertical="center"/>
      <protection locked="0"/>
    </xf>
    <xf numFmtId="176" fontId="9" fillId="0" borderId="2" xfId="6" applyNumberFormat="1" applyFont="1" applyFill="1" applyBorder="1" applyProtection="1">
      <alignment vertical="center"/>
      <protection locked="0"/>
    </xf>
    <xf numFmtId="176" fontId="9" fillId="0" borderId="0" xfId="0" applyNumberFormat="1" applyFont="1" applyFill="1">
      <alignment vertical="center"/>
    </xf>
    <xf numFmtId="9" fontId="9" fillId="0" borderId="0" xfId="2" applyFont="1" applyFill="1" applyBorder="1" applyAlignment="1" applyProtection="1">
      <alignment horizontal="right" vertical="center"/>
    </xf>
    <xf numFmtId="176" fontId="9" fillId="0" borderId="0" xfId="6" applyNumberFormat="1" applyFont="1" applyFill="1" applyBorder="1" applyAlignment="1" applyProtection="1">
      <alignment horizontal="right" vertical="center"/>
    </xf>
    <xf numFmtId="177" fontId="4" fillId="0" borderId="0" xfId="5" applyNumberFormat="1" applyFont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9" fillId="0" borderId="0" xfId="0" applyNumberFormat="1" applyFont="1">
      <alignment vertical="center"/>
    </xf>
    <xf numFmtId="176" fontId="9" fillId="0" borderId="0" xfId="6" applyNumberFormat="1" applyFont="1" applyBorder="1" applyProtection="1">
      <alignment vertical="center"/>
      <protection locked="0"/>
    </xf>
    <xf numFmtId="176" fontId="2" fillId="0" borderId="0" xfId="3" applyNumberFormat="1" applyFont="1" applyFill="1" applyBorder="1">
      <alignment vertical="center"/>
    </xf>
    <xf numFmtId="0" fontId="4" fillId="0" borderId="8" xfId="0" applyFont="1" applyBorder="1" applyAlignment="1">
      <alignment horizontal="right" vertical="center" shrinkToFit="1"/>
    </xf>
    <xf numFmtId="178" fontId="4" fillId="0" borderId="0" xfId="5" applyNumberFormat="1" applyFont="1" applyBorder="1" applyAlignment="1">
      <alignment horizontal="right" vertical="center" indent="1"/>
    </xf>
    <xf numFmtId="178" fontId="9" fillId="0" borderId="0" xfId="5" applyNumberFormat="1" applyFont="1" applyBorder="1" applyAlignment="1">
      <alignment vertical="center"/>
    </xf>
    <xf numFmtId="179" fontId="9" fillId="0" borderId="0" xfId="1" applyNumberFormat="1" applyFont="1">
      <alignment vertical="center"/>
    </xf>
    <xf numFmtId="180" fontId="2" fillId="0" borderId="0" xfId="0" applyNumberFormat="1" applyFo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indent="1" shrinkToFit="1"/>
    </xf>
    <xf numFmtId="176" fontId="9" fillId="0" borderId="2" xfId="0" applyNumberFormat="1" applyFont="1" applyBorder="1" applyAlignment="1">
      <alignment horizontal="center" vertical="center"/>
    </xf>
    <xf numFmtId="38" fontId="14" fillId="0" borderId="0" xfId="3" applyNumberFormat="1" applyFont="1" applyAlignment="1">
      <alignment vertical="center"/>
    </xf>
    <xf numFmtId="0" fontId="14" fillId="0" borderId="0" xfId="3" applyFont="1" applyAlignment="1">
      <alignment vertical="center"/>
    </xf>
    <xf numFmtId="177" fontId="4" fillId="0" borderId="3" xfId="0" applyNumberFormat="1" applyFont="1" applyBorder="1" applyAlignment="1">
      <alignment horizontal="center" vertical="center" shrinkToFit="1"/>
    </xf>
    <xf numFmtId="0" fontId="2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176" fontId="9" fillId="0" borderId="7" xfId="0" applyNumberFormat="1" applyFont="1" applyBorder="1" applyAlignment="1">
      <alignment horizontal="center" vertical="center"/>
    </xf>
    <xf numFmtId="0" fontId="2" fillId="0" borderId="9" xfId="3" applyFont="1" applyBorder="1">
      <alignment vertical="center"/>
    </xf>
    <xf numFmtId="0" fontId="9" fillId="0" borderId="9" xfId="0" applyFont="1" applyBorder="1">
      <alignment vertical="center"/>
    </xf>
    <xf numFmtId="0" fontId="2" fillId="0" borderId="9" xfId="0" applyFont="1" applyBorder="1">
      <alignment vertical="center"/>
    </xf>
    <xf numFmtId="177" fontId="4" fillId="0" borderId="2" xfId="0" applyNumberFormat="1" applyFont="1" applyBorder="1" applyAlignment="1">
      <alignment horizontal="center" vertical="center" shrinkToFit="1"/>
    </xf>
  </cellXfs>
  <cellStyles count="7">
    <cellStyle name="パーセント" xfId="2" builtinId="5"/>
    <cellStyle name="パーセント 2" xfId="5"/>
    <cellStyle name="桁区切り" xfId="1" builtinId="6"/>
    <cellStyle name="桁区切り 3" xfId="4"/>
    <cellStyle name="桁区切り 5" xf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218761</xdr:colOff>
      <xdr:row>11</xdr:row>
      <xdr:rowOff>190500</xdr:rowOff>
    </xdr:from>
    <xdr:ext cx="2465355" cy="814710"/>
    <xdr:sp macro="" textlink="">
      <xdr:nvSpPr>
        <xdr:cNvPr id="2" name="テキスト ボックス 1"/>
        <xdr:cNvSpPr txBox="1"/>
      </xdr:nvSpPr>
      <xdr:spPr>
        <a:xfrm>
          <a:off x="12744136" y="2743200"/>
          <a:ext cx="2465355" cy="8147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観光統計システム「統計表」から</a:t>
          </a:r>
          <a:endParaRPr kumimoji="1" lang="en-US" altLang="ja-JP" sz="1100"/>
        </a:p>
        <a:p>
          <a:r>
            <a:rPr kumimoji="1" lang="ja-JP" altLang="en-US" sz="1100"/>
            <a:t>色付きセルの値を</a:t>
          </a:r>
          <a:endParaRPr kumimoji="1" lang="en-US" altLang="ja-JP" sz="1100"/>
        </a:p>
        <a:p>
          <a:r>
            <a:rPr kumimoji="1" lang="ja-JP" altLang="en-US" sz="1100"/>
            <a:t>「コピー＆（右クリック）値のみペースト」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14170_&#35251;&#20809;&#23616;\09_&#35251;&#20809;&#32113;&#35336;\1_&#22823;&#20998;&#30476;&#35251;&#20809;&#32113;&#35336;\&#65297;_&#23450;&#20363;&#37096;&#38263;&#20250;&#35696;&#36039;&#26009;\R6&#24180;\R6.1&#26376;&#37096;&#38263;&#20250;&#35696;&#36039;&#26009;\R6.1&#35251;&#20809;&#32113;&#35336;(&#25163;&#25345;&#12385;)_0602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"/>
      <sheetName val="【提出】グラフ"/>
      <sheetName val="【手持ち】グラフ"/>
      <sheetName val="【提出】統計表 (手持ち) (戦略国)"/>
      <sheetName val="【提出】統計表 (手持ち・公表用)"/>
      <sheetName val="【提出】統計表 (2)"/>
      <sheetName val="【提出】統計表 (手持ち・公表用) 【参考 H30入り】"/>
      <sheetName val="【提出】地域別宿泊客数(手持ち)"/>
      <sheetName val="【作業用】グラフ用"/>
      <sheetName val="【提出】観光施設調査 (手持ち)"/>
      <sheetName val="【提出】観光施設調査 (手持ち) 対R1"/>
      <sheetName val="【作業用】変換用"/>
    </sheetNames>
    <sheetDataSet>
      <sheetData sheetId="0"/>
      <sheetData sheetId="1">
        <row r="4">
          <cell r="BJ4" t="str">
            <v>令和</v>
          </cell>
        </row>
        <row r="5">
          <cell r="BJ5">
            <v>6</v>
          </cell>
        </row>
        <row r="6">
          <cell r="BJ6">
            <v>1</v>
          </cell>
        </row>
      </sheetData>
      <sheetData sheetId="2"/>
      <sheetData sheetId="3">
        <row r="7">
          <cell r="A7" t="str">
            <v>令和６年１月（速報値）</v>
          </cell>
          <cell r="B7">
            <v>43563</v>
          </cell>
          <cell r="C7">
            <v>89012</v>
          </cell>
          <cell r="D7">
            <v>45131</v>
          </cell>
          <cell r="E7">
            <v>6908</v>
          </cell>
          <cell r="F7">
            <v>18646</v>
          </cell>
          <cell r="G7">
            <v>31027</v>
          </cell>
          <cell r="H7">
            <v>13300</v>
          </cell>
          <cell r="I7">
            <v>56403</v>
          </cell>
          <cell r="J7">
            <v>5481</v>
          </cell>
        </row>
        <row r="8">
          <cell r="A8" t="str">
            <v>令和５年１月（速報値）</v>
          </cell>
          <cell r="B8">
            <v>39215</v>
          </cell>
          <cell r="C8">
            <v>72382</v>
          </cell>
          <cell r="D8">
            <v>36273</v>
          </cell>
          <cell r="E8">
            <v>5447</v>
          </cell>
          <cell r="F8">
            <v>15791</v>
          </cell>
          <cell r="G8">
            <v>23234</v>
          </cell>
          <cell r="H8">
            <v>9741</v>
          </cell>
          <cell r="I8">
            <v>48343</v>
          </cell>
          <cell r="J8">
            <v>4008</v>
          </cell>
        </row>
        <row r="11">
          <cell r="A11" t="str">
            <v>令和元年１月（確報値）</v>
          </cell>
          <cell r="B11">
            <v>54766</v>
          </cell>
          <cell r="C11">
            <v>83612</v>
          </cell>
          <cell r="D11">
            <v>44806</v>
          </cell>
          <cell r="E11">
            <v>8550</v>
          </cell>
          <cell r="F11">
            <v>22153</v>
          </cell>
          <cell r="G11">
            <v>22718</v>
          </cell>
          <cell r="H11">
            <v>9400</v>
          </cell>
          <cell r="I11">
            <v>41582</v>
          </cell>
          <cell r="J11">
            <v>3983</v>
          </cell>
        </row>
        <row r="14">
          <cell r="A14" t="str">
            <v>令和５年1２月（速報値）</v>
          </cell>
          <cell r="B14">
            <v>55264</v>
          </cell>
          <cell r="C14">
            <v>95283</v>
          </cell>
          <cell r="D14">
            <v>51565</v>
          </cell>
          <cell r="E14">
            <v>7537</v>
          </cell>
          <cell r="F14">
            <v>20594</v>
          </cell>
          <cell r="G14">
            <v>32155</v>
          </cell>
          <cell r="H14">
            <v>13969</v>
          </cell>
          <cell r="I14">
            <v>62155</v>
          </cell>
          <cell r="J14">
            <v>5433</v>
          </cell>
        </row>
        <row r="19">
          <cell r="B19">
            <v>56903</v>
          </cell>
          <cell r="C19">
            <v>5315</v>
          </cell>
          <cell r="D19">
            <v>10165</v>
          </cell>
          <cell r="E19">
            <v>13648</v>
          </cell>
          <cell r="F19">
            <v>3182</v>
          </cell>
          <cell r="G19">
            <v>1080</v>
          </cell>
          <cell r="H19">
            <v>279</v>
          </cell>
          <cell r="I19">
            <v>85</v>
          </cell>
          <cell r="J19">
            <v>371</v>
          </cell>
        </row>
        <row r="20">
          <cell r="B20">
            <v>32195</v>
          </cell>
          <cell r="C20">
            <v>644</v>
          </cell>
          <cell r="D20">
            <v>2868</v>
          </cell>
          <cell r="E20">
            <v>5363</v>
          </cell>
          <cell r="F20">
            <v>2692</v>
          </cell>
          <cell r="G20">
            <v>361</v>
          </cell>
          <cell r="H20">
            <v>398</v>
          </cell>
          <cell r="I20">
            <v>46</v>
          </cell>
          <cell r="J20">
            <v>829</v>
          </cell>
        </row>
        <row r="23">
          <cell r="B23">
            <v>64569</v>
          </cell>
          <cell r="C23">
            <v>8191</v>
          </cell>
          <cell r="D23">
            <v>5034</v>
          </cell>
          <cell r="E23">
            <v>12010</v>
          </cell>
          <cell r="F23">
            <v>959</v>
          </cell>
          <cell r="G23">
            <v>207</v>
          </cell>
          <cell r="H23">
            <v>55</v>
          </cell>
          <cell r="I23">
            <v>130</v>
          </cell>
          <cell r="J23">
            <v>833</v>
          </cell>
        </row>
        <row r="29">
          <cell r="B29">
            <v>55023</v>
          </cell>
          <cell r="C29">
            <v>5494</v>
          </cell>
          <cell r="D29">
            <v>17038</v>
          </cell>
          <cell r="E29">
            <v>12131</v>
          </cell>
          <cell r="F29">
            <v>5723</v>
          </cell>
          <cell r="G29">
            <v>4187</v>
          </cell>
          <cell r="H29">
            <v>632</v>
          </cell>
          <cell r="I29">
            <v>302</v>
          </cell>
          <cell r="J29">
            <v>781</v>
          </cell>
        </row>
        <row r="34">
          <cell r="B34">
            <v>980</v>
          </cell>
          <cell r="C34">
            <v>163</v>
          </cell>
          <cell r="D34">
            <v>122</v>
          </cell>
          <cell r="E34">
            <v>596</v>
          </cell>
          <cell r="F34">
            <v>405</v>
          </cell>
        </row>
        <row r="35">
          <cell r="B35">
            <v>713</v>
          </cell>
          <cell r="C35">
            <v>70</v>
          </cell>
          <cell r="D35">
            <v>27</v>
          </cell>
          <cell r="E35">
            <v>254</v>
          </cell>
          <cell r="F35">
            <v>127</v>
          </cell>
        </row>
        <row r="38">
          <cell r="B38">
            <v>427</v>
          </cell>
          <cell r="C38">
            <v>72</v>
          </cell>
          <cell r="D38">
            <v>85</v>
          </cell>
          <cell r="E38">
            <v>95</v>
          </cell>
          <cell r="F38">
            <v>343</v>
          </cell>
        </row>
        <row r="44">
          <cell r="B44">
            <v>2231</v>
          </cell>
          <cell r="C44">
            <v>340</v>
          </cell>
          <cell r="D44">
            <v>149</v>
          </cell>
          <cell r="E44">
            <v>990</v>
          </cell>
          <cell r="F44">
            <v>551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B39"/>
  <sheetViews>
    <sheetView tabSelected="1" view="pageBreakPreview" zoomScale="70" zoomScaleNormal="70" zoomScaleSheetLayoutView="70" workbookViewId="0">
      <selection activeCell="E36" sqref="E36"/>
    </sheetView>
  </sheetViews>
  <sheetFormatPr defaultColWidth="9" defaultRowHeight="13.5" x14ac:dyDescent="0.4"/>
  <cols>
    <col min="1" max="1" width="28.125" style="6" bestFit="1" customWidth="1"/>
    <col min="2" max="11" width="13.25" style="6" customWidth="1"/>
    <col min="12" max="13" width="3.75" style="6" customWidth="1"/>
    <col min="14" max="20" width="5.5" style="5" customWidth="1"/>
    <col min="21" max="21" width="11.125" style="5" bestFit="1" customWidth="1"/>
    <col min="22" max="23" width="11.125" style="6" bestFit="1" customWidth="1"/>
    <col min="24" max="24" width="9.875" style="6" bestFit="1" customWidth="1"/>
    <col min="25" max="25" width="7.75" style="6" bestFit="1" customWidth="1"/>
    <col min="26" max="26" width="10.75" style="6" bestFit="1" customWidth="1"/>
    <col min="27" max="16384" width="9" style="6"/>
  </cols>
  <sheetData>
    <row r="1" spans="1:28" ht="14.25" x14ac:dyDescent="0.4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1"/>
      <c r="M1" s="1"/>
      <c r="N1" s="3"/>
      <c r="O1" s="3"/>
      <c r="P1" s="4"/>
      <c r="R1" s="3"/>
      <c r="S1" s="3"/>
      <c r="T1" s="4"/>
    </row>
    <row r="2" spans="1:28" s="9" customFormat="1" ht="16.5" x14ac:dyDescent="0.4">
      <c r="A2" s="7" t="str">
        <f>P5&amp;DBCS(P6)&amp;"年"&amp;DBCS(P7)&amp;"月　発地別延べ宿泊者数割合"</f>
        <v>令和６年１月　発地別延べ宿泊者数割合</v>
      </c>
      <c r="B2" s="8"/>
      <c r="C2" s="8"/>
      <c r="D2" s="8"/>
      <c r="N2" s="10"/>
      <c r="O2" s="10"/>
      <c r="P2" s="10"/>
      <c r="Q2" s="10"/>
      <c r="R2" s="11"/>
      <c r="S2" s="10"/>
      <c r="T2" s="10"/>
      <c r="U2" s="10"/>
    </row>
    <row r="3" spans="1:28" s="9" customFormat="1" ht="16.5" x14ac:dyDescent="0.4">
      <c r="A3" s="8"/>
      <c r="B3" s="8"/>
      <c r="C3" s="8"/>
      <c r="D3" s="8"/>
      <c r="N3" s="10"/>
      <c r="O3" s="10"/>
      <c r="P3" s="10"/>
      <c r="Q3" s="10"/>
      <c r="R3" s="10"/>
      <c r="S3" s="10"/>
      <c r="T3" s="10"/>
      <c r="U3" s="10"/>
    </row>
    <row r="4" spans="1:28" ht="6" customHeight="1" x14ac:dyDescent="0.4">
      <c r="A4" s="12"/>
      <c r="B4" s="13"/>
      <c r="C4" s="13"/>
      <c r="D4" s="13"/>
      <c r="E4" s="13"/>
      <c r="F4" s="13"/>
      <c r="G4" s="13"/>
      <c r="H4" s="1"/>
      <c r="I4" s="14"/>
      <c r="J4" s="14"/>
      <c r="K4" s="15"/>
      <c r="L4" s="1"/>
      <c r="M4" s="1"/>
    </row>
    <row r="5" spans="1:28" ht="24" customHeight="1" x14ac:dyDescent="0.4">
      <c r="A5" s="12" t="s">
        <v>1</v>
      </c>
      <c r="B5" s="15"/>
      <c r="C5" s="15"/>
      <c r="D5" s="15"/>
      <c r="E5" s="15"/>
      <c r="F5" s="15"/>
      <c r="G5" s="15"/>
      <c r="H5" s="15"/>
      <c r="I5" s="15"/>
      <c r="J5" s="16" t="s">
        <v>2</v>
      </c>
      <c r="K5" s="16"/>
      <c r="L5" s="1"/>
      <c r="M5" s="1"/>
      <c r="N5" s="3"/>
      <c r="O5" s="3" t="s">
        <v>3</v>
      </c>
      <c r="P5" s="5" t="str">
        <f>[1]【提出】グラフ!BJ4</f>
        <v>令和</v>
      </c>
    </row>
    <row r="6" spans="1:28" ht="24" customHeight="1" x14ac:dyDescent="0.4">
      <c r="A6" s="17"/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9" t="s">
        <v>12</v>
      </c>
      <c r="K6" s="18" t="s">
        <v>13</v>
      </c>
      <c r="L6" s="1"/>
      <c r="M6" s="1"/>
      <c r="N6" s="3"/>
      <c r="O6" s="3" t="s">
        <v>14</v>
      </c>
      <c r="P6" s="5">
        <f>[1]【提出】グラフ!BJ5</f>
        <v>6</v>
      </c>
      <c r="Q6" s="20"/>
      <c r="R6" s="20"/>
      <c r="S6" s="21"/>
      <c r="T6" s="20"/>
      <c r="U6" s="20"/>
      <c r="V6" s="22"/>
      <c r="W6" s="22"/>
      <c r="X6" s="22"/>
      <c r="Y6" s="23"/>
      <c r="Z6" s="22"/>
      <c r="AA6" s="24"/>
      <c r="AB6" s="24"/>
    </row>
    <row r="7" spans="1:28" ht="24" customHeight="1" x14ac:dyDescent="0.4">
      <c r="A7" s="25" t="str">
        <f>'[1]【提出】統計表 (手持ち) (戦略国)'!A7</f>
        <v>令和６年１月（速報値）</v>
      </c>
      <c r="B7" s="26">
        <f>'[1]【提出】統計表 (手持ち) (戦略国)'!B7</f>
        <v>43563</v>
      </c>
      <c r="C7" s="26">
        <f>'[1]【提出】統計表 (手持ち) (戦略国)'!C7</f>
        <v>89012</v>
      </c>
      <c r="D7" s="26">
        <f>'[1]【提出】統計表 (手持ち) (戦略国)'!D7</f>
        <v>45131</v>
      </c>
      <c r="E7" s="26">
        <f>'[1]【提出】統計表 (手持ち) (戦略国)'!E7</f>
        <v>6908</v>
      </c>
      <c r="F7" s="26">
        <f>'[1]【提出】統計表 (手持ち) (戦略国)'!F7</f>
        <v>18646</v>
      </c>
      <c r="G7" s="26">
        <f>'[1]【提出】統計表 (手持ち) (戦略国)'!G7</f>
        <v>31027</v>
      </c>
      <c r="H7" s="26">
        <f>'[1]【提出】統計表 (手持ち) (戦略国)'!H7</f>
        <v>13300</v>
      </c>
      <c r="I7" s="26">
        <f>'[1]【提出】統計表 (手持ち) (戦略国)'!I7</f>
        <v>56403</v>
      </c>
      <c r="J7" s="26">
        <f>'[1]【提出】統計表 (手持ち) (戦略国)'!J7</f>
        <v>5481</v>
      </c>
      <c r="K7" s="27">
        <f>SUM(B7:J7)</f>
        <v>309471</v>
      </c>
      <c r="L7" s="28"/>
      <c r="M7" s="28"/>
      <c r="N7" s="29"/>
      <c r="O7" s="29" t="s">
        <v>15</v>
      </c>
      <c r="P7" s="5">
        <f>[1]【提出】グラフ!BJ6</f>
        <v>1</v>
      </c>
      <c r="Q7" s="30"/>
      <c r="R7" s="30"/>
      <c r="S7" s="31"/>
      <c r="T7" s="32"/>
      <c r="U7" s="31"/>
      <c r="V7" s="33"/>
      <c r="W7" s="24"/>
      <c r="X7" s="24"/>
      <c r="Y7" s="24"/>
      <c r="Z7" s="24"/>
      <c r="AA7" s="24"/>
      <c r="AB7" s="24"/>
    </row>
    <row r="8" spans="1:28" ht="24" customHeight="1" x14ac:dyDescent="0.4">
      <c r="A8" s="25" t="str">
        <f>'[1]【提出】統計表 (手持ち) (戦略国)'!A8</f>
        <v>令和５年１月（速報値）</v>
      </c>
      <c r="B8" s="26">
        <f>'[1]【提出】統計表 (手持ち) (戦略国)'!B8</f>
        <v>39215</v>
      </c>
      <c r="C8" s="26">
        <f>'[1]【提出】統計表 (手持ち) (戦略国)'!C8</f>
        <v>72382</v>
      </c>
      <c r="D8" s="26">
        <f>'[1]【提出】統計表 (手持ち) (戦略国)'!D8</f>
        <v>36273</v>
      </c>
      <c r="E8" s="26">
        <f>'[1]【提出】統計表 (手持ち) (戦略国)'!E8</f>
        <v>5447</v>
      </c>
      <c r="F8" s="26">
        <f>'[1]【提出】統計表 (手持ち) (戦略国)'!F8</f>
        <v>15791</v>
      </c>
      <c r="G8" s="26">
        <f>'[1]【提出】統計表 (手持ち) (戦略国)'!G8</f>
        <v>23234</v>
      </c>
      <c r="H8" s="26">
        <f>'[1]【提出】統計表 (手持ち) (戦略国)'!H8</f>
        <v>9741</v>
      </c>
      <c r="I8" s="26">
        <f>'[1]【提出】統計表 (手持ち) (戦略国)'!I8</f>
        <v>48343</v>
      </c>
      <c r="J8" s="26">
        <f>'[1]【提出】統計表 (手持ち) (戦略国)'!J8</f>
        <v>4008</v>
      </c>
      <c r="K8" s="27">
        <f>SUM(B8:J8)</f>
        <v>254434</v>
      </c>
      <c r="L8" s="1"/>
      <c r="M8" s="1"/>
      <c r="N8" s="3"/>
      <c r="O8" s="3"/>
      <c r="Q8" s="34"/>
      <c r="R8" s="34"/>
      <c r="S8" s="34"/>
      <c r="T8" s="34"/>
      <c r="U8" s="34"/>
      <c r="V8" s="35"/>
      <c r="W8" s="35"/>
      <c r="X8" s="35"/>
      <c r="Y8" s="35"/>
      <c r="Z8" s="35"/>
      <c r="AA8" s="24"/>
      <c r="AB8" s="24"/>
    </row>
    <row r="9" spans="1:28" ht="24" customHeight="1" x14ac:dyDescent="0.4">
      <c r="A9" s="36" t="s">
        <v>16</v>
      </c>
      <c r="B9" s="37">
        <f>B7/B8*100-100</f>
        <v>11.087594032895566</v>
      </c>
      <c r="C9" s="37">
        <f t="shared" ref="C9:K9" si="0">C7/C8*100-100</f>
        <v>22.975325357132988</v>
      </c>
      <c r="D9" s="37">
        <f t="shared" si="0"/>
        <v>24.420367766658387</v>
      </c>
      <c r="E9" s="37">
        <f t="shared" si="0"/>
        <v>26.822103910409396</v>
      </c>
      <c r="F9" s="37">
        <f t="shared" si="0"/>
        <v>18.079918941169026</v>
      </c>
      <c r="G9" s="37">
        <f t="shared" si="0"/>
        <v>33.541361797365937</v>
      </c>
      <c r="H9" s="37">
        <f t="shared" si="0"/>
        <v>36.536289908633591</v>
      </c>
      <c r="I9" s="37">
        <f t="shared" si="0"/>
        <v>16.672527563452832</v>
      </c>
      <c r="J9" s="37">
        <f t="shared" si="0"/>
        <v>36.751497005988028</v>
      </c>
      <c r="K9" s="37">
        <f t="shared" si="0"/>
        <v>21.631149924931421</v>
      </c>
      <c r="L9" s="38"/>
      <c r="M9" s="38"/>
      <c r="N9" s="39"/>
      <c r="O9" s="39"/>
      <c r="P9" s="40"/>
      <c r="Q9" s="30"/>
      <c r="R9" s="30"/>
      <c r="S9" s="31"/>
      <c r="T9" s="41"/>
      <c r="U9" s="31"/>
      <c r="V9" s="42"/>
      <c r="W9" s="24"/>
      <c r="X9" s="24"/>
      <c r="Y9" s="24"/>
      <c r="Z9" s="24"/>
      <c r="AA9" s="24"/>
      <c r="AB9" s="24"/>
    </row>
    <row r="10" spans="1:28" ht="3.75" customHeight="1" x14ac:dyDescent="0.4">
      <c r="A10" s="43"/>
      <c r="B10" s="44"/>
      <c r="C10" s="45"/>
      <c r="D10" s="45"/>
      <c r="E10" s="46"/>
      <c r="F10" s="46"/>
      <c r="G10" s="47"/>
      <c r="H10" s="48"/>
      <c r="I10" s="49"/>
      <c r="J10" s="49"/>
      <c r="K10" s="50"/>
      <c r="L10" s="1"/>
      <c r="M10" s="1"/>
      <c r="N10" s="3"/>
      <c r="O10" s="3"/>
      <c r="P10" s="4"/>
      <c r="Q10" s="31"/>
      <c r="R10" s="31"/>
      <c r="S10" s="31"/>
      <c r="T10" s="31"/>
      <c r="U10" s="31"/>
      <c r="V10" s="24"/>
      <c r="W10" s="24"/>
      <c r="X10" s="24"/>
      <c r="Y10" s="24"/>
      <c r="Z10" s="24"/>
      <c r="AA10" s="24"/>
      <c r="AB10" s="24"/>
    </row>
    <row r="11" spans="1:28" ht="24" customHeight="1" x14ac:dyDescent="0.4">
      <c r="A11" s="25" t="str">
        <f>'[1]【提出】統計表 (手持ち) (戦略国)'!A11</f>
        <v>令和元年１月（確報値）</v>
      </c>
      <c r="B11" s="51">
        <f>'[1]【提出】統計表 (手持ち) (戦略国)'!B11</f>
        <v>54766</v>
      </c>
      <c r="C11" s="51">
        <f>'[1]【提出】統計表 (手持ち) (戦略国)'!C11</f>
        <v>83612</v>
      </c>
      <c r="D11" s="51">
        <f>'[1]【提出】統計表 (手持ち) (戦略国)'!D11</f>
        <v>44806</v>
      </c>
      <c r="E11" s="51">
        <f>'[1]【提出】統計表 (手持ち) (戦略国)'!E11</f>
        <v>8550</v>
      </c>
      <c r="F11" s="51">
        <f>'[1]【提出】統計表 (手持ち) (戦略国)'!F11</f>
        <v>22153</v>
      </c>
      <c r="G11" s="51">
        <f>'[1]【提出】統計表 (手持ち) (戦略国)'!G11</f>
        <v>22718</v>
      </c>
      <c r="H11" s="51">
        <f>'[1]【提出】統計表 (手持ち) (戦略国)'!H11</f>
        <v>9400</v>
      </c>
      <c r="I11" s="51">
        <f>'[1]【提出】統計表 (手持ち) (戦略国)'!I11</f>
        <v>41582</v>
      </c>
      <c r="J11" s="51">
        <f>'[1]【提出】統計表 (手持ち) (戦略国)'!J11</f>
        <v>3983</v>
      </c>
      <c r="K11" s="27">
        <f>SUM(B11:J11)</f>
        <v>291570</v>
      </c>
      <c r="L11" s="28"/>
      <c r="M11" s="28"/>
      <c r="N11" s="29"/>
      <c r="O11" s="3"/>
      <c r="P11" s="52"/>
      <c r="Q11" s="30"/>
      <c r="R11" s="30"/>
      <c r="S11" s="31"/>
      <c r="T11" s="32"/>
      <c r="U11" s="31"/>
      <c r="V11" s="33"/>
      <c r="W11" s="24"/>
      <c r="X11" s="24"/>
      <c r="Y11" s="24"/>
      <c r="Z11" s="24"/>
      <c r="AA11" s="24"/>
      <c r="AB11" s="24"/>
    </row>
    <row r="12" spans="1:28" ht="24" customHeight="1" x14ac:dyDescent="0.4">
      <c r="A12" s="36" t="s">
        <v>17</v>
      </c>
      <c r="B12" s="37">
        <f>B7/B11*100-100</f>
        <v>-20.456122411715299</v>
      </c>
      <c r="C12" s="37">
        <f t="shared" ref="C12:K12" si="1">C7/C11*100-100</f>
        <v>6.4584031000334932</v>
      </c>
      <c r="D12" s="37">
        <f t="shared" si="1"/>
        <v>0.72534928357809747</v>
      </c>
      <c r="E12" s="37">
        <f t="shared" si="1"/>
        <v>-19.204678362573105</v>
      </c>
      <c r="F12" s="37">
        <f t="shared" si="1"/>
        <v>-15.830812982440307</v>
      </c>
      <c r="G12" s="37">
        <f t="shared" si="1"/>
        <v>36.574522405141295</v>
      </c>
      <c r="H12" s="37">
        <f t="shared" si="1"/>
        <v>41.489361702127667</v>
      </c>
      <c r="I12" s="37">
        <f t="shared" si="1"/>
        <v>35.642826222884906</v>
      </c>
      <c r="J12" s="37">
        <f t="shared" si="1"/>
        <v>37.609841827768008</v>
      </c>
      <c r="K12" s="37">
        <f t="shared" si="1"/>
        <v>6.1395205268031816</v>
      </c>
      <c r="L12" s="38"/>
      <c r="M12" s="38"/>
      <c r="N12" s="39"/>
      <c r="O12" s="39"/>
      <c r="P12" s="40"/>
      <c r="Q12" s="53"/>
      <c r="R12" s="30"/>
      <c r="S12" s="31"/>
      <c r="T12" s="41"/>
      <c r="U12" s="31"/>
      <c r="V12" s="42"/>
      <c r="W12" s="24"/>
      <c r="X12" s="24"/>
      <c r="Y12" s="24"/>
      <c r="Z12" s="24"/>
      <c r="AA12" s="24"/>
      <c r="AB12" s="24"/>
    </row>
    <row r="13" spans="1:28" ht="3.75" customHeight="1" collapsed="1" x14ac:dyDescent="0.4">
      <c r="A13" s="43"/>
      <c r="B13" s="44"/>
      <c r="C13" s="45"/>
      <c r="D13" s="45"/>
      <c r="E13" s="46"/>
      <c r="F13" s="46"/>
      <c r="G13" s="47"/>
      <c r="H13" s="48"/>
      <c r="I13" s="49"/>
      <c r="J13" s="49"/>
      <c r="K13" s="50"/>
      <c r="L13" s="1"/>
      <c r="M13" s="1"/>
      <c r="N13" s="3"/>
      <c r="O13" s="3"/>
      <c r="P13" s="4"/>
      <c r="Q13" s="31"/>
      <c r="R13" s="31"/>
      <c r="S13" s="31"/>
      <c r="T13" s="31"/>
      <c r="U13" s="31"/>
      <c r="V13" s="24"/>
      <c r="W13" s="24"/>
      <c r="X13" s="24"/>
      <c r="Y13" s="24"/>
      <c r="Z13" s="24"/>
      <c r="AA13" s="24"/>
      <c r="AB13" s="24"/>
    </row>
    <row r="14" spans="1:28" ht="24" customHeight="1" x14ac:dyDescent="0.4">
      <c r="A14" s="25" t="str">
        <f>'[1]【提出】統計表 (手持ち) (戦略国)'!A14</f>
        <v>令和５年1２月（速報値）</v>
      </c>
      <c r="B14" s="26">
        <f>'[1]【提出】統計表 (手持ち) (戦略国)'!B14</f>
        <v>55264</v>
      </c>
      <c r="C14" s="26">
        <f>'[1]【提出】統計表 (手持ち) (戦略国)'!C14</f>
        <v>95283</v>
      </c>
      <c r="D14" s="26">
        <f>'[1]【提出】統計表 (手持ち) (戦略国)'!D14</f>
        <v>51565</v>
      </c>
      <c r="E14" s="26">
        <f>'[1]【提出】統計表 (手持ち) (戦略国)'!E14</f>
        <v>7537</v>
      </c>
      <c r="F14" s="26">
        <f>'[1]【提出】統計表 (手持ち) (戦略国)'!F14</f>
        <v>20594</v>
      </c>
      <c r="G14" s="26">
        <f>'[1]【提出】統計表 (手持ち) (戦略国)'!G14</f>
        <v>32155</v>
      </c>
      <c r="H14" s="26">
        <f>'[1]【提出】統計表 (手持ち) (戦略国)'!H14</f>
        <v>13969</v>
      </c>
      <c r="I14" s="26">
        <f>'[1]【提出】統計表 (手持ち) (戦略国)'!I14</f>
        <v>62155</v>
      </c>
      <c r="J14" s="26">
        <f>'[1]【提出】統計表 (手持ち) (戦略国)'!J14</f>
        <v>5433</v>
      </c>
      <c r="K14" s="27">
        <f>SUM(B14:J14)</f>
        <v>343955</v>
      </c>
      <c r="L14" s="28"/>
      <c r="M14" s="28"/>
      <c r="N14" s="29"/>
      <c r="O14" s="3"/>
      <c r="P14" s="52"/>
      <c r="Q14" s="30"/>
      <c r="R14" s="30"/>
      <c r="S14" s="31"/>
      <c r="T14" s="32"/>
      <c r="U14" s="32"/>
      <c r="V14" s="33"/>
      <c r="W14" s="24"/>
      <c r="X14" s="24"/>
      <c r="Y14" s="24"/>
      <c r="Z14" s="24"/>
      <c r="AA14" s="24"/>
      <c r="AB14" s="24"/>
    </row>
    <row r="15" spans="1:28" ht="24" customHeight="1" x14ac:dyDescent="0.4">
      <c r="A15" s="54" t="s">
        <v>18</v>
      </c>
      <c r="B15" s="55">
        <f t="shared" ref="B15:K15" si="2">B7/B14*100-100</f>
        <v>-21.172915460335844</v>
      </c>
      <c r="C15" s="55">
        <f t="shared" si="2"/>
        <v>-6.5814468478112502</v>
      </c>
      <c r="D15" s="55">
        <f t="shared" si="2"/>
        <v>-12.477455638514499</v>
      </c>
      <c r="E15" s="55">
        <f t="shared" si="2"/>
        <v>-8.3454955552607117</v>
      </c>
      <c r="F15" s="55">
        <f t="shared" si="2"/>
        <v>-9.4590657473050328</v>
      </c>
      <c r="G15" s="55">
        <f t="shared" si="2"/>
        <v>-3.5080080858342342</v>
      </c>
      <c r="H15" s="55">
        <f t="shared" si="2"/>
        <v>-4.7891760326437094</v>
      </c>
      <c r="I15" s="55">
        <f t="shared" si="2"/>
        <v>-9.2542836457243993</v>
      </c>
      <c r="J15" s="55">
        <f t="shared" si="2"/>
        <v>0.88348978464935612</v>
      </c>
      <c r="K15" s="55">
        <f t="shared" si="2"/>
        <v>-10.025730110043469</v>
      </c>
      <c r="L15" s="38"/>
      <c r="M15" s="38"/>
      <c r="N15" s="39"/>
      <c r="O15" s="39"/>
      <c r="P15" s="40"/>
      <c r="Q15" s="30"/>
      <c r="R15" s="30"/>
      <c r="S15" s="31"/>
      <c r="T15" s="41"/>
      <c r="U15" s="32"/>
      <c r="V15" s="42"/>
      <c r="W15" s="24"/>
      <c r="X15" s="24"/>
      <c r="Y15" s="24"/>
      <c r="Z15" s="24"/>
      <c r="AA15" s="24"/>
      <c r="AB15" s="24"/>
    </row>
    <row r="16" spans="1:28" ht="14.25" customHeight="1" x14ac:dyDescent="0.4">
      <c r="B16" s="56"/>
      <c r="C16" s="56"/>
      <c r="D16" s="56"/>
      <c r="E16" s="56"/>
      <c r="F16" s="56"/>
      <c r="G16" s="56"/>
      <c r="H16" s="56"/>
      <c r="I16" s="57"/>
      <c r="J16" s="57"/>
      <c r="K16" s="57"/>
      <c r="L16" s="1"/>
      <c r="M16" s="1"/>
      <c r="N16" s="3"/>
      <c r="O16" s="3"/>
      <c r="Q16" s="30"/>
      <c r="R16" s="30"/>
      <c r="S16" s="31"/>
      <c r="T16" s="31"/>
      <c r="U16" s="32"/>
      <c r="V16" s="24"/>
      <c r="W16" s="24"/>
      <c r="X16" s="24"/>
      <c r="Y16" s="24"/>
      <c r="Z16" s="24"/>
      <c r="AA16" s="24"/>
      <c r="AB16" s="24"/>
    </row>
    <row r="17" spans="1:28" ht="24" customHeight="1" x14ac:dyDescent="0.4">
      <c r="A17" s="12" t="s">
        <v>19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1"/>
      <c r="M17" s="1"/>
      <c r="N17" s="3"/>
      <c r="O17" s="3"/>
      <c r="Q17" s="30"/>
      <c r="R17" s="30"/>
      <c r="S17" s="31"/>
      <c r="T17" s="32"/>
      <c r="U17" s="32"/>
      <c r="V17" s="33"/>
      <c r="W17" s="33"/>
      <c r="X17" s="33"/>
      <c r="Y17" s="33"/>
      <c r="Z17" s="33"/>
      <c r="AA17" s="33"/>
      <c r="AB17" s="33"/>
    </row>
    <row r="18" spans="1:28" ht="24" customHeight="1" x14ac:dyDescent="0.4">
      <c r="A18" s="17"/>
      <c r="B18" s="18" t="s">
        <v>20</v>
      </c>
      <c r="C18" s="18" t="s">
        <v>8</v>
      </c>
      <c r="D18" s="18" t="s">
        <v>21</v>
      </c>
      <c r="E18" s="18" t="s">
        <v>22</v>
      </c>
      <c r="F18" s="18" t="s">
        <v>23</v>
      </c>
      <c r="G18" s="19" t="s">
        <v>24</v>
      </c>
      <c r="H18" s="19" t="s">
        <v>25</v>
      </c>
      <c r="I18" s="18" t="s">
        <v>26</v>
      </c>
      <c r="J18" s="57"/>
      <c r="K18" s="58"/>
      <c r="L18" s="1"/>
      <c r="M18" s="1"/>
      <c r="N18" s="3"/>
      <c r="O18" s="3"/>
      <c r="Q18" s="59"/>
      <c r="R18" s="59"/>
      <c r="S18" s="59"/>
      <c r="T18" s="59"/>
      <c r="U18" s="60"/>
      <c r="V18" s="61"/>
      <c r="W18" s="61"/>
      <c r="X18" s="61"/>
      <c r="Y18" s="24"/>
      <c r="Z18" s="24"/>
      <c r="AA18" s="24"/>
      <c r="AB18" s="24"/>
    </row>
    <row r="19" spans="1:28" ht="24" customHeight="1" x14ac:dyDescent="0.4">
      <c r="A19" s="62" t="str">
        <f>A7</f>
        <v>令和６年１月（速報値）</v>
      </c>
      <c r="B19" s="63">
        <f>'[1]【提出】統計表 (手持ち) (戦略国)'!B19</f>
        <v>56903</v>
      </c>
      <c r="C19" s="63">
        <f>'[1]【提出】統計表 (手持ち) (戦略国)'!C19</f>
        <v>5315</v>
      </c>
      <c r="D19" s="63">
        <f>'[1]【提出】統計表 (手持ち) (戦略国)'!D19</f>
        <v>10165</v>
      </c>
      <c r="E19" s="63">
        <f>'[1]【提出】統計表 (手持ち) (戦略国)'!E19</f>
        <v>13648</v>
      </c>
      <c r="F19" s="63">
        <f>'[1]【提出】統計表 (手持ち) (戦略国)'!F19</f>
        <v>3182</v>
      </c>
      <c r="G19" s="63">
        <f>'[1]【提出】統計表 (手持ち) (戦略国)'!G19+'[1]【提出】統計表 (手持ち) (戦略国)'!H19+'[1]【提出】統計表 (手持ち) (戦略国)'!I19+'[1]【提出】統計表 (手持ち) (戦略国)'!J19</f>
        <v>1815</v>
      </c>
      <c r="H19" s="63">
        <f>'[1]【提出】統計表 (手持ち) (戦略国)'!B34+'[1]【提出】統計表 (手持ち) (戦略国)'!C34+'[1]【提出】統計表 (手持ち) (戦略国)'!D34+'[1]【提出】統計表 (手持ち) (戦略国)'!E34+'[1]【提出】統計表 (手持ち) (戦略国)'!F34</f>
        <v>2266</v>
      </c>
      <c r="I19" s="64">
        <f>SUM(B19:H19)</f>
        <v>93294</v>
      </c>
      <c r="J19" s="65"/>
      <c r="K19" s="66"/>
      <c r="L19" s="1"/>
      <c r="M19" s="1"/>
      <c r="N19" s="3"/>
      <c r="O19" s="3"/>
      <c r="Q19" s="31"/>
      <c r="R19" s="31"/>
      <c r="S19" s="31"/>
      <c r="T19" s="31"/>
      <c r="U19" s="32"/>
      <c r="V19" s="24"/>
      <c r="W19" s="24"/>
      <c r="X19" s="24"/>
      <c r="Y19" s="24"/>
      <c r="Z19" s="24"/>
      <c r="AA19" s="24"/>
      <c r="AB19" s="24"/>
    </row>
    <row r="20" spans="1:28" ht="24" customHeight="1" x14ac:dyDescent="0.4">
      <c r="A20" s="62" t="str">
        <f>A8</f>
        <v>令和５年１月（速報値）</v>
      </c>
      <c r="B20" s="63">
        <f>'[1]【提出】統計表 (手持ち) (戦略国)'!B20</f>
        <v>32195</v>
      </c>
      <c r="C20" s="63">
        <f>'[1]【提出】統計表 (手持ち) (戦略国)'!C20</f>
        <v>644</v>
      </c>
      <c r="D20" s="63">
        <f>'[1]【提出】統計表 (手持ち) (戦略国)'!D20</f>
        <v>2868</v>
      </c>
      <c r="E20" s="63">
        <f>'[1]【提出】統計表 (手持ち) (戦略国)'!E20</f>
        <v>5363</v>
      </c>
      <c r="F20" s="63">
        <f>'[1]【提出】統計表 (手持ち) (戦略国)'!F20</f>
        <v>2692</v>
      </c>
      <c r="G20" s="63">
        <f>'[1]【提出】統計表 (手持ち) (戦略国)'!G20+'[1]【提出】統計表 (手持ち) (戦略国)'!H20+'[1]【提出】統計表 (手持ち) (戦略国)'!I20+'[1]【提出】統計表 (手持ち) (戦略国)'!J20</f>
        <v>1634</v>
      </c>
      <c r="H20" s="63">
        <f>'[1]【提出】統計表 (手持ち) (戦略国)'!B35+'[1]【提出】統計表 (手持ち) (戦略国)'!C35+'[1]【提出】統計表 (手持ち) (戦略国)'!D35+'[1]【提出】統計表 (手持ち) (戦略国)'!E35+'[1]【提出】統計表 (手持ち) (戦略国)'!F35</f>
        <v>1191</v>
      </c>
      <c r="I20" s="64">
        <f>SUM(B20:H20)</f>
        <v>46587</v>
      </c>
      <c r="J20" s="15"/>
      <c r="K20" s="67"/>
      <c r="L20" s="1"/>
      <c r="M20" s="1"/>
      <c r="N20" s="3"/>
      <c r="O20" s="3"/>
      <c r="Q20" s="34"/>
      <c r="R20" s="34"/>
      <c r="S20" s="34"/>
      <c r="T20" s="34"/>
      <c r="U20" s="34"/>
      <c r="V20" s="35"/>
      <c r="W20" s="35"/>
      <c r="X20" s="35"/>
      <c r="Y20" s="24"/>
      <c r="Z20" s="24"/>
      <c r="AA20" s="24"/>
      <c r="AB20" s="24"/>
    </row>
    <row r="21" spans="1:28" ht="24" customHeight="1" x14ac:dyDescent="0.4">
      <c r="A21" s="54" t="s">
        <v>16</v>
      </c>
      <c r="B21" s="37">
        <f>B19/B20*100-100</f>
        <v>76.744836154682389</v>
      </c>
      <c r="C21" s="37">
        <f t="shared" ref="C21:I21" si="3">C19/C20*100-100</f>
        <v>725.31055900621129</v>
      </c>
      <c r="D21" s="37">
        <f t="shared" si="3"/>
        <v>254.4281729428173</v>
      </c>
      <c r="E21" s="37">
        <f t="shared" si="3"/>
        <v>154.48443035614395</v>
      </c>
      <c r="F21" s="37">
        <f t="shared" si="3"/>
        <v>18.202080237741455</v>
      </c>
      <c r="G21" s="37">
        <f t="shared" si="3"/>
        <v>11.077111383108942</v>
      </c>
      <c r="H21" s="37">
        <f t="shared" si="3"/>
        <v>90.260285474391253</v>
      </c>
      <c r="I21" s="37">
        <f t="shared" si="3"/>
        <v>100.25758258741712</v>
      </c>
      <c r="J21" s="15"/>
      <c r="K21" s="68"/>
      <c r="L21" s="1"/>
      <c r="M21" s="1"/>
      <c r="N21" s="3"/>
      <c r="O21" s="3"/>
      <c r="Q21" s="31"/>
      <c r="R21" s="31"/>
      <c r="S21" s="31"/>
      <c r="T21" s="32"/>
      <c r="U21" s="32"/>
      <c r="V21" s="24"/>
      <c r="W21" s="24"/>
      <c r="X21" s="24"/>
      <c r="Y21" s="24"/>
      <c r="Z21" s="24"/>
      <c r="AA21" s="24"/>
      <c r="AB21" s="24"/>
    </row>
    <row r="22" spans="1:28" ht="3.75" customHeight="1" x14ac:dyDescent="0.4">
      <c r="A22" s="12"/>
      <c r="B22" s="44"/>
      <c r="C22" s="45"/>
      <c r="D22" s="45"/>
      <c r="E22" s="46"/>
      <c r="F22" s="46"/>
      <c r="G22" s="47"/>
      <c r="H22" s="48"/>
      <c r="I22" s="69"/>
      <c r="J22" s="14"/>
      <c r="K22" s="70"/>
      <c r="L22" s="1"/>
      <c r="M22" s="1"/>
      <c r="N22" s="3"/>
      <c r="O22" s="3"/>
      <c r="P22" s="4"/>
      <c r="Q22" s="31"/>
      <c r="R22" s="31"/>
      <c r="S22" s="31"/>
      <c r="T22" s="31"/>
      <c r="U22" s="31"/>
      <c r="V22" s="24"/>
      <c r="W22" s="24"/>
      <c r="X22" s="24"/>
      <c r="Y22" s="24"/>
      <c r="Z22" s="24"/>
      <c r="AA22" s="24"/>
      <c r="AB22" s="24"/>
    </row>
    <row r="23" spans="1:28" ht="24" customHeight="1" x14ac:dyDescent="0.4">
      <c r="A23" s="62" t="str">
        <f>A11</f>
        <v>令和元年１月（確報値）</v>
      </c>
      <c r="B23" s="63">
        <f>'[1]【提出】統計表 (手持ち) (戦略国)'!B23</f>
        <v>64569</v>
      </c>
      <c r="C23" s="63">
        <f>'[1]【提出】統計表 (手持ち) (戦略国)'!C23</f>
        <v>8191</v>
      </c>
      <c r="D23" s="63">
        <f>'[1]【提出】統計表 (手持ち) (戦略国)'!D23</f>
        <v>5034</v>
      </c>
      <c r="E23" s="63">
        <f>'[1]【提出】統計表 (手持ち) (戦略国)'!E23</f>
        <v>12010</v>
      </c>
      <c r="F23" s="63">
        <f>'[1]【提出】統計表 (手持ち) (戦略国)'!F23</f>
        <v>959</v>
      </c>
      <c r="G23" s="63">
        <f>'[1]【提出】統計表 (手持ち) (戦略国)'!G23+'[1]【提出】統計表 (手持ち) (戦略国)'!H23+'[1]【提出】統計表 (手持ち) (戦略国)'!I23+'[1]【提出】統計表 (手持ち) (戦略国)'!J23</f>
        <v>1225</v>
      </c>
      <c r="H23" s="63">
        <f>'[1]【提出】統計表 (手持ち) (戦略国)'!B38+'[1]【提出】統計表 (手持ち) (戦略国)'!C38+'[1]【提出】統計表 (手持ち) (戦略国)'!D38+'[1]【提出】統計表 (手持ち) (戦略国)'!E38+'[1]【提出】統計表 (手持ち) (戦略国)'!F38</f>
        <v>1022</v>
      </c>
      <c r="I23" s="64">
        <f>SUM(B23:H23)</f>
        <v>93010</v>
      </c>
      <c r="J23" s="71"/>
      <c r="K23" s="72"/>
      <c r="L23" s="1"/>
      <c r="M23" s="1"/>
      <c r="N23" s="3"/>
      <c r="O23" s="3"/>
      <c r="Q23" s="73"/>
      <c r="R23" s="31"/>
      <c r="S23" s="31"/>
      <c r="T23" s="31"/>
      <c r="U23" s="31"/>
      <c r="V23" s="24"/>
      <c r="W23" s="24"/>
      <c r="X23" s="24"/>
      <c r="Y23" s="24"/>
      <c r="Z23" s="24"/>
      <c r="AA23" s="24"/>
      <c r="AB23" s="24"/>
    </row>
    <row r="24" spans="1:28" ht="24" customHeight="1" x14ac:dyDescent="0.4">
      <c r="A24" s="74" t="s">
        <v>17</v>
      </c>
      <c r="B24" s="37">
        <f>B19/B23*100-100</f>
        <v>-11.87257042853382</v>
      </c>
      <c r="C24" s="37">
        <f t="shared" ref="C24:H24" si="4">C19/C23*100-100</f>
        <v>-35.111707972164581</v>
      </c>
      <c r="D24" s="37">
        <f t="shared" si="4"/>
        <v>101.92689709972188</v>
      </c>
      <c r="E24" s="37">
        <f t="shared" si="4"/>
        <v>13.638634471273932</v>
      </c>
      <c r="F24" s="37">
        <f t="shared" si="4"/>
        <v>231.8039624608968</v>
      </c>
      <c r="G24" s="37">
        <f t="shared" si="4"/>
        <v>48.16326530612244</v>
      </c>
      <c r="H24" s="37">
        <f t="shared" si="4"/>
        <v>121.72211350293543</v>
      </c>
      <c r="I24" s="37">
        <f>I19/I23*100-100</f>
        <v>0.30534351145037419</v>
      </c>
      <c r="J24" s="15"/>
      <c r="K24" s="68"/>
      <c r="L24" s="1"/>
      <c r="M24" s="1"/>
      <c r="N24" s="3"/>
      <c r="O24" s="3"/>
      <c r="Q24" s="34"/>
      <c r="R24" s="34"/>
      <c r="S24" s="34"/>
      <c r="T24" s="34"/>
      <c r="U24" s="34"/>
      <c r="V24" s="35"/>
      <c r="W24" s="35"/>
      <c r="X24" s="35"/>
      <c r="Y24" s="24"/>
      <c r="Z24" s="24"/>
      <c r="AA24" s="24"/>
      <c r="AB24" s="24"/>
    </row>
    <row r="25" spans="1:28" ht="3.75" customHeight="1" x14ac:dyDescent="0.4">
      <c r="A25" s="12"/>
      <c r="B25" s="44"/>
      <c r="C25" s="45"/>
      <c r="D25" s="45"/>
      <c r="E25" s="46"/>
      <c r="F25" s="46"/>
      <c r="G25" s="47"/>
      <c r="H25" s="48"/>
      <c r="I25" s="69"/>
      <c r="J25" s="14"/>
      <c r="K25" s="70"/>
      <c r="L25" s="1"/>
      <c r="M25" s="1"/>
      <c r="N25" s="3"/>
      <c r="O25" s="3"/>
      <c r="P25" s="4"/>
      <c r="Q25" s="31"/>
      <c r="R25" s="31"/>
      <c r="S25" s="31"/>
      <c r="T25" s="31"/>
      <c r="U25" s="31"/>
      <c r="V25" s="24"/>
      <c r="W25" s="24"/>
      <c r="X25" s="24"/>
      <c r="Y25" s="24"/>
      <c r="Z25" s="24"/>
      <c r="AA25" s="24"/>
      <c r="AB25" s="24"/>
    </row>
    <row r="26" spans="1:28" ht="24" customHeight="1" x14ac:dyDescent="0.4">
      <c r="A26" s="62" t="str">
        <f>A14</f>
        <v>令和５年1２月（速報値）</v>
      </c>
      <c r="B26" s="63">
        <f>'[1]【提出】統計表 (手持ち) (戦略国)'!B29</f>
        <v>55023</v>
      </c>
      <c r="C26" s="63">
        <f>'[1]【提出】統計表 (手持ち) (戦略国)'!C29</f>
        <v>5494</v>
      </c>
      <c r="D26" s="63">
        <f>'[1]【提出】統計表 (手持ち) (戦略国)'!D29</f>
        <v>17038</v>
      </c>
      <c r="E26" s="63">
        <f>'[1]【提出】統計表 (手持ち) (戦略国)'!E29</f>
        <v>12131</v>
      </c>
      <c r="F26" s="63">
        <f>'[1]【提出】統計表 (手持ち) (戦略国)'!F29</f>
        <v>5723</v>
      </c>
      <c r="G26" s="63">
        <f>'[1]【提出】統計表 (手持ち) (戦略国)'!G29+'[1]【提出】統計表 (手持ち) (戦略国)'!H29+'[1]【提出】統計表 (手持ち) (戦略国)'!I29+'[1]【提出】統計表 (手持ち) (戦略国)'!J29</f>
        <v>5902</v>
      </c>
      <c r="H26" s="63">
        <f>'[1]【提出】統計表 (手持ち) (戦略国)'!B44+'[1]【提出】統計表 (手持ち) (戦略国)'!C44+'[1]【提出】統計表 (手持ち) (戦略国)'!D44+'[1]【提出】統計表 (手持ち) (戦略国)'!E44+'[1]【提出】統計表 (手持ち) (戦略国)'!F44</f>
        <v>4261</v>
      </c>
      <c r="I26" s="64">
        <f>SUM(B26:H26)</f>
        <v>105572</v>
      </c>
      <c r="J26" s="15"/>
      <c r="K26" s="67"/>
      <c r="L26" s="1"/>
      <c r="M26" s="1"/>
      <c r="N26" s="3"/>
      <c r="O26" s="3"/>
      <c r="Q26" s="31"/>
      <c r="R26" s="31"/>
      <c r="S26" s="31"/>
      <c r="T26" s="31"/>
      <c r="U26" s="31"/>
      <c r="V26" s="24"/>
      <c r="W26" s="24"/>
      <c r="X26" s="24"/>
      <c r="Y26" s="24"/>
      <c r="Z26" s="24"/>
      <c r="AA26" s="24"/>
      <c r="AB26" s="24"/>
    </row>
    <row r="27" spans="1:28" ht="24" customHeight="1" x14ac:dyDescent="0.4">
      <c r="A27" s="54" t="s">
        <v>18</v>
      </c>
      <c r="B27" s="55">
        <f t="shared" ref="B27:I27" si="5">B19/B26*100-100</f>
        <v>3.416752994202426</v>
      </c>
      <c r="C27" s="55">
        <f t="shared" si="5"/>
        <v>-3.2580997451765512</v>
      </c>
      <c r="D27" s="55">
        <f t="shared" si="5"/>
        <v>-40.33924169503463</v>
      </c>
      <c r="E27" s="55">
        <f t="shared" si="5"/>
        <v>12.505152089687584</v>
      </c>
      <c r="F27" s="55">
        <f t="shared" si="5"/>
        <v>-44.399790319762367</v>
      </c>
      <c r="G27" s="55">
        <f t="shared" si="5"/>
        <v>-69.247712639783131</v>
      </c>
      <c r="H27" s="55">
        <f t="shared" si="5"/>
        <v>-46.819995306266136</v>
      </c>
      <c r="I27" s="55">
        <f t="shared" si="5"/>
        <v>-11.629977645587843</v>
      </c>
      <c r="J27" s="15"/>
      <c r="K27" s="68"/>
      <c r="L27" s="1"/>
      <c r="M27" s="1"/>
      <c r="N27" s="3"/>
      <c r="O27" s="3"/>
      <c r="Q27" s="34"/>
      <c r="R27" s="34"/>
      <c r="S27" s="34"/>
      <c r="T27" s="34"/>
      <c r="U27" s="34"/>
      <c r="V27" s="35"/>
      <c r="W27" s="35"/>
      <c r="X27" s="35"/>
      <c r="Y27" s="24"/>
      <c r="Z27" s="24"/>
      <c r="AA27" s="24"/>
      <c r="AB27" s="24"/>
    </row>
    <row r="28" spans="1:28" ht="14.25" customHeight="1" x14ac:dyDescent="0.4">
      <c r="A28" s="54"/>
      <c r="B28" s="75"/>
      <c r="C28" s="75"/>
      <c r="D28" s="75"/>
      <c r="E28" s="75"/>
      <c r="F28" s="76"/>
      <c r="G28" s="75"/>
      <c r="H28" s="75"/>
      <c r="I28" s="75"/>
      <c r="J28" s="15"/>
      <c r="K28" s="15"/>
      <c r="L28" s="1"/>
      <c r="M28" s="1"/>
      <c r="N28" s="3"/>
      <c r="O28" s="3"/>
      <c r="Q28" s="31"/>
      <c r="R28" s="31"/>
      <c r="S28" s="31"/>
      <c r="T28" s="32"/>
      <c r="U28" s="31"/>
      <c r="V28" s="24"/>
      <c r="W28" s="24"/>
      <c r="X28" s="24"/>
      <c r="Y28" s="24"/>
      <c r="Z28" s="24"/>
      <c r="AA28" s="24"/>
      <c r="AB28" s="24"/>
    </row>
    <row r="29" spans="1:28" ht="24" customHeight="1" x14ac:dyDescent="0.4">
      <c r="A29" s="12" t="s">
        <v>27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  <c r="L29" s="1"/>
      <c r="M29" s="1"/>
      <c r="N29" s="3"/>
      <c r="O29" s="3"/>
      <c r="Q29" s="31"/>
      <c r="R29" s="31"/>
      <c r="S29" s="31"/>
      <c r="T29" s="31"/>
      <c r="U29" s="31"/>
      <c r="V29" s="24"/>
      <c r="W29" s="24"/>
      <c r="X29" s="24"/>
      <c r="Y29" s="24"/>
      <c r="Z29" s="24"/>
      <c r="AA29" s="24"/>
      <c r="AB29" s="24"/>
    </row>
    <row r="30" spans="1:28" ht="24" customHeight="1" x14ac:dyDescent="0.4">
      <c r="A30" s="79"/>
      <c r="B30" s="80" t="s">
        <v>28</v>
      </c>
      <c r="C30" s="80"/>
      <c r="D30" s="15"/>
      <c r="E30" s="15"/>
      <c r="F30" s="15"/>
      <c r="G30" s="15"/>
      <c r="H30" s="15"/>
      <c r="I30" s="15"/>
      <c r="J30" s="15"/>
      <c r="K30" s="15"/>
      <c r="L30" s="1"/>
      <c r="M30" s="1"/>
      <c r="N30" s="3"/>
      <c r="O30" s="3"/>
      <c r="Q30" s="31"/>
      <c r="R30" s="31"/>
      <c r="S30" s="31"/>
      <c r="T30" s="31"/>
      <c r="U30" s="31"/>
      <c r="V30" s="24"/>
      <c r="W30" s="24"/>
      <c r="X30" s="24"/>
      <c r="Y30" s="24"/>
      <c r="Z30" s="24"/>
      <c r="AA30" s="24"/>
      <c r="AB30" s="24"/>
    </row>
    <row r="31" spans="1:28" ht="24" customHeight="1" x14ac:dyDescent="0.4">
      <c r="A31" s="81" t="str">
        <f t="shared" ref="A31:A36" si="6">A7</f>
        <v>令和６年１月（速報値）</v>
      </c>
      <c r="B31" s="82">
        <f>SUM(K7,I19)</f>
        <v>402765</v>
      </c>
      <c r="C31" s="82"/>
      <c r="D31" s="83" t="s">
        <v>29</v>
      </c>
      <c r="G31" s="15"/>
      <c r="H31" s="15"/>
      <c r="I31" s="15"/>
      <c r="J31" s="15"/>
      <c r="K31" s="15"/>
      <c r="L31" s="1"/>
      <c r="M31" s="1"/>
      <c r="N31" s="3"/>
      <c r="O31" s="3"/>
    </row>
    <row r="32" spans="1:28" ht="24" customHeight="1" x14ac:dyDescent="0.4">
      <c r="A32" s="81" t="str">
        <f t="shared" si="6"/>
        <v>令和５年１月（速報値）</v>
      </c>
      <c r="B32" s="82">
        <f>SUM(K8,I20)</f>
        <v>301021</v>
      </c>
      <c r="C32" s="82"/>
      <c r="D32" s="84" t="s">
        <v>30</v>
      </c>
      <c r="G32" s="15"/>
      <c r="I32" s="15"/>
      <c r="J32" s="15"/>
      <c r="K32" s="15"/>
      <c r="L32" s="1"/>
      <c r="M32" s="1"/>
      <c r="N32" s="3"/>
      <c r="O32" s="3"/>
    </row>
    <row r="33" spans="1:16" ht="24" customHeight="1" x14ac:dyDescent="0.4">
      <c r="A33" s="54" t="str">
        <f t="shared" si="6"/>
        <v>前年同月比</v>
      </c>
      <c r="B33" s="85">
        <f>B31/B32*100-100</f>
        <v>33.799635241395123</v>
      </c>
      <c r="C33" s="85"/>
      <c r="D33" s="84" t="s">
        <v>31</v>
      </c>
      <c r="I33" s="15"/>
      <c r="J33" s="15"/>
      <c r="K33" s="15"/>
      <c r="L33" s="1"/>
      <c r="M33" s="1"/>
      <c r="N33" s="3"/>
      <c r="O33" s="3"/>
    </row>
    <row r="34" spans="1:16" ht="3.75" customHeight="1" x14ac:dyDescent="0.4">
      <c r="A34" s="81"/>
      <c r="B34" s="86"/>
      <c r="C34" s="87"/>
      <c r="D34" s="88"/>
      <c r="E34" s="89"/>
      <c r="F34" s="89"/>
      <c r="G34" s="90"/>
      <c r="H34" s="91"/>
      <c r="I34" s="70"/>
      <c r="J34" s="70"/>
      <c r="K34" s="15"/>
      <c r="L34" s="1"/>
      <c r="M34" s="1"/>
      <c r="N34" s="3"/>
      <c r="O34" s="3"/>
      <c r="P34" s="4"/>
    </row>
    <row r="35" spans="1:16" ht="24" customHeight="1" x14ac:dyDescent="0.4">
      <c r="A35" s="81" t="str">
        <f t="shared" si="6"/>
        <v>令和元年１月（確報値）</v>
      </c>
      <c r="B35" s="92">
        <f>SUM(K11,I23)</f>
        <v>384580</v>
      </c>
      <c r="C35" s="92"/>
      <c r="D35" s="93"/>
      <c r="E35" s="24"/>
      <c r="F35" s="24"/>
      <c r="G35" s="89"/>
      <c r="H35" s="24"/>
      <c r="I35" s="89"/>
      <c r="J35" s="89"/>
      <c r="K35" s="15"/>
      <c r="L35" s="1"/>
      <c r="M35" s="1"/>
      <c r="N35" s="3"/>
      <c r="O35" s="3"/>
    </row>
    <row r="36" spans="1:16" ht="24" customHeight="1" x14ac:dyDescent="0.4">
      <c r="A36" s="54" t="str">
        <f t="shared" si="6"/>
        <v>(コロナ禍前)令和元年同月比</v>
      </c>
      <c r="B36" s="85">
        <f>B31/B35*100-100</f>
        <v>4.7285350252223282</v>
      </c>
      <c r="C36" s="85"/>
      <c r="D36" s="94"/>
      <c r="E36" s="24"/>
      <c r="F36" s="24"/>
      <c r="G36" s="24"/>
      <c r="H36" s="24"/>
      <c r="I36" s="89"/>
      <c r="J36" s="89"/>
      <c r="K36" s="15"/>
      <c r="L36" s="1"/>
      <c r="M36" s="1"/>
      <c r="N36" s="3"/>
      <c r="O36" s="3"/>
    </row>
    <row r="37" spans="1:16" ht="3.75" customHeight="1" x14ac:dyDescent="0.4">
      <c r="A37" s="12"/>
      <c r="B37" s="86"/>
      <c r="C37" s="87"/>
      <c r="D37" s="88"/>
      <c r="E37" s="89"/>
      <c r="F37" s="89"/>
      <c r="G37" s="90"/>
      <c r="H37" s="91"/>
      <c r="I37" s="70"/>
      <c r="J37" s="70"/>
      <c r="K37" s="15"/>
      <c r="L37" s="1"/>
      <c r="M37" s="1"/>
      <c r="N37" s="3"/>
      <c r="O37" s="3"/>
      <c r="P37" s="4"/>
    </row>
    <row r="38" spans="1:16" ht="24" customHeight="1" x14ac:dyDescent="0.4">
      <c r="A38" s="81" t="str">
        <f>A14</f>
        <v>令和５年1２月（速報値）</v>
      </c>
      <c r="B38" s="92">
        <f>SUM(K14,I26)</f>
        <v>449527</v>
      </c>
      <c r="C38" s="92"/>
      <c r="D38" s="95"/>
      <c r="E38" s="91"/>
      <c r="F38" s="91"/>
      <c r="G38" s="91"/>
      <c r="H38" s="91"/>
      <c r="I38" s="91"/>
      <c r="J38" s="91"/>
      <c r="K38" s="1"/>
      <c r="L38" s="1"/>
      <c r="M38" s="1"/>
      <c r="N38" s="3"/>
      <c r="O38" s="3"/>
    </row>
    <row r="39" spans="1:16" ht="24" customHeight="1" x14ac:dyDescent="0.4">
      <c r="A39" s="54" t="str">
        <f>A15</f>
        <v>前月比</v>
      </c>
      <c r="B39" s="96">
        <f>B31/B38*100-100</f>
        <v>-10.402489728091965</v>
      </c>
      <c r="C39" s="96"/>
      <c r="D39" s="93"/>
      <c r="E39" s="24"/>
      <c r="F39" s="24"/>
      <c r="G39" s="24"/>
      <c r="H39" s="24"/>
      <c r="I39" s="24"/>
      <c r="J39" s="24"/>
    </row>
  </sheetData>
  <sheetProtection selectLockedCells="1"/>
  <mergeCells count="11">
    <mergeCell ref="B33:C33"/>
    <mergeCell ref="B35:C35"/>
    <mergeCell ref="B36:C36"/>
    <mergeCell ref="B38:C38"/>
    <mergeCell ref="B39:C39"/>
    <mergeCell ref="I1:K1"/>
    <mergeCell ref="A2:D3"/>
    <mergeCell ref="J5:K5"/>
    <mergeCell ref="B30:C30"/>
    <mergeCell ref="B31:C31"/>
    <mergeCell ref="B32:C32"/>
  </mergeCells>
  <phoneticPr fontId="3"/>
  <dataValidations count="3">
    <dataValidation type="whole" imeMode="disabled" showInputMessage="1" showErrorMessage="1" sqref="P2">
      <formula1>1</formula1>
      <formula2>31</formula2>
    </dataValidation>
    <dataValidation type="list" imeMode="hiragana" showInputMessage="1" showErrorMessage="1" sqref="R2">
      <formula1>"あり,なし"</formula1>
    </dataValidation>
    <dataValidation imeMode="disabled" allowBlank="1" showInputMessage="1" showErrorMessage="1" sqref="P34 P37 P10 P13 P22 P25"/>
  </dataValidations>
  <printOptions horizontalCentered="1" verticalCentered="1"/>
  <pageMargins left="0.39370078740157483" right="0.39370078740157483" top="0" bottom="0" header="0" footer="0"/>
  <pageSetup paperSize="9" scale="78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【提出】統計表 (手持ち・公表用)</vt:lpstr>
      <vt:lpstr>'【提出】統計表 (手持ち・公表用)'!Print_Area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2024-02-14T02:02:32Z</dcterms:created>
  <dcterms:modified xsi:type="dcterms:W3CDTF">2024-02-14T02:02:44Z</dcterms:modified>
</cp:coreProperties>
</file>