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3" sheetId="1" r:id="rId1"/>
  </sheets>
  <definedNames>
    <definedName name="_10.電気_ガスおよび水道" localSheetId="0">'133'!$B$1:$K$22</definedName>
    <definedName name="_10.電気_ガスおよび水道">#REF!</definedName>
    <definedName name="_xlnm.Print_Area" localSheetId="0">'133'!$A$1:$L$23</definedName>
    <definedName name="ﾃﾞｰﾀ表" localSheetId="0">'133'!$A$27:$R$51</definedName>
  </definedNames>
  <calcPr fullCalcOnLoad="1"/>
</workbook>
</file>

<file path=xl/sharedStrings.xml><?xml version="1.0" encoding="utf-8"?>
<sst xmlns="http://schemas.openxmlformats.org/spreadsheetml/2006/main" count="87" uniqueCount="46">
  <si>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</si>
  <si>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</si>
  <si>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</si>
  <si>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</si>
  <si>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</si>
  <si>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</si>
  <si>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</si>
  <si>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</si>
  <si>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</si>
  <si>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</si>
  <si>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</si>
  <si>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</si>
  <si>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</si>
  <si>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</si>
  <si>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</si>
  <si>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入力用</t>
  </si>
  <si>
    <t>合計</t>
  </si>
  <si>
    <t>10,000以上</t>
  </si>
  <si>
    <t>隻数</t>
  </si>
  <si>
    <t>大分</t>
  </si>
  <si>
    <t>計</t>
  </si>
  <si>
    <t>外航商船</t>
  </si>
  <si>
    <t>内航商船</t>
  </si>
  <si>
    <t>内航自航</t>
  </si>
  <si>
    <t>漁船</t>
  </si>
  <si>
    <t>避難船</t>
  </si>
  <si>
    <t>その他</t>
  </si>
  <si>
    <t>津久見</t>
  </si>
  <si>
    <t>内航自航</t>
  </si>
  <si>
    <t>漁船</t>
  </si>
  <si>
    <t>別府</t>
  </si>
  <si>
    <t>佐賀関</t>
  </si>
  <si>
    <t>佐伯</t>
  </si>
  <si>
    <r>
      <t>6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～10,000</t>
    </r>
  </si>
  <si>
    <r>
      <t>3,000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,000</t>
    </r>
  </si>
  <si>
    <r>
      <t>1,000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,000</t>
    </r>
  </si>
  <si>
    <r>
      <t>500</t>
    </r>
    <r>
      <rPr>
        <sz val="10"/>
        <rFont val="ＭＳ 明朝"/>
        <family val="1"/>
      </rPr>
      <t>～1,000</t>
    </r>
  </si>
  <si>
    <r>
      <t>100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00</t>
    </r>
  </si>
  <si>
    <r>
      <t>5～</t>
    </r>
    <r>
      <rPr>
        <sz val="10"/>
        <rFont val="ＭＳ 明朝"/>
        <family val="1"/>
      </rPr>
      <t>100</t>
    </r>
  </si>
  <si>
    <t>　</t>
  </si>
  <si>
    <t>外航商船</t>
  </si>
  <si>
    <r>
      <t>年次</t>
    </r>
    <r>
      <rPr>
        <sz val="10"/>
        <rFont val="ＭＳ 明朝"/>
        <family val="1"/>
      </rPr>
      <t>および</t>
    </r>
  </si>
  <si>
    <t>船舶区分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</si>
  <si>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</si>
  <si>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133．主要港入港船舶状況</t>
  </si>
  <si>
    <t>資料：国土交通省HP＞港湾調査 年報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</si>
</sst>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 applyProtection="1" quotePrefix="1">
      <alignment horizontal="left"/>
      <protection/>
    </xf>
    <xf numFmtId="177" fontId="0" fillId="0" borderId="10" xfId="0" applyNumberFormat="1" applyFont="1" applyBorder="1" applyAlignment="1">
      <alignment horizontal="centerContinuous"/>
    </xf>
    <xf numFmtId="177" fontId="6" fillId="0" borderId="11" xfId="0" applyNumberFormat="1" applyFont="1" applyBorder="1" applyAlignment="1" applyProtection="1">
      <alignment horizontal="centerContinuous" vertical="center"/>
      <protection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Continuous"/>
    </xf>
    <xf numFmtId="177" fontId="7" fillId="0" borderId="0" xfId="0" applyNumberFormat="1" applyFont="1" applyBorder="1" applyAlignment="1" applyProtection="1">
      <alignment horizontal="centerContinuous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41" fontId="7" fillId="0" borderId="1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quotePrefix="1">
      <alignment/>
    </xf>
    <xf numFmtId="41" fontId="7" fillId="0" borderId="0" xfId="0" applyNumberFormat="1" applyFont="1" applyAlignment="1">
      <alignment/>
    </xf>
    <xf numFmtId="177" fontId="8" fillId="0" borderId="0" xfId="0" applyNumberFormat="1" applyFont="1" applyAlignment="1">
      <alignment horizontal="centerContinuous"/>
    </xf>
    <xf numFmtId="177" fontId="9" fillId="0" borderId="0" xfId="0" applyNumberFormat="1" applyFont="1" applyBorder="1" applyAlignment="1" applyProtection="1" quotePrefix="1">
      <alignment horizontal="centerContinuous"/>
      <protection/>
    </xf>
    <xf numFmtId="41" fontId="8" fillId="0" borderId="1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6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10" fillId="0" borderId="0" xfId="0" applyNumberFormat="1" applyFont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7" fillId="0" borderId="0" xfId="0" applyNumberFormat="1" applyFont="1" applyFill="1" applyAlignment="1" applyProtection="1">
      <alignment/>
      <protection locked="0"/>
    </xf>
    <xf numFmtId="177" fontId="0" fillId="0" borderId="16" xfId="0" applyNumberFormat="1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9" fillId="0" borderId="0" xfId="0" applyNumberFormat="1" applyFont="1" applyFill="1" applyAlignment="1" applyProtection="1">
      <alignment/>
      <protection locked="0"/>
    </xf>
    <xf numFmtId="41" fontId="7" fillId="0" borderId="0" xfId="0" applyNumberFormat="1" applyFont="1" applyFill="1" applyBorder="1" applyAlignment="1">
      <alignment/>
    </xf>
    <xf numFmtId="41" fontId="7" fillId="0" borderId="12" xfId="0" applyNumberFormat="1" applyFont="1" applyBorder="1" applyAlignment="1">
      <alignment/>
    </xf>
    <xf numFmtId="177" fontId="0" fillId="0" borderId="15" xfId="0" applyNumberFormat="1" applyFont="1" applyBorder="1" applyAlignment="1" applyProtection="1" quotePrefix="1">
      <alignment horizontal="centerContinuous"/>
      <protection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11" fillId="0" borderId="17" xfId="43" applyNumberFormat="1" applyFont="1" applyFill="1" applyBorder="1" applyAlignment="1" applyProtection="1">
      <alignment/>
      <protection/>
    </xf>
    <xf numFmtId="0" fontId="36" fillId="0" borderId="17" xfId="43" applyNumberFormat="1" applyFill="1" applyBorder="1" applyAlignment="1" applyProtection="1">
      <alignment/>
      <protection/>
    </xf>
    <xf numFmtId="177" fontId="5" fillId="0" borderId="0" xfId="0" applyNumberFormat="1" applyFont="1" applyAlignment="1">
      <alignment horizontal="center"/>
    </xf>
    <xf numFmtId="177" fontId="0" fillId="0" borderId="18" xfId="0" applyNumberFormat="1" applyFont="1" applyBorder="1" applyAlignment="1">
      <alignment horizontal="center" vertical="top" textRotation="255"/>
    </xf>
    <xf numFmtId="177" fontId="0" fillId="0" borderId="19" xfId="0" applyNumberFormat="1" applyFont="1" applyBorder="1" applyAlignment="1">
      <alignment horizontal="center" vertical="top" textRotation="255"/>
    </xf>
    <xf numFmtId="177" fontId="0" fillId="0" borderId="20" xfId="0" applyNumberFormat="1" applyFont="1" applyBorder="1" applyAlignment="1">
      <alignment horizontal="center" vertical="top" textRotation="255"/>
    </xf>
    <xf numFmtId="177" fontId="0" fillId="0" borderId="21" xfId="0" applyNumberFormat="1" applyFont="1" applyBorder="1" applyAlignment="1">
      <alignment horizontal="distributed" vertical="center" indent="1"/>
    </xf>
    <xf numFmtId="177" fontId="0" fillId="0" borderId="22" xfId="0" applyNumberFormat="1" applyFont="1" applyBorder="1" applyAlignment="1">
      <alignment horizontal="distributed" vertical="center" indent="1"/>
    </xf>
    <xf numFmtId="177" fontId="0" fillId="0" borderId="12" xfId="0" applyNumberFormat="1" applyFont="1" applyBorder="1" applyAlignment="1">
      <alignment horizontal="distributed" vertical="center" indent="1"/>
    </xf>
    <xf numFmtId="177" fontId="0" fillId="0" borderId="16" xfId="0" applyNumberFormat="1" applyFont="1" applyBorder="1" applyAlignment="1">
      <alignment horizontal="distributed" vertical="center" indent="1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/>
    </xf>
    <xf numFmtId="41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177" fontId="50" fillId="0" borderId="0" xfId="0" applyNumberFormat="1" applyFont="1" applyBorder="1" applyAlignment="1" applyProtection="1" quotePrefix="1">
      <alignment horizontal="centerContinuous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6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10.375" defaultRowHeight="12" customHeight="1"/>
  <cols>
    <col min="1" max="1" width="2.875" style="1" customWidth="1"/>
    <col min="2" max="2" width="15.75390625" style="1" bestFit="1" customWidth="1"/>
    <col min="3" max="3" width="9.75390625" style="1" customWidth="1"/>
    <col min="4" max="4" width="12.00390625" style="1" customWidth="1"/>
    <col min="5" max="5" width="9.75390625" style="1" customWidth="1"/>
    <col min="6" max="6" width="12.00390625" style="1" customWidth="1"/>
    <col min="7" max="7" width="9.75390625" style="1" customWidth="1"/>
    <col min="8" max="8" width="12.00390625" style="1" customWidth="1"/>
    <col min="9" max="9" width="9.75390625" style="1" customWidth="1"/>
    <col min="10" max="10" width="12.00390625" style="1" customWidth="1"/>
    <col min="11" max="11" width="9.75390625" style="1" customWidth="1"/>
    <col min="12" max="12" width="12.00390625" style="1" customWidth="1"/>
    <col min="13" max="16" width="11.875" style="1" bestFit="1" customWidth="1"/>
    <col min="17" max="17" width="8.75390625" style="2" bestFit="1" customWidth="1"/>
    <col min="18" max="18" width="9.75390625" style="2" bestFit="1" customWidth="1"/>
    <col min="19" max="19" width="14.00390625" style="2" bestFit="1" customWidth="1"/>
    <col min="20" max="20" width="8.625" style="2" bestFit="1" customWidth="1"/>
    <col min="21" max="21" width="14.00390625" style="2" bestFit="1" customWidth="1"/>
    <col min="22" max="22" width="8.625" style="2" bestFit="1" customWidth="1"/>
    <col min="23" max="23" width="12.875" style="2" bestFit="1" customWidth="1"/>
    <col min="24" max="24" width="16.375" style="2" bestFit="1" customWidth="1"/>
    <col min="25" max="25" width="12.875" style="2" bestFit="1" customWidth="1"/>
    <col min="26" max="26" width="11.875" style="2" bestFit="1" customWidth="1"/>
    <col min="27" max="27" width="12.875" style="2" bestFit="1" customWidth="1"/>
    <col min="28" max="28" width="11.875" style="2" bestFit="1" customWidth="1"/>
    <col min="29" max="29" width="13.125" style="2" bestFit="1" customWidth="1"/>
    <col min="30" max="30" width="9.625" style="2" bestFit="1" customWidth="1"/>
    <col min="31" max="31" width="10.625" style="2" bestFit="1" customWidth="1"/>
    <col min="32" max="36" width="10.375" style="2" customWidth="1"/>
    <col min="37" max="16384" width="10.375" style="1" customWidth="1"/>
  </cols>
  <sheetData>
    <row r="1" spans="1:12" ht="15.75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" customHeight="1" thickBot="1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5"/>
      <c r="L2" s="5"/>
    </row>
    <row r="3" spans="1:36" s="8" customFormat="1" ht="12" customHeight="1" thickTop="1">
      <c r="A3" s="54" t="s">
        <v>41</v>
      </c>
      <c r="B3" s="55"/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6" t="s">
        <v>5</v>
      </c>
      <c r="L3" s="7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8" customFormat="1" ht="12" customHeight="1">
      <c r="A4" s="56" t="s">
        <v>42</v>
      </c>
      <c r="B4" s="57"/>
      <c r="C4" s="10" t="s">
        <v>6</v>
      </c>
      <c r="D4" s="11" t="s">
        <v>7</v>
      </c>
      <c r="E4" s="10" t="s">
        <v>6</v>
      </c>
      <c r="F4" s="11" t="s">
        <v>7</v>
      </c>
      <c r="G4" s="10" t="s">
        <v>6</v>
      </c>
      <c r="H4" s="11" t="s">
        <v>7</v>
      </c>
      <c r="I4" s="10" t="s">
        <v>6</v>
      </c>
      <c r="J4" s="11" t="s">
        <v>7</v>
      </c>
      <c r="K4" s="10" t="s">
        <v>6</v>
      </c>
      <c r="L4" s="11" t="s">
        <v>7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12" ht="12" customHeight="1">
      <c r="A5" s="12" t="s">
        <v>43</v>
      </c>
      <c r="B5" s="13"/>
      <c r="C5" s="14">
        <v>39424</v>
      </c>
      <c r="D5" s="15">
        <v>54505.037</v>
      </c>
      <c r="E5" s="16">
        <v>9071</v>
      </c>
      <c r="F5" s="15">
        <v>9629.415</v>
      </c>
      <c r="G5" s="15">
        <v>4927</v>
      </c>
      <c r="H5" s="15">
        <v>13549</v>
      </c>
      <c r="I5" s="15">
        <v>17599</v>
      </c>
      <c r="J5" s="15">
        <v>6271</v>
      </c>
      <c r="K5" s="15">
        <v>7261</v>
      </c>
      <c r="L5" s="16">
        <v>7012.058</v>
      </c>
    </row>
    <row r="6" spans="1:12" ht="12" customHeight="1">
      <c r="A6" s="12"/>
      <c r="B6" s="17">
        <v>14</v>
      </c>
      <c r="C6" s="14">
        <v>37320</v>
      </c>
      <c r="D6" s="15">
        <v>60974.816000000006</v>
      </c>
      <c r="E6" s="16">
        <v>9085</v>
      </c>
      <c r="F6" s="15">
        <v>9085</v>
      </c>
      <c r="G6" s="15">
        <v>4891</v>
      </c>
      <c r="H6" s="15">
        <v>13254</v>
      </c>
      <c r="I6" s="15">
        <v>17840</v>
      </c>
      <c r="J6" s="15">
        <v>6162.928</v>
      </c>
      <c r="K6" s="15">
        <v>7192</v>
      </c>
      <c r="L6" s="16">
        <v>7072</v>
      </c>
    </row>
    <row r="7" spans="1:12" ht="12" customHeight="1">
      <c r="A7" s="12"/>
      <c r="B7" s="17">
        <v>15</v>
      </c>
      <c r="C7" s="14">
        <v>38458</v>
      </c>
      <c r="D7" s="15">
        <v>58244.03799999999</v>
      </c>
      <c r="E7" s="16">
        <v>10300</v>
      </c>
      <c r="F7" s="15">
        <v>9565.026</v>
      </c>
      <c r="G7" s="15">
        <v>4856</v>
      </c>
      <c r="H7" s="15">
        <v>13228.746000000001</v>
      </c>
      <c r="I7" s="15">
        <v>16701</v>
      </c>
      <c r="J7" s="15">
        <v>5701.2970000000005</v>
      </c>
      <c r="K7" s="15">
        <v>7363</v>
      </c>
      <c r="L7" s="16">
        <v>6859.429</v>
      </c>
    </row>
    <row r="8" spans="1:12" ht="12" customHeight="1">
      <c r="A8" s="12"/>
      <c r="B8" s="17">
        <v>16</v>
      </c>
      <c r="C8" s="18">
        <v>38102</v>
      </c>
      <c r="D8" s="19">
        <v>65199.848</v>
      </c>
      <c r="E8" s="19">
        <v>10037</v>
      </c>
      <c r="F8" s="19">
        <v>9783.98</v>
      </c>
      <c r="G8" s="19">
        <v>4458</v>
      </c>
      <c r="H8" s="19">
        <v>12951.99</v>
      </c>
      <c r="I8" s="19">
        <v>10377</v>
      </c>
      <c r="J8" s="20">
        <v>3184.824</v>
      </c>
      <c r="K8" s="19">
        <v>7363</v>
      </c>
      <c r="L8" s="21">
        <v>7156.955999999999</v>
      </c>
    </row>
    <row r="9" spans="1:12" ht="12" customHeight="1">
      <c r="A9" s="12"/>
      <c r="B9" s="45">
        <v>17</v>
      </c>
      <c r="C9" s="1">
        <v>39330</v>
      </c>
      <c r="D9" s="1">
        <v>65683.717</v>
      </c>
      <c r="E9" s="1">
        <v>9825</v>
      </c>
      <c r="F9" s="1">
        <v>9837.922999999999</v>
      </c>
      <c r="G9" s="1">
        <v>3705</v>
      </c>
      <c r="H9" s="1">
        <v>6344.4130000000005</v>
      </c>
      <c r="I9" s="1">
        <v>2678</v>
      </c>
      <c r="J9" s="1">
        <v>3867.113</v>
      </c>
      <c r="K9" s="1">
        <v>7293</v>
      </c>
      <c r="L9" s="1">
        <v>7199.3189999999995</v>
      </c>
    </row>
    <row r="10" spans="1:36" s="30" customFormat="1" ht="12" customHeight="1">
      <c r="A10" s="26"/>
      <c r="B10" s="63">
        <v>18</v>
      </c>
      <c r="C10" s="61">
        <v>38064</v>
      </c>
      <c r="D10" s="62">
        <v>67432</v>
      </c>
      <c r="E10" s="62">
        <v>11441</v>
      </c>
      <c r="F10" s="62">
        <v>9997</v>
      </c>
      <c r="G10" s="62">
        <v>4336</v>
      </c>
      <c r="H10" s="62">
        <v>13251</v>
      </c>
      <c r="I10" s="62">
        <v>12202</v>
      </c>
      <c r="J10" s="62">
        <v>4217</v>
      </c>
      <c r="K10" s="62">
        <v>7363</v>
      </c>
      <c r="L10" s="62">
        <v>7648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12" ht="12" customHeight="1">
      <c r="A11" s="12"/>
      <c r="B11" s="17"/>
      <c r="C11" s="22"/>
      <c r="D11" s="23"/>
      <c r="E11" s="23"/>
      <c r="F11" s="23"/>
      <c r="G11" s="23"/>
      <c r="H11" s="23"/>
      <c r="I11" s="23"/>
      <c r="J11" s="24"/>
      <c r="K11" s="23"/>
      <c r="L11" s="25"/>
    </row>
    <row r="12" spans="1:36" s="30" customFormat="1" ht="12" customHeight="1">
      <c r="A12" s="26"/>
      <c r="B12" s="27">
        <v>19</v>
      </c>
      <c r="C12" s="28">
        <f aca="true" t="shared" si="0" ref="C10:L12">C15+C19+C22</f>
        <v>35679</v>
      </c>
      <c r="D12" s="29">
        <f t="shared" si="0"/>
        <v>66528.819</v>
      </c>
      <c r="E12" s="29">
        <f t="shared" si="0"/>
        <v>11266</v>
      </c>
      <c r="F12" s="29">
        <f t="shared" si="0"/>
        <v>9804.957</v>
      </c>
      <c r="G12" s="29">
        <f t="shared" si="0"/>
        <v>4310</v>
      </c>
      <c r="H12" s="29">
        <f t="shared" si="0"/>
        <v>13154.590000000002</v>
      </c>
      <c r="I12" s="29">
        <f t="shared" si="0"/>
        <v>12425</v>
      </c>
      <c r="J12" s="29">
        <f t="shared" si="0"/>
        <v>4319.710000000001</v>
      </c>
      <c r="K12" s="29">
        <f t="shared" si="0"/>
        <v>7311</v>
      </c>
      <c r="L12" s="29">
        <f t="shared" si="0"/>
        <v>7567.184000000001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2:12" ht="12" customHeight="1">
      <c r="B13" s="32"/>
      <c r="C13" s="18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" customHeight="1">
      <c r="A14" s="1" t="s">
        <v>8</v>
      </c>
      <c r="B14" s="33"/>
      <c r="C14" s="18"/>
      <c r="D14" s="19"/>
      <c r="E14" s="19"/>
      <c r="F14" s="19"/>
      <c r="G14" s="19"/>
      <c r="H14" s="19"/>
      <c r="I14" s="19"/>
      <c r="J14" s="19"/>
      <c r="K14" s="19"/>
      <c r="L14" s="19"/>
    </row>
    <row r="15" spans="2:12" ht="12" customHeight="1">
      <c r="B15" s="34" t="s">
        <v>9</v>
      </c>
      <c r="C15" s="22">
        <f aca="true" t="shared" si="1" ref="C15:L15">SUM(C16:C17)</f>
        <v>2112</v>
      </c>
      <c r="D15" s="23">
        <f t="shared" si="1"/>
        <v>38663.71</v>
      </c>
      <c r="E15" s="23">
        <f t="shared" si="1"/>
        <v>170</v>
      </c>
      <c r="F15" s="23">
        <f t="shared" si="1"/>
        <v>2964.847</v>
      </c>
      <c r="G15" s="43">
        <f t="shared" si="1"/>
        <v>8</v>
      </c>
      <c r="H15" s="43">
        <f t="shared" si="1"/>
        <v>33.6</v>
      </c>
      <c r="I15" s="43">
        <f t="shared" si="1"/>
        <v>53</v>
      </c>
      <c r="J15" s="43">
        <f t="shared" si="1"/>
        <v>755.739</v>
      </c>
      <c r="K15" s="43">
        <f t="shared" si="1"/>
        <v>294</v>
      </c>
      <c r="L15" s="43">
        <f t="shared" si="1"/>
        <v>2815.918</v>
      </c>
    </row>
    <row r="16" spans="2:12" ht="12" customHeight="1">
      <c r="B16" s="34" t="s">
        <v>10</v>
      </c>
      <c r="C16" s="22">
        <f>O28+Q28</f>
        <v>7</v>
      </c>
      <c r="D16" s="23">
        <f>(P28+R28)/1000</f>
        <v>3.084</v>
      </c>
      <c r="E16" s="23">
        <f>O35+Q35</f>
        <v>0</v>
      </c>
      <c r="F16" s="23">
        <f>(P35+R35)/1000</f>
        <v>0</v>
      </c>
      <c r="G16" s="23">
        <f>M40+O40</f>
        <v>0</v>
      </c>
      <c r="H16" s="23">
        <f>(P40+R40)/1000</f>
        <v>0</v>
      </c>
      <c r="I16" s="23">
        <f>O49+Q49</f>
        <v>0</v>
      </c>
      <c r="J16" s="23">
        <f>(P49+R49)/1000</f>
        <v>0</v>
      </c>
      <c r="K16" s="23">
        <f>SUM(O45,Q45)</f>
        <v>0</v>
      </c>
      <c r="L16" s="23">
        <f>(P45+R45)/1000</f>
        <v>0</v>
      </c>
    </row>
    <row r="17" spans="2:12" ht="12" customHeight="1">
      <c r="B17" s="34" t="s">
        <v>11</v>
      </c>
      <c r="C17" s="22">
        <f>E28+G28+I28+K28+M28</f>
        <v>2105</v>
      </c>
      <c r="D17" s="23">
        <f>(F28+H28+J28+L28+N28)/1000</f>
        <v>38660.626</v>
      </c>
      <c r="E17" s="23">
        <f>E35+G35+I35+K35+M35</f>
        <v>170</v>
      </c>
      <c r="F17" s="23">
        <f>(F35+H35+J35+L35+N35)/1000</f>
        <v>2964.847</v>
      </c>
      <c r="G17" s="23">
        <f>E40+G40+I40+K40</f>
        <v>8</v>
      </c>
      <c r="H17" s="23">
        <f>(F40+H40+J40+L40)/1000</f>
        <v>33.6</v>
      </c>
      <c r="I17" s="23">
        <f>E49+G49+I49+K49+M49</f>
        <v>53</v>
      </c>
      <c r="J17" s="23">
        <f>(F49+H49+J49+L49+N49)/1000</f>
        <v>755.739</v>
      </c>
      <c r="K17" s="23">
        <f>E45+G45+I45+K45+M45</f>
        <v>294</v>
      </c>
      <c r="L17" s="23">
        <f>(F45+H45+J45+L45+N45)/1000</f>
        <v>2815.918</v>
      </c>
    </row>
    <row r="18" spans="1:12" ht="12" customHeight="1">
      <c r="A18" s="1" t="s">
        <v>12</v>
      </c>
      <c r="B18" s="35"/>
      <c r="C18" s="22"/>
      <c r="D18" s="23"/>
      <c r="E18" s="23"/>
      <c r="F18" s="23"/>
      <c r="G18" s="23"/>
      <c r="H18" s="23"/>
      <c r="I18" s="43"/>
      <c r="J18" s="43"/>
      <c r="K18" s="43"/>
      <c r="L18" s="43"/>
    </row>
    <row r="19" spans="2:12" ht="12" customHeight="1">
      <c r="B19" s="34" t="s">
        <v>9</v>
      </c>
      <c r="C19" s="22">
        <f aca="true" t="shared" si="2" ref="C19:L19">SUM(C20:C21)</f>
        <v>29695</v>
      </c>
      <c r="D19" s="23">
        <f t="shared" si="2"/>
        <v>27470.576999999997</v>
      </c>
      <c r="E19" s="23">
        <f t="shared" si="2"/>
        <v>11081</v>
      </c>
      <c r="F19" s="23">
        <f t="shared" si="2"/>
        <v>6838.706</v>
      </c>
      <c r="G19" s="23">
        <f t="shared" si="2"/>
        <v>4259</v>
      </c>
      <c r="H19" s="23">
        <f t="shared" si="2"/>
        <v>13111.183</v>
      </c>
      <c r="I19" s="43">
        <f t="shared" si="2"/>
        <v>2742</v>
      </c>
      <c r="J19" s="43">
        <f t="shared" si="2"/>
        <v>3431.291</v>
      </c>
      <c r="K19" s="43">
        <f t="shared" si="2"/>
        <v>7017</v>
      </c>
      <c r="L19" s="43">
        <f t="shared" si="2"/>
        <v>4751.2660000000005</v>
      </c>
    </row>
    <row r="20" spans="2:12" ht="12" customHeight="1">
      <c r="B20" s="34" t="s">
        <v>10</v>
      </c>
      <c r="C20" s="22">
        <f>(O29+Q29)+(O30+Q30)</f>
        <v>21898</v>
      </c>
      <c r="D20" s="23">
        <f>((P29+R29)+(P30+R30))/1000</f>
        <v>5199.584</v>
      </c>
      <c r="E20" s="23">
        <f>O36+Q36+O37+Q37</f>
        <v>8282</v>
      </c>
      <c r="F20" s="23">
        <f>(P36+R36+P37+R37)/1000</f>
        <v>2306.007</v>
      </c>
      <c r="G20" s="23">
        <f>(O41+Q41)+(O42+Q42)</f>
        <v>4</v>
      </c>
      <c r="H20" s="23">
        <f>((P41+R41)+(P42+R42))/1000</f>
        <v>0.2</v>
      </c>
      <c r="I20" s="43">
        <f>(O50+Q50)+(O51+Q51)</f>
        <v>727</v>
      </c>
      <c r="J20" s="43">
        <f>((P50+R50)+(P51+R51))/1000</f>
        <v>232.906</v>
      </c>
      <c r="K20" s="43">
        <f>(O46+Q46)+(O47+Q47)</f>
        <v>1019</v>
      </c>
      <c r="L20" s="43">
        <f>((P46+R46)+(P47+R47))/1000</f>
        <v>336.439</v>
      </c>
    </row>
    <row r="21" spans="2:12" ht="12" customHeight="1">
      <c r="B21" s="34" t="s">
        <v>13</v>
      </c>
      <c r="C21" s="22">
        <f>(E30+G30+I30+K30+M30)+(E29+G29+I29+K29+M29)</f>
        <v>7797</v>
      </c>
      <c r="D21" s="23">
        <f>((F30+H30+J30+L30+N30)+(F29+H29+J29+L29+N29))/1000</f>
        <v>22270.993</v>
      </c>
      <c r="E21" s="23">
        <f>E36+G36+I36+K36+M36+E37+G37+I37+K37+M37</f>
        <v>2799</v>
      </c>
      <c r="F21" s="23">
        <f>(F36+H36+J36+L36+N36+F37+H37+J37+L37+N37)/1000</f>
        <v>4532.699</v>
      </c>
      <c r="G21" s="23">
        <f>(E41+G41+I41+K41+M41)+(E42+G42+I42+K42+M42)</f>
        <v>4255</v>
      </c>
      <c r="H21" s="23">
        <f>((F41+H41+J41+L41+N41)+(F42+H42+J42+L42+N42))/1000</f>
        <v>13110.983</v>
      </c>
      <c r="I21" s="23">
        <f>(E50+G50+I50+K50+M50)+(E51+G51+I51+K51+M51)</f>
        <v>2015</v>
      </c>
      <c r="J21" s="23">
        <f>((F50+H50+J50+L50+N50)+(F51+H51+J51+L51+N51))/1000</f>
        <v>3198.385</v>
      </c>
      <c r="K21" s="23">
        <f>(E46+G46+I46+K46+M46)+(E47+G47+I47+K47+M47)</f>
        <v>5998</v>
      </c>
      <c r="L21" s="23">
        <f>((F46+H46+J46+L46+N46)+(F47+H47+J47+L47+N47))/1000</f>
        <v>4414.827</v>
      </c>
    </row>
    <row r="22" spans="1:12" ht="12" customHeight="1">
      <c r="A22" s="1" t="s">
        <v>14</v>
      </c>
      <c r="B22" s="35"/>
      <c r="C22" s="22">
        <f>C31+C32+C33</f>
        <v>3872</v>
      </c>
      <c r="D22" s="44">
        <f>SUM(D31:D33)/1000</f>
        <v>394.532</v>
      </c>
      <c r="E22" s="44">
        <f>C38</f>
        <v>15</v>
      </c>
      <c r="F22" s="44">
        <f>D38/1000</f>
        <v>1.404</v>
      </c>
      <c r="G22" s="44">
        <f>C43</f>
        <v>43</v>
      </c>
      <c r="H22" s="44">
        <f>D43/1000</f>
        <v>9.807</v>
      </c>
      <c r="I22" s="44">
        <f>C52</f>
        <v>9630</v>
      </c>
      <c r="J22" s="44">
        <f>D52/1000</f>
        <v>132.68</v>
      </c>
      <c r="K22" s="44">
        <v>0</v>
      </c>
      <c r="L22" s="44">
        <v>0</v>
      </c>
    </row>
    <row r="23" spans="1:36" s="46" customFormat="1" ht="15" customHeight="1">
      <c r="A23" s="48" t="s">
        <v>45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6:36" ht="12" customHeight="1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2">
      <c r="B25" s="36" t="s">
        <v>15</v>
      </c>
      <c r="C25" s="60" t="s">
        <v>16</v>
      </c>
      <c r="D25" s="60"/>
      <c r="E25" s="59" t="s">
        <v>17</v>
      </c>
      <c r="F25" s="59"/>
      <c r="G25" s="59" t="s">
        <v>33</v>
      </c>
      <c r="H25" s="59"/>
      <c r="I25" s="58" t="s">
        <v>34</v>
      </c>
      <c r="J25" s="59"/>
      <c r="K25" s="58" t="s">
        <v>35</v>
      </c>
      <c r="L25" s="59"/>
      <c r="M25" s="58" t="s">
        <v>36</v>
      </c>
      <c r="N25" s="59"/>
      <c r="O25" s="58" t="s">
        <v>37</v>
      </c>
      <c r="P25" s="59"/>
      <c r="Q25" s="59" t="s">
        <v>38</v>
      </c>
      <c r="R25" s="59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3:36" ht="12" customHeight="1">
      <c r="C26" s="1" t="s">
        <v>18</v>
      </c>
      <c r="D26" s="2" t="s">
        <v>7</v>
      </c>
      <c r="E26" s="2" t="s">
        <v>18</v>
      </c>
      <c r="F26" s="2" t="s">
        <v>7</v>
      </c>
      <c r="G26" s="2" t="s">
        <v>18</v>
      </c>
      <c r="H26" s="2" t="s">
        <v>7</v>
      </c>
      <c r="I26" s="2" t="s">
        <v>18</v>
      </c>
      <c r="J26" s="2" t="s">
        <v>7</v>
      </c>
      <c r="K26" s="2" t="s">
        <v>18</v>
      </c>
      <c r="L26" s="2" t="s">
        <v>7</v>
      </c>
      <c r="M26" s="2" t="s">
        <v>18</v>
      </c>
      <c r="N26" s="2" t="s">
        <v>7</v>
      </c>
      <c r="O26" s="2" t="s">
        <v>18</v>
      </c>
      <c r="P26" s="2" t="s">
        <v>7</v>
      </c>
      <c r="Q26" s="2" t="s">
        <v>18</v>
      </c>
      <c r="R26" s="2" t="s">
        <v>7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" customHeight="1">
      <c r="A27" s="51" t="s">
        <v>19</v>
      </c>
      <c r="B27" s="37" t="s">
        <v>20</v>
      </c>
      <c r="C27" s="1">
        <f aca="true" t="shared" si="3" ref="C27:R27">SUM(C28:C33)</f>
        <v>35679</v>
      </c>
      <c r="D27" s="2">
        <f t="shared" si="3"/>
        <v>66528819</v>
      </c>
      <c r="E27" s="2">
        <f t="shared" si="3"/>
        <v>878</v>
      </c>
      <c r="F27" s="2">
        <f t="shared" si="3"/>
        <v>38286488</v>
      </c>
      <c r="G27" s="2">
        <f t="shared" si="3"/>
        <v>1189</v>
      </c>
      <c r="H27" s="2">
        <f t="shared" si="3"/>
        <v>10938634</v>
      </c>
      <c r="I27" s="2">
        <f>SUM(I28:I33)</f>
        <v>1080</v>
      </c>
      <c r="J27" s="2">
        <f t="shared" si="3"/>
        <v>4578084</v>
      </c>
      <c r="K27" s="2">
        <f t="shared" si="3"/>
        <v>1807</v>
      </c>
      <c r="L27" s="2">
        <f t="shared" si="3"/>
        <v>3452641</v>
      </c>
      <c r="M27" s="2">
        <f t="shared" si="3"/>
        <v>4954</v>
      </c>
      <c r="N27" s="2">
        <f t="shared" si="3"/>
        <v>3729114</v>
      </c>
      <c r="O27" s="2">
        <f t="shared" si="3"/>
        <v>17126</v>
      </c>
      <c r="P27" s="2">
        <f t="shared" si="3"/>
        <v>5124088</v>
      </c>
      <c r="Q27" s="2">
        <f t="shared" si="3"/>
        <v>8645</v>
      </c>
      <c r="R27" s="2">
        <f t="shared" si="3"/>
        <v>419770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" customHeight="1">
      <c r="A28" s="52"/>
      <c r="B28" s="38" t="s">
        <v>21</v>
      </c>
      <c r="C28" s="1">
        <f aca="true" t="shared" si="4" ref="C28:C52">E28+G28+I28+K28+M28+O28+Q28</f>
        <v>2112</v>
      </c>
      <c r="D28" s="2">
        <f aca="true" t="shared" si="5" ref="D28:D52">F28+H28+J28+L28+N28+P28+R28</f>
        <v>38663710</v>
      </c>
      <c r="E28" s="39">
        <v>549</v>
      </c>
      <c r="F28" s="39">
        <v>33700989</v>
      </c>
      <c r="G28" s="39">
        <v>106</v>
      </c>
      <c r="H28" s="39">
        <v>778078</v>
      </c>
      <c r="I28" s="39">
        <v>583</v>
      </c>
      <c r="J28" s="39">
        <v>2610541</v>
      </c>
      <c r="K28" s="39">
        <v>772</v>
      </c>
      <c r="L28" s="39">
        <v>1495552</v>
      </c>
      <c r="M28" s="39">
        <v>95</v>
      </c>
      <c r="N28" s="39">
        <v>75466</v>
      </c>
      <c r="O28" s="39">
        <v>7</v>
      </c>
      <c r="P28" s="39">
        <v>3084</v>
      </c>
      <c r="Q28" s="39"/>
      <c r="R28" s="39"/>
      <c r="S28" s="2" t="s">
        <v>39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" customHeight="1">
      <c r="A29" s="52"/>
      <c r="B29" s="38" t="s">
        <v>22</v>
      </c>
      <c r="C29" s="1">
        <f t="shared" si="4"/>
        <v>28448</v>
      </c>
      <c r="D29" s="2">
        <f t="shared" si="5"/>
        <v>14912455</v>
      </c>
      <c r="E29" s="39">
        <v>111</v>
      </c>
      <c r="F29" s="39">
        <v>1722833</v>
      </c>
      <c r="G29" s="39">
        <v>52</v>
      </c>
      <c r="H29" s="39">
        <v>418630</v>
      </c>
      <c r="I29" s="39">
        <v>496</v>
      </c>
      <c r="J29" s="39">
        <v>1964376</v>
      </c>
      <c r="K29" s="39">
        <v>1034</v>
      </c>
      <c r="L29" s="39">
        <v>1954722</v>
      </c>
      <c r="M29" s="39">
        <v>4857</v>
      </c>
      <c r="N29" s="39">
        <v>3652310</v>
      </c>
      <c r="O29" s="39">
        <v>15991</v>
      </c>
      <c r="P29" s="39">
        <v>4872659</v>
      </c>
      <c r="Q29" s="39">
        <v>5907</v>
      </c>
      <c r="R29" s="39">
        <v>326925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" customHeight="1">
      <c r="A30" s="52"/>
      <c r="B30" s="38" t="s">
        <v>23</v>
      </c>
      <c r="C30" s="1">
        <f t="shared" si="4"/>
        <v>1247</v>
      </c>
      <c r="D30" s="2">
        <f t="shared" si="5"/>
        <v>12558122</v>
      </c>
      <c r="E30" s="39">
        <v>216</v>
      </c>
      <c r="F30" s="39">
        <v>2816196</v>
      </c>
      <c r="G30" s="39">
        <v>1031</v>
      </c>
      <c r="H30" s="39">
        <v>9741926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" customHeight="1">
      <c r="A31" s="52"/>
      <c r="B31" s="38" t="s">
        <v>24</v>
      </c>
      <c r="C31" s="1">
        <f t="shared" si="4"/>
        <v>0</v>
      </c>
      <c r="D31" s="2">
        <f t="shared" si="5"/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" customHeight="1">
      <c r="A32" s="52"/>
      <c r="B32" s="38" t="s">
        <v>25</v>
      </c>
      <c r="C32" s="1">
        <f t="shared" si="4"/>
        <v>0</v>
      </c>
      <c r="D32" s="2">
        <f t="shared" si="5"/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" customHeight="1">
      <c r="A33" s="53"/>
      <c r="B33" s="40" t="s">
        <v>26</v>
      </c>
      <c r="C33" s="1">
        <f t="shared" si="4"/>
        <v>3872</v>
      </c>
      <c r="D33" s="2">
        <f t="shared" si="5"/>
        <v>394532</v>
      </c>
      <c r="E33" s="39">
        <v>2</v>
      </c>
      <c r="F33" s="39">
        <v>46470</v>
      </c>
      <c r="G33" s="39"/>
      <c r="H33" s="39"/>
      <c r="I33" s="39">
        <v>1</v>
      </c>
      <c r="J33" s="39">
        <v>3167</v>
      </c>
      <c r="K33" s="39">
        <v>1</v>
      </c>
      <c r="L33" s="39">
        <v>2367</v>
      </c>
      <c r="M33" s="39">
        <v>2</v>
      </c>
      <c r="N33" s="39">
        <v>1338</v>
      </c>
      <c r="O33" s="39">
        <v>1128</v>
      </c>
      <c r="P33" s="39">
        <v>248345</v>
      </c>
      <c r="Q33" s="39">
        <v>2738</v>
      </c>
      <c r="R33" s="39">
        <v>92845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" customHeight="1">
      <c r="A34" s="51" t="s">
        <v>27</v>
      </c>
      <c r="B34" s="37" t="s">
        <v>20</v>
      </c>
      <c r="C34" s="1">
        <f t="shared" si="4"/>
        <v>11266</v>
      </c>
      <c r="D34" s="2">
        <f t="shared" si="5"/>
        <v>9804957</v>
      </c>
      <c r="E34" s="2">
        <f aca="true" t="shared" si="6" ref="E34:R34">SUM(E35:E38)</f>
        <v>108</v>
      </c>
      <c r="F34" s="2">
        <f t="shared" si="6"/>
        <v>2655078</v>
      </c>
      <c r="G34" s="2">
        <f t="shared" si="6"/>
        <v>112</v>
      </c>
      <c r="H34" s="2">
        <f t="shared" si="6"/>
        <v>828846</v>
      </c>
      <c r="I34" s="2">
        <f t="shared" si="6"/>
        <v>386</v>
      </c>
      <c r="J34" s="2">
        <f t="shared" si="6"/>
        <v>1718698</v>
      </c>
      <c r="K34" s="2">
        <f t="shared" si="6"/>
        <v>505</v>
      </c>
      <c r="L34" s="2">
        <f t="shared" si="6"/>
        <v>966582</v>
      </c>
      <c r="M34" s="2">
        <f t="shared" si="6"/>
        <v>1858</v>
      </c>
      <c r="N34" s="2">
        <f t="shared" si="6"/>
        <v>1328342</v>
      </c>
      <c r="O34" s="2">
        <f t="shared" si="6"/>
        <v>5642</v>
      </c>
      <c r="P34" s="2">
        <f t="shared" si="6"/>
        <v>2148796</v>
      </c>
      <c r="Q34" s="2">
        <f t="shared" si="6"/>
        <v>2655</v>
      </c>
      <c r="R34" s="2">
        <f t="shared" si="6"/>
        <v>158615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" customHeight="1">
      <c r="A35" s="52"/>
      <c r="B35" s="41" t="s">
        <v>21</v>
      </c>
      <c r="C35" s="1">
        <f t="shared" si="4"/>
        <v>170</v>
      </c>
      <c r="D35" s="2">
        <f t="shared" si="5"/>
        <v>2964847</v>
      </c>
      <c r="E35" s="42">
        <v>105</v>
      </c>
      <c r="F35" s="42">
        <v>2597766</v>
      </c>
      <c r="G35" s="42">
        <v>29</v>
      </c>
      <c r="H35" s="42">
        <v>198834</v>
      </c>
      <c r="I35" s="42">
        <v>33</v>
      </c>
      <c r="J35" s="42">
        <v>163605</v>
      </c>
      <c r="K35" s="42">
        <v>2</v>
      </c>
      <c r="L35" s="42">
        <v>3943</v>
      </c>
      <c r="M35" s="42">
        <v>1</v>
      </c>
      <c r="N35" s="42">
        <v>699</v>
      </c>
      <c r="O35" s="42">
        <v>0</v>
      </c>
      <c r="P35" s="42">
        <v>0</v>
      </c>
      <c r="Q35" s="42">
        <v>0</v>
      </c>
      <c r="R35" s="42">
        <v>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" customHeight="1">
      <c r="A36" s="52"/>
      <c r="B36" s="38" t="s">
        <v>22</v>
      </c>
      <c r="C36" s="1">
        <f t="shared" si="4"/>
        <v>11081</v>
      </c>
      <c r="D36" s="2">
        <f t="shared" si="5"/>
        <v>6838706</v>
      </c>
      <c r="E36" s="39">
        <v>3</v>
      </c>
      <c r="F36" s="39">
        <v>57312</v>
      </c>
      <c r="G36" s="39">
        <v>83</v>
      </c>
      <c r="H36" s="39">
        <v>630012</v>
      </c>
      <c r="I36" s="39">
        <v>353</v>
      </c>
      <c r="J36" s="39">
        <v>1555093</v>
      </c>
      <c r="K36" s="39">
        <v>503</v>
      </c>
      <c r="L36" s="39">
        <v>962639</v>
      </c>
      <c r="M36" s="39">
        <v>1857</v>
      </c>
      <c r="N36" s="39">
        <v>1327643</v>
      </c>
      <c r="O36" s="39">
        <v>5637</v>
      </c>
      <c r="P36" s="39">
        <v>2148161</v>
      </c>
      <c r="Q36" s="39">
        <v>2645</v>
      </c>
      <c r="R36" s="39">
        <v>157846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" customHeight="1">
      <c r="A37" s="52"/>
      <c r="B37" s="38" t="s">
        <v>28</v>
      </c>
      <c r="C37" s="1">
        <f t="shared" si="4"/>
        <v>0</v>
      </c>
      <c r="D37" s="2">
        <f t="shared" si="5"/>
        <v>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" customHeight="1">
      <c r="A38" s="53"/>
      <c r="B38" s="40" t="s">
        <v>29</v>
      </c>
      <c r="C38" s="1">
        <f t="shared" si="4"/>
        <v>15</v>
      </c>
      <c r="D38" s="2">
        <f t="shared" si="5"/>
        <v>1404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>
        <v>5</v>
      </c>
      <c r="P38" s="39">
        <v>635</v>
      </c>
      <c r="Q38" s="39">
        <v>10</v>
      </c>
      <c r="R38" s="39">
        <v>769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" customHeight="1">
      <c r="A39" s="51" t="s">
        <v>30</v>
      </c>
      <c r="B39" s="37" t="s">
        <v>20</v>
      </c>
      <c r="C39" s="1">
        <f t="shared" si="4"/>
        <v>4310</v>
      </c>
      <c r="D39" s="2">
        <f t="shared" si="5"/>
        <v>13154590</v>
      </c>
      <c r="E39" s="2">
        <f>SUM(E40:E43)</f>
        <v>27</v>
      </c>
      <c r="F39" s="2">
        <f aca="true" t="shared" si="7" ref="F39:R39">SUM(F40:F43)</f>
        <v>410445</v>
      </c>
      <c r="G39" s="2">
        <f t="shared" si="7"/>
        <v>685</v>
      </c>
      <c r="H39" s="2">
        <f t="shared" si="7"/>
        <v>6480768</v>
      </c>
      <c r="I39" s="2">
        <f t="shared" si="7"/>
        <v>8</v>
      </c>
      <c r="J39" s="2">
        <f t="shared" si="7"/>
        <v>33600</v>
      </c>
      <c r="K39" s="2">
        <f t="shared" si="7"/>
        <v>2129</v>
      </c>
      <c r="L39" s="2">
        <f t="shared" si="7"/>
        <v>4849604</v>
      </c>
      <c r="M39" s="2">
        <f t="shared" si="7"/>
        <v>1419</v>
      </c>
      <c r="N39" s="2">
        <f t="shared" si="7"/>
        <v>1373260</v>
      </c>
      <c r="O39" s="2">
        <f t="shared" si="7"/>
        <v>16</v>
      </c>
      <c r="P39" s="2">
        <f t="shared" si="7"/>
        <v>5357</v>
      </c>
      <c r="Q39" s="2">
        <f t="shared" si="7"/>
        <v>26</v>
      </c>
      <c r="R39" s="2">
        <f t="shared" si="7"/>
        <v>1556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" customHeight="1">
      <c r="A40" s="52"/>
      <c r="B40" s="38" t="s">
        <v>40</v>
      </c>
      <c r="C40" s="1">
        <f t="shared" si="4"/>
        <v>8</v>
      </c>
      <c r="D40" s="2">
        <f t="shared" si="5"/>
        <v>33600</v>
      </c>
      <c r="E40" s="39">
        <v>0</v>
      </c>
      <c r="F40" s="39">
        <v>0</v>
      </c>
      <c r="G40" s="39">
        <v>0</v>
      </c>
      <c r="H40" s="39">
        <v>0</v>
      </c>
      <c r="I40" s="39">
        <v>8</v>
      </c>
      <c r="J40" s="39">
        <v>33600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" customHeight="1">
      <c r="A41" s="52"/>
      <c r="B41" s="38" t="s">
        <v>22</v>
      </c>
      <c r="C41" s="1">
        <f t="shared" si="4"/>
        <v>8</v>
      </c>
      <c r="D41" s="2">
        <f t="shared" si="5"/>
        <v>148905</v>
      </c>
      <c r="E41" s="39">
        <v>4</v>
      </c>
      <c r="F41" s="39">
        <v>148705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4</v>
      </c>
      <c r="R41" s="39">
        <v>200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" customHeight="1">
      <c r="A42" s="52"/>
      <c r="B42" s="38" t="s">
        <v>23</v>
      </c>
      <c r="C42" s="1">
        <f t="shared" si="4"/>
        <v>4251</v>
      </c>
      <c r="D42" s="2">
        <f t="shared" si="5"/>
        <v>12962278</v>
      </c>
      <c r="E42" s="39">
        <v>23</v>
      </c>
      <c r="F42" s="39">
        <v>261740</v>
      </c>
      <c r="G42" s="39">
        <v>685</v>
      </c>
      <c r="H42" s="39">
        <v>6480768</v>
      </c>
      <c r="I42" s="39">
        <v>0</v>
      </c>
      <c r="J42" s="39">
        <v>0</v>
      </c>
      <c r="K42" s="39">
        <v>2129</v>
      </c>
      <c r="L42" s="39">
        <v>4849604</v>
      </c>
      <c r="M42" s="39">
        <v>1414</v>
      </c>
      <c r="N42" s="39">
        <v>1370166</v>
      </c>
      <c r="O42" s="39">
        <v>0</v>
      </c>
      <c r="P42" s="39">
        <v>0</v>
      </c>
      <c r="Q42" s="39">
        <v>0</v>
      </c>
      <c r="R42" s="39">
        <v>0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" customHeight="1">
      <c r="A43" s="53"/>
      <c r="B43" s="40" t="s">
        <v>26</v>
      </c>
      <c r="C43" s="1">
        <f t="shared" si="4"/>
        <v>43</v>
      </c>
      <c r="D43" s="2">
        <f t="shared" si="5"/>
        <v>9807</v>
      </c>
      <c r="E43" s="39"/>
      <c r="F43" s="39"/>
      <c r="G43" s="39"/>
      <c r="H43" s="39"/>
      <c r="I43" s="39"/>
      <c r="J43" s="39"/>
      <c r="K43" s="39">
        <v>0</v>
      </c>
      <c r="L43" s="39">
        <v>0</v>
      </c>
      <c r="M43" s="39">
        <v>5</v>
      </c>
      <c r="N43" s="39">
        <v>3094</v>
      </c>
      <c r="O43" s="39">
        <v>16</v>
      </c>
      <c r="P43" s="39">
        <v>5357</v>
      </c>
      <c r="Q43" s="39">
        <v>22</v>
      </c>
      <c r="R43" s="39">
        <v>1356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" customHeight="1">
      <c r="A44" s="51" t="s">
        <v>31</v>
      </c>
      <c r="B44" s="37" t="s">
        <v>20</v>
      </c>
      <c r="C44" s="1">
        <f t="shared" si="4"/>
        <v>7311</v>
      </c>
      <c r="D44" s="2">
        <f t="shared" si="5"/>
        <v>7567184</v>
      </c>
      <c r="E44" s="2">
        <f aca="true" t="shared" si="8" ref="E44:R44">SUM(E45:E47)</f>
        <v>116</v>
      </c>
      <c r="F44" s="2">
        <f t="shared" si="8"/>
        <v>2205282</v>
      </c>
      <c r="G44" s="2">
        <f t="shared" si="8"/>
        <v>8</v>
      </c>
      <c r="H44" s="2">
        <f t="shared" si="8"/>
        <v>67118</v>
      </c>
      <c r="I44" s="2">
        <f t="shared" si="8"/>
        <v>81</v>
      </c>
      <c r="J44" s="2">
        <f t="shared" si="8"/>
        <v>355192</v>
      </c>
      <c r="K44" s="2">
        <f t="shared" si="8"/>
        <v>251</v>
      </c>
      <c r="L44" s="2">
        <f t="shared" si="8"/>
        <v>518524</v>
      </c>
      <c r="M44" s="2">
        <f t="shared" si="8"/>
        <v>5836</v>
      </c>
      <c r="N44" s="2">
        <f t="shared" si="8"/>
        <v>4084629</v>
      </c>
      <c r="O44" s="2">
        <f t="shared" si="8"/>
        <v>1019</v>
      </c>
      <c r="P44" s="2">
        <f t="shared" si="8"/>
        <v>336439</v>
      </c>
      <c r="Q44" s="2">
        <f t="shared" si="8"/>
        <v>0</v>
      </c>
      <c r="R44" s="2">
        <f t="shared" si="8"/>
        <v>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" customHeight="1">
      <c r="A45" s="52"/>
      <c r="B45" s="38" t="s">
        <v>21</v>
      </c>
      <c r="C45" s="1">
        <f t="shared" si="4"/>
        <v>294</v>
      </c>
      <c r="D45" s="2">
        <f t="shared" si="5"/>
        <v>2815918</v>
      </c>
      <c r="E45" s="39">
        <v>116</v>
      </c>
      <c r="F45" s="39">
        <v>2205282</v>
      </c>
      <c r="G45" s="39">
        <v>8</v>
      </c>
      <c r="H45" s="39">
        <v>67118</v>
      </c>
      <c r="I45" s="39">
        <v>81</v>
      </c>
      <c r="J45" s="39">
        <v>355192</v>
      </c>
      <c r="K45" s="39">
        <v>89</v>
      </c>
      <c r="L45" s="39">
        <v>188326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" customHeight="1">
      <c r="A46" s="52"/>
      <c r="B46" s="38" t="s">
        <v>22</v>
      </c>
      <c r="C46" s="1">
        <f t="shared" si="4"/>
        <v>1304</v>
      </c>
      <c r="D46" s="2">
        <f t="shared" si="5"/>
        <v>757879</v>
      </c>
      <c r="E46" s="39"/>
      <c r="F46" s="39"/>
      <c r="G46" s="39"/>
      <c r="H46" s="39"/>
      <c r="I46" s="39"/>
      <c r="J46" s="39"/>
      <c r="K46" s="39">
        <v>162</v>
      </c>
      <c r="L46" s="39">
        <v>330198</v>
      </c>
      <c r="M46" s="39">
        <v>123</v>
      </c>
      <c r="N46" s="39">
        <v>91242</v>
      </c>
      <c r="O46" s="39">
        <v>1019</v>
      </c>
      <c r="P46" s="39">
        <v>336439</v>
      </c>
      <c r="Q46" s="39">
        <v>0</v>
      </c>
      <c r="R46" s="39">
        <v>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" customHeight="1">
      <c r="A47" s="53"/>
      <c r="B47" s="40" t="s">
        <v>23</v>
      </c>
      <c r="C47" s="1">
        <f t="shared" si="4"/>
        <v>5713</v>
      </c>
      <c r="D47" s="2">
        <f t="shared" si="5"/>
        <v>3993387</v>
      </c>
      <c r="E47" s="39"/>
      <c r="F47" s="39"/>
      <c r="G47" s="39"/>
      <c r="H47" s="39"/>
      <c r="I47" s="39"/>
      <c r="J47" s="39"/>
      <c r="K47" s="39"/>
      <c r="L47" s="39"/>
      <c r="M47" s="39">
        <v>5713</v>
      </c>
      <c r="N47" s="39">
        <v>3993387</v>
      </c>
      <c r="O47" s="39"/>
      <c r="P47" s="39"/>
      <c r="Q47" s="39"/>
      <c r="R47" s="39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" customHeight="1">
      <c r="A48" s="51" t="s">
        <v>32</v>
      </c>
      <c r="B48" s="37" t="s">
        <v>20</v>
      </c>
      <c r="C48" s="1">
        <f t="shared" si="4"/>
        <v>12425</v>
      </c>
      <c r="D48" s="2">
        <f t="shared" si="5"/>
        <v>4319710</v>
      </c>
      <c r="E48" s="2">
        <f aca="true" t="shared" si="9" ref="E48:R48">SUM(E49:E52)</f>
        <v>33</v>
      </c>
      <c r="F48" s="2">
        <f t="shared" si="9"/>
        <v>608519</v>
      </c>
      <c r="G48" s="2">
        <f t="shared" si="9"/>
        <v>57</v>
      </c>
      <c r="H48" s="2">
        <f t="shared" si="9"/>
        <v>416380</v>
      </c>
      <c r="I48" s="2">
        <f t="shared" si="9"/>
        <v>147</v>
      </c>
      <c r="J48" s="2">
        <f t="shared" si="9"/>
        <v>620259</v>
      </c>
      <c r="K48" s="2">
        <f t="shared" si="9"/>
        <v>641</v>
      </c>
      <c r="L48" s="2">
        <f t="shared" si="9"/>
        <v>1159557</v>
      </c>
      <c r="M48" s="2">
        <f t="shared" si="9"/>
        <v>1190</v>
      </c>
      <c r="N48" s="2">
        <f t="shared" si="9"/>
        <v>1149409</v>
      </c>
      <c r="O48" s="2">
        <f t="shared" si="9"/>
        <v>727</v>
      </c>
      <c r="P48" s="2">
        <f t="shared" si="9"/>
        <v>232906</v>
      </c>
      <c r="Q48" s="2">
        <f t="shared" si="9"/>
        <v>9630</v>
      </c>
      <c r="R48" s="2">
        <f t="shared" si="9"/>
        <v>132680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" customHeight="1">
      <c r="A49" s="52"/>
      <c r="B49" s="38" t="s">
        <v>21</v>
      </c>
      <c r="C49" s="1">
        <f t="shared" si="4"/>
        <v>53</v>
      </c>
      <c r="D49" s="2">
        <f t="shared" si="5"/>
        <v>755739</v>
      </c>
      <c r="E49" s="39">
        <v>33</v>
      </c>
      <c r="F49" s="39">
        <v>608519</v>
      </c>
      <c r="G49" s="39">
        <v>16</v>
      </c>
      <c r="H49" s="39">
        <v>127960</v>
      </c>
      <c r="I49" s="39">
        <v>3</v>
      </c>
      <c r="J49" s="39">
        <v>17460</v>
      </c>
      <c r="K49" s="39">
        <v>1</v>
      </c>
      <c r="L49" s="39">
        <v>1800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" customHeight="1">
      <c r="A50" s="52"/>
      <c r="B50" s="38" t="s">
        <v>22</v>
      </c>
      <c r="C50" s="1">
        <f t="shared" si="4"/>
        <v>1685</v>
      </c>
      <c r="D50" s="2">
        <f t="shared" si="5"/>
        <v>2375348</v>
      </c>
      <c r="E50" s="39"/>
      <c r="F50" s="39"/>
      <c r="G50" s="39">
        <v>41</v>
      </c>
      <c r="H50" s="39">
        <v>288420</v>
      </c>
      <c r="I50" s="39">
        <v>144</v>
      </c>
      <c r="J50" s="39">
        <v>602799</v>
      </c>
      <c r="K50" s="39">
        <v>640</v>
      </c>
      <c r="L50" s="39">
        <v>1157757</v>
      </c>
      <c r="M50" s="39">
        <v>133</v>
      </c>
      <c r="N50" s="39">
        <v>93466</v>
      </c>
      <c r="O50" s="39">
        <v>727</v>
      </c>
      <c r="P50" s="39">
        <v>232906</v>
      </c>
      <c r="Q50" s="39">
        <v>0</v>
      </c>
      <c r="R50" s="39">
        <v>0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" customHeight="1">
      <c r="A51" s="52"/>
      <c r="B51" s="38" t="s">
        <v>23</v>
      </c>
      <c r="C51" s="1">
        <f t="shared" si="4"/>
        <v>1057</v>
      </c>
      <c r="D51" s="2">
        <f t="shared" si="5"/>
        <v>1055943</v>
      </c>
      <c r="E51" s="39"/>
      <c r="F51" s="39"/>
      <c r="G51" s="39"/>
      <c r="H51" s="39"/>
      <c r="I51" s="39"/>
      <c r="J51" s="39"/>
      <c r="K51" s="39"/>
      <c r="L51" s="39"/>
      <c r="M51" s="39">
        <v>1057</v>
      </c>
      <c r="N51" s="39">
        <v>1055943</v>
      </c>
      <c r="O51" s="39"/>
      <c r="P51" s="39"/>
      <c r="Q51" s="39"/>
      <c r="R51" s="3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" customHeight="1">
      <c r="A52" s="53"/>
      <c r="B52" s="40" t="s">
        <v>29</v>
      </c>
      <c r="C52" s="1">
        <f t="shared" si="4"/>
        <v>9630</v>
      </c>
      <c r="D52" s="2">
        <f t="shared" si="5"/>
        <v>132680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9630</v>
      </c>
      <c r="R52" s="39">
        <v>132680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4:36" ht="12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4:36" ht="12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4:36" ht="12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4:36" ht="12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4:36" ht="12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4:36" ht="12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4:36" ht="12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4:36" ht="12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4:36" ht="12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4:36" ht="12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4:36" ht="12" customHeight="1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4:36" ht="12" customHeight="1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4:36" ht="12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4:36" ht="12" customHeight="1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4:36" ht="12" customHeight="1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4:36" ht="12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4:36" ht="12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4:36" ht="12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4:36" ht="12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4:36" ht="12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4:36" ht="12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4:36" ht="12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4:36" ht="12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4:36" ht="12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4:36" ht="12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4:36" ht="12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4:36" ht="12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4:36" ht="12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4:36" ht="12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4:36" ht="12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4:36" ht="12" customHeight="1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4:36" ht="12" customHeight="1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4:36" ht="12" customHeight="1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4:36" ht="12" customHeight="1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4:36" ht="12" customHeight="1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4:36" ht="12" customHeight="1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4:36" ht="12" customHeight="1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4:36" ht="12" customHeight="1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4:36" ht="12" customHeight="1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4:36" ht="12" customHeight="1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4:36" ht="12" customHeight="1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4:36" ht="12" customHeight="1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4:36" ht="12" customHeight="1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4:36" ht="12" customHeight="1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4:36" ht="12" customHeight="1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4:36" ht="12" customHeight="1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4:36" ht="12" customHeight="1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4:36" ht="12" customHeight="1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4:36" ht="12" customHeight="1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4:36" ht="12" customHeight="1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4:36" ht="12" customHeight="1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4:36" ht="12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4:36" ht="12" customHeight="1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4:36" ht="12" customHeight="1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4:36" ht="12" customHeight="1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4:36" ht="12" customHeight="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4:36" ht="12" customHeight="1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4:36" ht="12" customHeight="1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4:36" ht="12" customHeight="1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4:36" ht="12" customHeight="1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4:36" ht="12" customHeight="1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4:36" ht="12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4:36" ht="12" customHeight="1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4:36" ht="12" customHeight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4:36" ht="12" customHeight="1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4:36" ht="12" customHeight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4:36" ht="12" customHeight="1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4:36" ht="12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4:36" ht="12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4:36" ht="12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4:36" ht="12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4:36" ht="12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4:36" ht="12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4:36" ht="12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4:36" ht="12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4:36" ht="12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4:36" ht="12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4:36" ht="12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4:36" ht="12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4:36" ht="12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4:36" ht="12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4:36" ht="12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4:36" ht="12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4:36" ht="12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4:36" ht="12" customHeight="1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4:36" ht="12" customHeight="1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4:36" ht="12" customHeight="1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4:36" ht="12" customHeight="1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4:36" ht="12" customHeight="1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4:36" ht="12" customHeight="1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4:36" ht="12" customHeight="1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4:36" ht="12" customHeight="1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4:36" ht="12" customHeight="1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4:36" ht="12" customHeight="1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4:36" ht="12" customHeight="1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4:36" ht="12" customHeight="1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4:36" ht="12" customHeight="1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4:36" ht="12" customHeight="1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4:36" ht="12" customHeight="1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4:36" ht="12" customHeight="1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4:36" ht="12" customHeight="1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4:36" ht="12" customHeight="1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4:36" ht="12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4:36" ht="12" customHeight="1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4:36" ht="12" customHeight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4:36" ht="12" customHeight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4:36" ht="12" customHeight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4:36" ht="12" customHeight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4:36" ht="12" customHeight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4:36" ht="12" customHeight="1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4:36" ht="12" customHeight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4:36" ht="12" customHeight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4:36" ht="12" customHeight="1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4:36" ht="12" customHeight="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4:36" ht="12" customHeight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4:36" ht="12" customHeight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4:36" ht="12" customHeight="1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4:36" ht="12" customHeight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4:36" ht="12" customHeight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4:36" ht="12" customHeight="1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4:36" ht="12" customHeight="1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4:36" ht="12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4:36" ht="12" customHeight="1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4:36" ht="12" customHeight="1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4:36" ht="12" customHeight="1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4:36" ht="12" customHeight="1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4:36" ht="12" customHeight="1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4:36" ht="12" customHeight="1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4:36" ht="12" customHeight="1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4:36" ht="12" customHeight="1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4:36" ht="12" customHeight="1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4:36" ht="12" customHeight="1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4:36" ht="12" customHeight="1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4:36" ht="12" customHeight="1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4:36" ht="12" customHeight="1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4:36" ht="12" customHeight="1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4:36" ht="12" customHeight="1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4:36" ht="12" customHeight="1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4:36" ht="12" customHeight="1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4:36" ht="12" customHeight="1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4:36" ht="12" customHeight="1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4:36" ht="12" customHeight="1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4:36" ht="12" customHeight="1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4:36" ht="12" customHeight="1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4:36" ht="12" customHeight="1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4:36" ht="12" customHeight="1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4:36" ht="12" customHeight="1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4:36" ht="12" customHeight="1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4:36" ht="12" customHeight="1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4:36" ht="12" customHeight="1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4:36" ht="12" customHeight="1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4:36" ht="12" customHeight="1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4:36" ht="12" customHeight="1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4:36" ht="12" customHeight="1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4:36" ht="12" customHeight="1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4:36" ht="12" customHeight="1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4:36" ht="12" customHeight="1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4:36" ht="12" customHeight="1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4:36" ht="12" customHeight="1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4:36" ht="12" customHeight="1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4:36" ht="12" customHeight="1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4:36" ht="12" customHeight="1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4:36" ht="12" customHeight="1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4:36" ht="12" customHeight="1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4:36" ht="12" customHeight="1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4:36" ht="12" customHeight="1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4:36" ht="12" customHeight="1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4:36" ht="12" customHeight="1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4:36" ht="12" customHeight="1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4:36" ht="12" customHeight="1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4:36" ht="12" customHeight="1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4:36" ht="12" customHeight="1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4:36" ht="12" customHeight="1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4:36" ht="12" customHeight="1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4:36" ht="12" customHeight="1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4:36" ht="12" customHeight="1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4:36" ht="12" customHeight="1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4:36" ht="12" customHeight="1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4:36" ht="12" customHeight="1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4:36" ht="12" customHeight="1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4:36" ht="12" customHeight="1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4:36" ht="12" customHeight="1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4:36" ht="12" customHeight="1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4:36" ht="12" customHeight="1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4:36" ht="12" customHeight="1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4:36" ht="12" customHeight="1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4:36" ht="12" customHeight="1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4:36" ht="12" customHeight="1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4:36" ht="12" customHeight="1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4:36" ht="12" customHeight="1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4:36" ht="12" customHeight="1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4:36" ht="12" customHeight="1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4:36" ht="12" customHeight="1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4:36" ht="12" customHeight="1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4:36" ht="12" customHeight="1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4:36" ht="12" customHeight="1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4:36" ht="12" customHeight="1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4:36" ht="12" customHeight="1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4:36" ht="12" customHeight="1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4:36" ht="12" customHeight="1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4:36" ht="12" customHeight="1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4:36" ht="12" customHeight="1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4:36" ht="12" customHeight="1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4:36" ht="12" customHeight="1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4:36" ht="12" customHeight="1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4:36" ht="12" customHeight="1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4:36" ht="12" customHeight="1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4:36" ht="12" customHeight="1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4:36" ht="12" customHeight="1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4:36" ht="12" customHeight="1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4:36" ht="12" customHeight="1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4:36" ht="12" customHeight="1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4:36" ht="12" customHeight="1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4:36" ht="12" customHeight="1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4:36" ht="12" customHeight="1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4:36" ht="12" customHeight="1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4:36" ht="12" customHeight="1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4:36" ht="12" customHeight="1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4:36" ht="12" customHeight="1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4:36" ht="12" customHeight="1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4:36" ht="12" customHeight="1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4:36" ht="12" customHeight="1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4:36" ht="12" customHeight="1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4:36" ht="12" customHeight="1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4:36" ht="12" customHeight="1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4:36" ht="12" customHeight="1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4:36" ht="12" customHeight="1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4:36" ht="12" customHeight="1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4:36" ht="12" customHeight="1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4:36" ht="12" customHeight="1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4:36" ht="12" customHeight="1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4:36" ht="12" customHeight="1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4:36" ht="12" customHeight="1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4:36" ht="12" customHeight="1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4:36" ht="12" customHeight="1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4:36" ht="12" customHeight="1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4:36" ht="12" customHeight="1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4:36" ht="12" customHeight="1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4:36" ht="12" customHeight="1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4:36" ht="12" customHeight="1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4:36" ht="12" customHeight="1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4:36" ht="12" customHeight="1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4:36" ht="12" customHeight="1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4:36" ht="12" customHeight="1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4:36" ht="12" customHeight="1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4:36" ht="12" customHeight="1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4:36" ht="12" customHeight="1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4:36" ht="12" customHeight="1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4:36" ht="12" customHeight="1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4:36" ht="12" customHeight="1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4:36" ht="12" customHeight="1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4:36" ht="12" customHeight="1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4:36" ht="12" customHeight="1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4:36" ht="12" customHeight="1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4:36" ht="12" customHeight="1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4:36" ht="12" customHeight="1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4:36" ht="12" customHeight="1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4:36" ht="12" customHeight="1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4:36" ht="12" customHeight="1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4:36" ht="12" customHeight="1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4:36" ht="12" customHeight="1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4:36" ht="12" customHeight="1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4:36" ht="12" customHeight="1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4:36" ht="12" customHeight="1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4:36" ht="12" customHeight="1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4:36" ht="12" customHeight="1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4:36" ht="12" customHeight="1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4:36" ht="12" customHeight="1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4:36" ht="12" customHeight="1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4:36" ht="12" customHeight="1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4:36" ht="12" customHeight="1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4:36" ht="12" customHeight="1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4:36" ht="12" customHeight="1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4:36" ht="12" customHeight="1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4:36" ht="12" customHeight="1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4:36" ht="12" customHeight="1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4:36" ht="12" customHeight="1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4:36" ht="12" customHeight="1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4:36" ht="12" customHeight="1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4:36" ht="12" customHeight="1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4:36" ht="12" customHeight="1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4:36" ht="12" customHeight="1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4:36" ht="12" customHeight="1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4:36" ht="12" customHeight="1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4:36" ht="12" customHeight="1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4:36" ht="12" customHeight="1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4:36" ht="12" customHeight="1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4:36" ht="12" customHeight="1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4:36" ht="12" customHeight="1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4:36" ht="12" customHeight="1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4:36" ht="12" customHeight="1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4:36" ht="12" customHeight="1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4:36" ht="12" customHeight="1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4:36" ht="12" customHeight="1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4:36" ht="12" customHeight="1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4:36" ht="12" customHeight="1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4:36" ht="12" customHeight="1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4:36" ht="12" customHeight="1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4:36" ht="12" customHeight="1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4:36" ht="12" customHeight="1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4:36" ht="12" customHeight="1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4:36" ht="12" customHeight="1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4:36" ht="12" customHeight="1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4:36" ht="12" customHeight="1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4:36" ht="12" customHeight="1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4:36" ht="12" customHeight="1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4:36" ht="12" customHeight="1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4:36" ht="12" customHeight="1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4:36" ht="12" customHeight="1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4:36" ht="12" customHeight="1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4:36" ht="12" customHeight="1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4:36" ht="12" customHeight="1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6:36" ht="12" customHeight="1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6:36" ht="12" customHeight="1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6:36" ht="12" customHeight="1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6:36" ht="12" customHeight="1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6:36" ht="12" customHeight="1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6:36" ht="12" customHeight="1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6:36" ht="12" customHeight="1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6:36" ht="12" customHeight="1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6:36" ht="12" customHeight="1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6:36" ht="12" customHeight="1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6:36" ht="12" customHeight="1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6:36" ht="12" customHeight="1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6:36" ht="12" customHeight="1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6:36" ht="12" customHeight="1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6:36" ht="12" customHeight="1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6:36" ht="12" customHeight="1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6:36" ht="12" customHeight="1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6:36" ht="12" customHeight="1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6:36" ht="12" customHeight="1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6:36" ht="12" customHeight="1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6:36" ht="12" customHeight="1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6:36" ht="12" customHeight="1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6:36" ht="12" customHeight="1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6:36" ht="12" customHeight="1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6:36" ht="12" customHeight="1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6:36" ht="12" customHeight="1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6:36" ht="12" customHeight="1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6:36" ht="12" customHeight="1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6:36" ht="12" customHeight="1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6:36" ht="12" customHeight="1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6:36" ht="12" customHeight="1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6:36" ht="12" customHeight="1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6:36" ht="12" customHeight="1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6:36" ht="12" customHeight="1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6:36" ht="12" customHeight="1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6:36" ht="12" customHeight="1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6:36" ht="12" customHeight="1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6:36" ht="12" customHeight="1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6:36" ht="12" customHeight="1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6:36" ht="12" customHeight="1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6:36" ht="12" customHeight="1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6:36" ht="12" customHeight="1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6:36" ht="12" customHeight="1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6:36" ht="12" customHeight="1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6:36" ht="12" customHeight="1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6:36" ht="12" customHeight="1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6:36" ht="12" customHeight="1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6:36" ht="12" customHeight="1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6:36" ht="12" customHeight="1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6:36" ht="12" customHeight="1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6:36" ht="12" customHeight="1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6:36" ht="12" customHeight="1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6:36" ht="12" customHeight="1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6:36" ht="12" customHeight="1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6:36" ht="12" customHeight="1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6:36" ht="12" customHeight="1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6:36" ht="12" customHeight="1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6:36" ht="12" customHeight="1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6:36" ht="12" customHeight="1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6:36" ht="12" customHeight="1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6:36" ht="12" customHeight="1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6:36" ht="12" customHeight="1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6:36" ht="12" customHeight="1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6:36" ht="12" customHeight="1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6:36" ht="12" customHeight="1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6:36" ht="12" customHeight="1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6:36" ht="12" customHeight="1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6:36" ht="12" customHeight="1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6:36" ht="12" customHeight="1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6:36" ht="12" customHeight="1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6:36" ht="12" customHeight="1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6:36" ht="12" customHeight="1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6:36" ht="12" customHeight="1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6:36" ht="12" customHeight="1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6:36" ht="12" customHeight="1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6:36" ht="12" customHeight="1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6:36" ht="12" customHeight="1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6:36" ht="12" customHeight="1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6:36" ht="12" customHeight="1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6:36" ht="12" customHeight="1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6:36" ht="12" customHeight="1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6:36" ht="12" customHeight="1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6:36" ht="12" customHeight="1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6:36" ht="12" customHeight="1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6:36" ht="12" customHeight="1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6:36" ht="12" customHeight="1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6:36" ht="12" customHeight="1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6:36" ht="12" customHeight="1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6:36" ht="12" customHeight="1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6:36" ht="12" customHeight="1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6:36" ht="12" customHeight="1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6:36" ht="12" customHeight="1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6:36" ht="12" customHeight="1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6:36" ht="12" customHeight="1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6:36" ht="12" customHeight="1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6:36" ht="12" customHeight="1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6:36" ht="12" customHeight="1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6:36" ht="12" customHeight="1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6:36" ht="12" customHeight="1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6:36" ht="12" customHeight="1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6:36" ht="12" customHeight="1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6:36" ht="12" customHeight="1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</sheetData>
  <sheetProtection/>
  <mergeCells count="17">
    <mergeCell ref="A48:A52"/>
    <mergeCell ref="A44:A47"/>
    <mergeCell ref="A39:A43"/>
    <mergeCell ref="K25:L25"/>
    <mergeCell ref="O25:P25"/>
    <mergeCell ref="Q25:R25"/>
    <mergeCell ref="C25:D25"/>
    <mergeCell ref="E25:F25"/>
    <mergeCell ref="G25:H25"/>
    <mergeCell ref="I25:J25"/>
    <mergeCell ref="A23:M23"/>
    <mergeCell ref="A1:L1"/>
    <mergeCell ref="A27:A33"/>
    <mergeCell ref="A34:A38"/>
    <mergeCell ref="A3:B3"/>
    <mergeCell ref="A4:B4"/>
    <mergeCell ref="M25:N25"/>
  </mergeCells>
  <hyperlinks>
    <hyperlink ref="A23:M23" r:id="rId1" display="http://toukei.mlit.go.jp/saisintoukei.html"/>
  </hyperlink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2010-01-25T05:43:09Z</cp:lastPrinted>
  <dcterms:created xsi:type="dcterms:W3CDTF">2008-03-26T02:45:11Z</dcterms:created>
  <dcterms:modified xsi:type="dcterms:W3CDTF">2010-01-25T05:46:51Z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