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121380\Desktop\大分県の農林水産業\HP公表\"/>
    </mc:Choice>
  </mc:AlternateContent>
  <bookViews>
    <workbookView xWindow="0" yWindow="0" windowWidth="28800" windowHeight="12312" activeTab="2"/>
  </bookViews>
  <sheets>
    <sheet name="表紙" sheetId="1" r:id="rId1"/>
    <sheet name="1" sheetId="2" r:id="rId2"/>
    <sheet name="3" sheetId="3" r:id="rId3"/>
    <sheet name="4" sheetId="4" r:id="rId4"/>
    <sheet name="5" sheetId="5" r:id="rId5"/>
    <sheet name="6" sheetId="6" r:id="rId6"/>
    <sheet name="7 " sheetId="15" r:id="rId7"/>
    <sheet name="9" sheetId="8" r:id="rId8"/>
    <sheet name="11農" sheetId="9" r:id="rId9"/>
    <sheet name="14林" sheetId="10" r:id="rId10"/>
    <sheet name="16水" sheetId="11" r:id="rId11"/>
    <sheet name="用語解説" sheetId="12" r:id="rId12"/>
    <sheet name="諸元" sheetId="13" r:id="rId13"/>
    <sheet name="背表紙 " sheetId="19" r:id="rId14"/>
    <sheet name="背表紙 (2)" sheetId="16" state="hidden" r:id="rId15"/>
  </sheets>
  <definedNames>
    <definedName name="_xlnm._FilterDatabase" localSheetId="2" hidden="1">'3'!$P$3:$P$44</definedName>
    <definedName name="_xlnm.Print_Area" localSheetId="8">'11農'!$A$1:$L$194</definedName>
    <definedName name="_xlnm.Print_Area" localSheetId="9">'14林'!$A$1:$L$155</definedName>
    <definedName name="_xlnm.Print_Area" localSheetId="10">'16水'!$A$1:$L$106</definedName>
    <definedName name="_xlnm.Print_Area" localSheetId="2">'3'!$A$1:$N$44</definedName>
    <definedName name="_xlnm.Print_Area" localSheetId="3">'4'!$A$1:$M$32</definedName>
    <definedName name="_xlnm.Print_Area" localSheetId="4">'5'!$A$1:$M$50</definedName>
    <definedName name="_xlnm.Print_Area" localSheetId="5">'6'!$A$1:$L$29</definedName>
    <definedName name="_xlnm.Print_Area" localSheetId="6">'7 '!$A$1:$L$212</definedName>
    <definedName name="_xlnm.Print_Area" localSheetId="7">'9'!$A$1:$L$130</definedName>
    <definedName name="_xlnm.Print_Area" localSheetId="12">諸元!$A$1:$N$43</definedName>
    <definedName name="_xlnm.Print_Area" localSheetId="13">'背表紙 '!$A$1:$AA$46</definedName>
    <definedName name="_xlnm.Print_Area" localSheetId="14">'背表紙 (2)'!$A$1:$AA$45</definedName>
    <definedName name="_xlnm.Print_Area" localSheetId="0">表紙!$A$1:$M$38</definedName>
    <definedName name="_xlnm.Print_Area" localSheetId="11">用語解説!$A$1:$M$39</definedName>
    <definedName name="_xlnm.Print_Titles" localSheetId="8">'11農'!$1:$3</definedName>
    <definedName name="_xlnm.Print_Titles" localSheetId="9">'14林'!$1:$3</definedName>
    <definedName name="_xlnm.Print_Titles" localSheetId="10">'16水'!$1:$3</definedName>
    <definedName name="_xlnm.Print_Titles" localSheetId="6">'7 '!$1:$3</definedName>
    <definedName name="_xlnm.Print_Titles" localSheetId="7">'9'!$1:$3</definedName>
    <definedName name="Z_44DCF8EA_1B29_452E_A290_A5AD4651E26D_.wvu.FilterData" localSheetId="8" hidden="1">'11農'!#REF!</definedName>
    <definedName name="Z_44DCF8EA_1B29_452E_A290_A5AD4651E26D_.wvu.FilterData" localSheetId="2" hidden="1">'3'!$P$3:$P$44</definedName>
    <definedName name="Z_44DCF8EA_1B29_452E_A290_A5AD4651E26D_.wvu.FilterData" localSheetId="7" hidden="1">'9'!#REF!</definedName>
    <definedName name="Z_592965FF_9EF6_4C3A_906E_26C9AD76BDC9_.wvu.Cols" localSheetId="8" hidden="1">'11農'!#REF!,'11農'!$K:$L</definedName>
    <definedName name="Z_592965FF_9EF6_4C3A_906E_26C9AD76BDC9_.wvu.Cols" localSheetId="9" hidden="1">'14林'!#REF!,'14林'!$K:$L</definedName>
    <definedName name="Z_592965FF_9EF6_4C3A_906E_26C9AD76BDC9_.wvu.Cols" localSheetId="10" hidden="1">'16水'!#REF!,'16水'!$K:$L</definedName>
    <definedName name="Z_592965FF_9EF6_4C3A_906E_26C9AD76BDC9_.wvu.Cols" localSheetId="2" hidden="1">'3'!$L:$M</definedName>
    <definedName name="Z_592965FF_9EF6_4C3A_906E_26C9AD76BDC9_.wvu.Cols" localSheetId="3" hidden="1">'4'!#REF!,'4'!$K:$L</definedName>
    <definedName name="Z_592965FF_9EF6_4C3A_906E_26C9AD76BDC9_.wvu.Cols" localSheetId="4" hidden="1">'5'!#REF!,'5'!$K:$L</definedName>
    <definedName name="Z_592965FF_9EF6_4C3A_906E_26C9AD76BDC9_.wvu.Cols" localSheetId="5" hidden="1">'6'!#REF!,'6'!$K:$L</definedName>
    <definedName name="Z_592965FF_9EF6_4C3A_906E_26C9AD76BDC9_.wvu.Cols" localSheetId="7" hidden="1">'9'!#REF!,'9'!$K:$L</definedName>
    <definedName name="Z_592965FF_9EF6_4C3A_906E_26C9AD76BDC9_.wvu.FilterData" localSheetId="8" hidden="1">'11農'!#REF!</definedName>
    <definedName name="Z_592965FF_9EF6_4C3A_906E_26C9AD76BDC9_.wvu.FilterData" localSheetId="9" hidden="1">'14林'!#REF!</definedName>
    <definedName name="Z_592965FF_9EF6_4C3A_906E_26C9AD76BDC9_.wvu.FilterData" localSheetId="10" hidden="1">'16水'!#REF!</definedName>
    <definedName name="Z_592965FF_9EF6_4C3A_906E_26C9AD76BDC9_.wvu.FilterData" localSheetId="2" hidden="1">'3'!$P$3:$P$44</definedName>
    <definedName name="Z_592965FF_9EF6_4C3A_906E_26C9AD76BDC9_.wvu.FilterData" localSheetId="3" hidden="1">'4'!#REF!</definedName>
    <definedName name="Z_592965FF_9EF6_4C3A_906E_26C9AD76BDC9_.wvu.FilterData" localSheetId="4" hidden="1">'5'!#REF!</definedName>
    <definedName name="Z_592965FF_9EF6_4C3A_906E_26C9AD76BDC9_.wvu.FilterData" localSheetId="5" hidden="1">'6'!#REF!</definedName>
    <definedName name="Z_592965FF_9EF6_4C3A_906E_26C9AD76BDC9_.wvu.FilterData" localSheetId="6" hidden="1">'7 '!#REF!</definedName>
    <definedName name="Z_592965FF_9EF6_4C3A_906E_26C9AD76BDC9_.wvu.FilterData" localSheetId="7" hidden="1">'9'!#REF!</definedName>
    <definedName name="Z_592965FF_9EF6_4C3A_906E_26C9AD76BDC9_.wvu.PrintArea" localSheetId="8" hidden="1">'11農'!$A$1:$L$194</definedName>
    <definedName name="Z_592965FF_9EF6_4C3A_906E_26C9AD76BDC9_.wvu.PrintArea" localSheetId="9" hidden="1">'14林'!$A$1:$L$155</definedName>
    <definedName name="Z_592965FF_9EF6_4C3A_906E_26C9AD76BDC9_.wvu.PrintArea" localSheetId="10" hidden="1">'16水'!$A$1:$J$106</definedName>
    <definedName name="Z_592965FF_9EF6_4C3A_906E_26C9AD76BDC9_.wvu.PrintArea" localSheetId="2" hidden="1">'3'!$A$1:$N$44</definedName>
    <definedName name="Z_592965FF_9EF6_4C3A_906E_26C9AD76BDC9_.wvu.PrintArea" localSheetId="3" hidden="1">'4'!$A$1:$M$32</definedName>
    <definedName name="Z_592965FF_9EF6_4C3A_906E_26C9AD76BDC9_.wvu.PrintArea" localSheetId="4" hidden="1">'5'!$A$1:$M$50</definedName>
    <definedName name="Z_592965FF_9EF6_4C3A_906E_26C9AD76BDC9_.wvu.PrintArea" localSheetId="5" hidden="1">'6'!$A$1:$L$29</definedName>
    <definedName name="Z_592965FF_9EF6_4C3A_906E_26C9AD76BDC9_.wvu.PrintArea" localSheetId="6" hidden="1">'7 '!$A$1:$L$212</definedName>
    <definedName name="Z_592965FF_9EF6_4C3A_906E_26C9AD76BDC9_.wvu.PrintArea" localSheetId="7" hidden="1">'9'!$A$1:$L$130</definedName>
    <definedName name="Z_592965FF_9EF6_4C3A_906E_26C9AD76BDC9_.wvu.PrintArea" localSheetId="13" hidden="1">'背表紙 '!$A$1:$AA$46</definedName>
    <definedName name="Z_592965FF_9EF6_4C3A_906E_26C9AD76BDC9_.wvu.PrintArea" localSheetId="14" hidden="1">'背表紙 (2)'!$A$1:$AA$45</definedName>
    <definedName name="Z_592965FF_9EF6_4C3A_906E_26C9AD76BDC9_.wvu.PrintArea" localSheetId="11" hidden="1">用語解説!$A$1:$M$39</definedName>
    <definedName name="Z_592965FF_9EF6_4C3A_906E_26C9AD76BDC9_.wvu.PrintTitles" localSheetId="8" hidden="1">'11農'!$1:$3</definedName>
    <definedName name="Z_592965FF_9EF6_4C3A_906E_26C9AD76BDC9_.wvu.PrintTitles" localSheetId="9" hidden="1">'14林'!$1:$3</definedName>
    <definedName name="Z_592965FF_9EF6_4C3A_906E_26C9AD76BDC9_.wvu.PrintTitles" localSheetId="10" hidden="1">'16水'!$1:$3</definedName>
    <definedName name="Z_592965FF_9EF6_4C3A_906E_26C9AD76BDC9_.wvu.PrintTitles" localSheetId="6" hidden="1">'7 '!$1:$3</definedName>
    <definedName name="Z_592965FF_9EF6_4C3A_906E_26C9AD76BDC9_.wvu.PrintTitles" localSheetId="7" hidden="1">'9'!$1:$3</definedName>
    <definedName name="Z_592965FF_9EF6_4C3A_906E_26C9AD76BDC9_.wvu.Rows" localSheetId="8" hidden="1">'11農'!$6:$13,'11農'!$36:$38,'11農'!$53:$53,'11農'!$59:$63,'11農'!$68:$72,'11農'!$77:$78,'11農'!$101:$107,'11農'!$110:$113,'11農'!$116:$119,'11農'!$124:$129,'11農'!$141:$141,'11農'!#REF!,'11農'!#REF!,'11農'!#REF!,'11農'!#REF!,'11農'!$183:$193</definedName>
    <definedName name="Z_592965FF_9EF6_4C3A_906E_26C9AD76BDC9_.wvu.Rows" localSheetId="9" hidden="1">'14林'!$10:$13,'14林'!$26:$28,'14林'!$41:$42,'14林'!$50:$51,'14林'!$61:$72,'14林'!$77:$82,'14林'!$86:$151</definedName>
    <definedName name="Z_592965FF_9EF6_4C3A_906E_26C9AD76BDC9_.wvu.Rows" localSheetId="10" hidden="1">'16水'!$39:$41,'16水'!$55:$61,'16水'!$69:$70,'16水'!$77:$80,'16水'!$86:$105</definedName>
    <definedName name="Z_592965FF_9EF6_4C3A_906E_26C9AD76BDC9_.wvu.Rows" localSheetId="5" hidden="1">'6'!$10:$13,'6'!$23:$28</definedName>
    <definedName name="Z_592965FF_9EF6_4C3A_906E_26C9AD76BDC9_.wvu.Rows" localSheetId="6" hidden="1">'7 '!$7:$10,'7 '!$12:$20,'7 '!$22:$30,'7 '!$32:$40,'7 '!$42:$50,'7 '!$52:$60,'7 '!$67:$70,'7 '!$72:$80,'7 '!$82:$90,'7 '!$92:$100,'7 '!$106:$110,'7 '!$127:$130,'7 '!$139:$139,'7 '!$146:$148,'7 '!$152:$155,'7 '!$157:$165,'7 '!$169:$175,'7 '!$180:$185,'7 '!$189:$195,'7 '!$199:$201,'7 '!$205:$211</definedName>
    <definedName name="Z_592965FF_9EF6_4C3A_906E_26C9AD76BDC9_.wvu.Rows" localSheetId="7" hidden="1">'9'!$9:$13,'9'!$18:$18,'9'!$24:$28,'9'!$30:$35,'9'!$41:$45,'9'!$54:$54,'9'!$58:$63,'9'!$65:$68,'9'!$81:$84,'9'!$88:$93,'9'!$95:$102,'9'!$109:$111,'9'!$118:$120,'9'!$124:$129</definedName>
    <definedName name="Z_7EFACE68_F005_4612_BFDE_8611779C77E1_.wvu.FilterData" localSheetId="8" hidden="1">'11農'!#REF!</definedName>
    <definedName name="Z_7EFACE68_F005_4612_BFDE_8611779C77E1_.wvu.FilterData" localSheetId="2" hidden="1">'3'!$P$3:$P$44</definedName>
    <definedName name="Z_7EFACE68_F005_4612_BFDE_8611779C77E1_.wvu.FilterData" localSheetId="6" hidden="1">'7 '!#REF!</definedName>
    <definedName name="Z_7EFACE68_F005_4612_BFDE_8611779C77E1_.wvu.FilterData" localSheetId="7" hidden="1">'9'!#REF!</definedName>
    <definedName name="Z_C5FAFED9_6166_4746_ADED_0FA76312E786_.wvu.Cols" localSheetId="8" hidden="1">'11農'!#REF!,'11農'!$J:$L</definedName>
    <definedName name="Z_C5FAFED9_6166_4746_ADED_0FA76312E786_.wvu.Cols" localSheetId="9" hidden="1">'14林'!#REF!,'14林'!$J:$L</definedName>
    <definedName name="Z_C5FAFED9_6166_4746_ADED_0FA76312E786_.wvu.Cols" localSheetId="10" hidden="1">'16水'!#REF!,'16水'!$J:$L</definedName>
    <definedName name="Z_C5FAFED9_6166_4746_ADED_0FA76312E786_.wvu.Cols" localSheetId="2" hidden="1">'3'!#REF!,'3'!$K:$M</definedName>
    <definedName name="Z_C5FAFED9_6166_4746_ADED_0FA76312E786_.wvu.Cols" localSheetId="3" hidden="1">'4'!#REF!,'4'!$K:$L</definedName>
    <definedName name="Z_C5FAFED9_6166_4746_ADED_0FA76312E786_.wvu.Cols" localSheetId="4" hidden="1">'5'!#REF!,'5'!$K:$L</definedName>
    <definedName name="Z_C5FAFED9_6166_4746_ADED_0FA76312E786_.wvu.Cols" localSheetId="5" hidden="1">'6'!#REF!,'6'!$J:$L</definedName>
    <definedName name="Z_C5FAFED9_6166_4746_ADED_0FA76312E786_.wvu.Cols" localSheetId="7" hidden="1">'9'!#REF!,'9'!$J:$L</definedName>
    <definedName name="Z_C5FAFED9_6166_4746_ADED_0FA76312E786_.wvu.PrintArea" localSheetId="8" hidden="1">'11農'!$A$1:$L$194</definedName>
    <definedName name="Z_C5FAFED9_6166_4746_ADED_0FA76312E786_.wvu.PrintArea" localSheetId="9" hidden="1">'14林'!$A$1:$L$161</definedName>
    <definedName name="Z_C5FAFED9_6166_4746_ADED_0FA76312E786_.wvu.PrintArea" localSheetId="10" hidden="1">'16水'!$A$1:$L$106</definedName>
    <definedName name="Z_C5FAFED9_6166_4746_ADED_0FA76312E786_.wvu.PrintArea" localSheetId="2" hidden="1">'3'!$A$1:$N$44</definedName>
    <definedName name="Z_C5FAFED9_6166_4746_ADED_0FA76312E786_.wvu.PrintArea" localSheetId="3" hidden="1">'4'!$A$1:$M$33</definedName>
    <definedName name="Z_C5FAFED9_6166_4746_ADED_0FA76312E786_.wvu.PrintArea" localSheetId="4" hidden="1">'5'!$A$1:$M$50</definedName>
    <definedName name="Z_C5FAFED9_6166_4746_ADED_0FA76312E786_.wvu.PrintArea" localSheetId="5" hidden="1">'6'!$A$1:$L$29</definedName>
    <definedName name="Z_C5FAFED9_6166_4746_ADED_0FA76312E786_.wvu.PrintArea" localSheetId="6" hidden="1">'7 '!$A$1:$L$212</definedName>
    <definedName name="Z_C5FAFED9_6166_4746_ADED_0FA76312E786_.wvu.PrintArea" localSheetId="7" hidden="1">'9'!$A$1:$L$131</definedName>
    <definedName name="Z_C5FAFED9_6166_4746_ADED_0FA76312E786_.wvu.PrintArea" localSheetId="13" hidden="1">'背表紙 '!$A$1:$AA$46</definedName>
    <definedName name="Z_C5FAFED9_6166_4746_ADED_0FA76312E786_.wvu.PrintArea" localSheetId="14" hidden="1">'背表紙 (2)'!$A$1:$AA$45</definedName>
    <definedName name="Z_C5FAFED9_6166_4746_ADED_0FA76312E786_.wvu.PrintArea" localSheetId="0" hidden="1">表紙!$A$1:$M$39</definedName>
    <definedName name="Z_C5FAFED9_6166_4746_ADED_0FA76312E786_.wvu.PrintArea" localSheetId="11" hidden="1">用語解説!$A$1:$M$39</definedName>
    <definedName name="Z_C5FAFED9_6166_4746_ADED_0FA76312E786_.wvu.PrintTitles" localSheetId="8" hidden="1">'11農'!$1:$3</definedName>
    <definedName name="Z_C5FAFED9_6166_4746_ADED_0FA76312E786_.wvu.PrintTitles" localSheetId="9" hidden="1">'14林'!$1:$3</definedName>
    <definedName name="Z_C5FAFED9_6166_4746_ADED_0FA76312E786_.wvu.PrintTitles" localSheetId="10" hidden="1">'16水'!$1:$3</definedName>
    <definedName name="Z_C5FAFED9_6166_4746_ADED_0FA76312E786_.wvu.PrintTitles" localSheetId="6" hidden="1">'7 '!$1:$3</definedName>
    <definedName name="Z_C5FAFED9_6166_4746_ADED_0FA76312E786_.wvu.PrintTitles" localSheetId="7" hidden="1">'9'!$1:$3</definedName>
    <definedName name="Z_C5FAFED9_6166_4746_ADED_0FA76312E786_.wvu.Rows" localSheetId="8" hidden="1">'11農'!$6:$13,'11農'!$36:$38,'11農'!$53:$53,'11農'!$59:$63,'11農'!$68:$72,'11農'!$77:$78,'11農'!$97:$97,'11農'!$101:$107,'11農'!$110:$113,'11農'!$116:$119,'11農'!$124:$129,'11農'!$141:$141,'11農'!#REF!,'11農'!#REF!,'11農'!#REF!,'11農'!#REF!,'11農'!$183:$193</definedName>
    <definedName name="Z_C5FAFED9_6166_4746_ADED_0FA76312E786_.wvu.Rows" localSheetId="9" hidden="1">'14林'!$10:$13,'14林'!$26:$28,'14林'!$41:$42,'14林'!$50:$51,'14林'!$61:$72,'14林'!$77:$82,'14林'!$86:$151</definedName>
    <definedName name="Z_C5FAFED9_6166_4746_ADED_0FA76312E786_.wvu.Rows" localSheetId="10" hidden="1">'16水'!$39:$41,'16水'!$55:$61,'16水'!$69:$70,'16水'!$77:$80,'16水'!$86:$105</definedName>
    <definedName name="Z_C5FAFED9_6166_4746_ADED_0FA76312E786_.wvu.Rows" localSheetId="5" hidden="1">'6'!$10:$13,'6'!$23:$28</definedName>
    <definedName name="Z_C5FAFED9_6166_4746_ADED_0FA76312E786_.wvu.Rows" localSheetId="6" hidden="1">'7 '!$7:$10,'7 '!$12:$20,'7 '!$22:$30,'7 '!$32:$40,'7 '!$42:$50,'7 '!$52:$60,'7 '!$67:$70,'7 '!$72:$80,'7 '!$82:$90,'7 '!$92:$110,'7 '!$127:$130,'7 '!$139:$139,'7 '!$146:$148,'7 '!$152:$155,'7 '!$157:$165,'7 '!$169:$175,'7 '!$180:$185,'7 '!$189:$195,'7 '!$199:$201,'7 '!$205:$211</definedName>
    <definedName name="Z_C5FAFED9_6166_4746_ADED_0FA76312E786_.wvu.Rows" localSheetId="7" hidden="1">'9'!$9:$13,'9'!$18:$18,'9'!$24:$28,'9'!$30:$35,'9'!$41:$45,'9'!$54:$54,'9'!$58:$63,'9'!$65:$68,'9'!$81:$84,'9'!$88:$93,'9'!$95:$102,'9'!$109:$111,'9'!$117:$129</definedName>
  </definedNames>
  <calcPr calcId="162913"/>
  <customWorkbookViews>
    <customWorkbookView name="渡邉 - 個人用ビュー" guid="{C5FAFED9-6166-4746-ADED-0FA76312E786}" mergeInterval="0" personalView="1" xWindow="790" yWindow="70" windowWidth="1278" windowHeight="981" activeSheetId="8"/>
    <customWorkbookView name="河部 - 個人用ビュー" guid="{F4D6756E-AF4C-4E2C-B953-6184D5DD4220}" mergeInterval="0" personalView="1" maximized="1" xWindow="-8" yWindow="-8" windowWidth="1936" windowHeight="1056" activeSheetId="3"/>
    <customWorkbookView name="oitapref - 個人用ビュー" guid="{592965FF-9EF6-4C3A-906E-26C9AD76BDC9}" mergeInterval="0" personalView="1" maximized="1" xWindow="-8" yWindow="-8" windowWidth="1936" windowHeight="1056" activeSheetId="11"/>
  </customWorkbookViews>
</workbook>
</file>

<file path=xl/calcChain.xml><?xml version="1.0" encoding="utf-8"?>
<calcChain xmlns="http://schemas.openxmlformats.org/spreadsheetml/2006/main">
  <c r="K6" i="5" l="1"/>
  <c r="K51" i="15" l="1"/>
  <c r="K125" i="15" l="1"/>
  <c r="K124" i="15"/>
  <c r="N30" i="3" l="1"/>
  <c r="L36" i="8"/>
  <c r="L40" i="8" s="1"/>
  <c r="G36" i="8"/>
  <c r="G40" i="8" s="1"/>
  <c r="H36" i="8"/>
  <c r="H40" i="8" s="1"/>
  <c r="I36" i="8"/>
  <c r="I40" i="8" s="1"/>
  <c r="J36" i="8"/>
  <c r="J40" i="8" s="1"/>
  <c r="K36" i="8"/>
  <c r="K40" i="8" s="1"/>
  <c r="F36" i="8"/>
  <c r="M9" i="4" l="1"/>
  <c r="M30" i="3" l="1"/>
  <c r="M39" i="3"/>
  <c r="L5" i="3" l="1"/>
  <c r="L19" i="8" l="1"/>
  <c r="K14" i="8"/>
  <c r="L14" i="8"/>
  <c r="L5" i="8"/>
  <c r="K5" i="8"/>
  <c r="M22" i="4"/>
  <c r="M15" i="4"/>
  <c r="M6" i="4"/>
  <c r="L9" i="4"/>
  <c r="M29" i="5"/>
  <c r="M25" i="5"/>
  <c r="L6" i="5"/>
  <c r="L41" i="5"/>
  <c r="J179" i="15" l="1"/>
  <c r="K198" i="15"/>
  <c r="K197" i="15"/>
  <c r="J196" i="15"/>
  <c r="H196" i="15"/>
  <c r="K188" i="15"/>
  <c r="K187" i="15"/>
  <c r="K186" i="15"/>
  <c r="I179" i="15"/>
  <c r="H179" i="15"/>
  <c r="K178" i="15"/>
  <c r="K177" i="15"/>
  <c r="K176" i="15"/>
  <c r="K168" i="15"/>
  <c r="K167" i="15"/>
  <c r="J166" i="15"/>
  <c r="I166" i="15"/>
  <c r="H166" i="15"/>
  <c r="K156" i="15"/>
  <c r="K151" i="15"/>
  <c r="K150" i="15"/>
  <c r="K196" i="15" l="1"/>
  <c r="K166" i="15"/>
  <c r="L15" i="4"/>
  <c r="K65" i="15" l="1"/>
  <c r="K64" i="15"/>
  <c r="K63" i="15"/>
  <c r="L19" i="6"/>
  <c r="L14" i="6"/>
  <c r="L9" i="6"/>
  <c r="K62" i="15" l="1"/>
  <c r="K41" i="15"/>
  <c r="L58" i="10" l="1"/>
  <c r="L53" i="10"/>
  <c r="L55" i="8" l="1"/>
  <c r="L46" i="8"/>
  <c r="K66" i="15" l="1"/>
  <c r="K53" i="10" l="1"/>
  <c r="K58" i="10"/>
  <c r="K145" i="15"/>
  <c r="K144" i="15"/>
  <c r="K143" i="15"/>
  <c r="K142" i="15"/>
  <c r="K141" i="15"/>
  <c r="K138" i="15"/>
  <c r="K137" i="15"/>
  <c r="K136" i="15"/>
  <c r="K135" i="15"/>
  <c r="K134" i="15"/>
  <c r="K133" i="15"/>
  <c r="K126" i="15"/>
  <c r="L16" i="3" l="1"/>
  <c r="L69" i="8" l="1"/>
  <c r="K121" i="15" l="1"/>
  <c r="K120" i="15"/>
  <c r="K119" i="15"/>
  <c r="K118" i="15"/>
  <c r="K117" i="15"/>
  <c r="K116" i="15"/>
  <c r="K115" i="15"/>
  <c r="K113" i="15"/>
  <c r="J91" i="15"/>
  <c r="I91" i="15"/>
  <c r="H91" i="15"/>
  <c r="J81" i="15"/>
  <c r="I81" i="15"/>
  <c r="H81" i="15"/>
  <c r="K71" i="15"/>
  <c r="K61" i="15"/>
  <c r="K40" i="15"/>
  <c r="K39" i="15"/>
  <c r="K38" i="15"/>
  <c r="K37" i="15"/>
  <c r="K36" i="15"/>
  <c r="K35" i="15"/>
  <c r="K34" i="15"/>
  <c r="K33" i="15"/>
  <c r="K32" i="15"/>
  <c r="K31" i="15"/>
  <c r="K11" i="15"/>
  <c r="K6" i="15"/>
  <c r="K5" i="15"/>
  <c r="K91" i="15" l="1"/>
  <c r="K81" i="15"/>
  <c r="K25" i="5"/>
  <c r="L22" i="4" l="1"/>
  <c r="L22" i="3" l="1"/>
  <c r="L12" i="3" l="1"/>
  <c r="L4" i="3" s="1"/>
  <c r="K46" i="8" l="1"/>
  <c r="I19" i="8"/>
  <c r="J19" i="8"/>
  <c r="K19" i="8"/>
  <c r="H14" i="8"/>
  <c r="I14" i="8"/>
  <c r="J14" i="8"/>
  <c r="J58" i="10"/>
  <c r="K5" i="3" l="1"/>
  <c r="K39" i="3" l="1"/>
  <c r="K30" i="3"/>
  <c r="K22" i="3" l="1"/>
  <c r="K16" i="3" l="1"/>
  <c r="K12" i="3"/>
  <c r="K4" i="3" s="1"/>
  <c r="I49" i="11" l="1"/>
  <c r="I38" i="11" l="1"/>
  <c r="I30" i="11"/>
  <c r="H30" i="11"/>
  <c r="J6" i="5" l="1"/>
  <c r="J19" i="6"/>
  <c r="J5" i="6"/>
  <c r="J85" i="8" l="1"/>
  <c r="J21" i="5" l="1"/>
  <c r="J5" i="5" s="1"/>
  <c r="J15" i="4"/>
  <c r="H136" i="9" l="1"/>
  <c r="G136" i="9"/>
  <c r="F136" i="9"/>
  <c r="I77" i="8" l="1"/>
  <c r="G137" i="9" l="1"/>
  <c r="H137" i="9" s="1"/>
  <c r="J53" i="8" l="1"/>
  <c r="I33" i="10" l="1"/>
  <c r="I16" i="10"/>
  <c r="H16" i="10"/>
  <c r="I18" i="10"/>
  <c r="I62" i="11" l="1"/>
  <c r="I58" i="10"/>
  <c r="J53" i="10"/>
  <c r="I53" i="10"/>
  <c r="I75" i="9"/>
  <c r="I85" i="8"/>
  <c r="J69" i="8"/>
  <c r="I69" i="8"/>
  <c r="J55" i="8"/>
  <c r="I55" i="8"/>
  <c r="I46" i="8"/>
  <c r="I53" i="8" s="1"/>
  <c r="J5" i="8"/>
  <c r="I5" i="8"/>
  <c r="J14" i="6"/>
  <c r="J4" i="6"/>
  <c r="J29" i="5"/>
  <c r="J41" i="5"/>
  <c r="J40" i="5" s="1"/>
  <c r="J39" i="5" s="1"/>
  <c r="J25" i="5"/>
  <c r="J27" i="4"/>
  <c r="J22" i="4"/>
  <c r="J9" i="4"/>
  <c r="J6" i="4" s="1"/>
  <c r="J5" i="4" s="1"/>
  <c r="J4" i="4" s="1"/>
  <c r="J39" i="3"/>
  <c r="J30" i="3"/>
  <c r="J22" i="3"/>
  <c r="J16" i="3"/>
  <c r="J12" i="3"/>
  <c r="J5" i="3"/>
  <c r="I4" i="8" l="1"/>
  <c r="J4" i="8"/>
  <c r="J4" i="5"/>
  <c r="J4" i="3"/>
  <c r="H29" i="5"/>
  <c r="F85" i="8" l="1"/>
  <c r="I27" i="4" l="1"/>
  <c r="G27" i="4"/>
  <c r="G6" i="5" l="1"/>
  <c r="G15" i="4" l="1"/>
  <c r="F19" i="8" l="1"/>
  <c r="G41" i="5" l="1"/>
  <c r="G40" i="5" s="1"/>
  <c r="G39" i="5" s="1"/>
  <c r="H25" i="5"/>
  <c r="M6" i="5"/>
  <c r="H6" i="5" l="1"/>
  <c r="N39" i="3"/>
  <c r="L39" i="3"/>
  <c r="I39" i="3"/>
  <c r="H39" i="3"/>
  <c r="I19" i="3" l="1"/>
  <c r="J19" i="3" s="1"/>
  <c r="H62" i="11" l="1"/>
  <c r="G62" i="11"/>
  <c r="F62" i="11"/>
  <c r="H19" i="8" l="1"/>
  <c r="H49" i="11" l="1"/>
  <c r="G49" i="11"/>
  <c r="F49" i="11"/>
  <c r="H38" i="11"/>
  <c r="G38" i="11"/>
  <c r="F38" i="11"/>
  <c r="G30" i="11"/>
  <c r="F30" i="11"/>
  <c r="H46" i="8" l="1"/>
  <c r="H53" i="8" s="1"/>
  <c r="G46" i="8"/>
  <c r="G53" i="8" s="1"/>
  <c r="F46" i="8"/>
  <c r="F53" i="8" s="1"/>
  <c r="H33" i="10" l="1"/>
  <c r="G33" i="10"/>
  <c r="F33" i="10"/>
  <c r="G19" i="8" l="1"/>
  <c r="L6" i="4" l="1"/>
  <c r="K9" i="4"/>
  <c r="K6" i="4" s="1"/>
  <c r="I9" i="4"/>
  <c r="I6" i="4" s="1"/>
  <c r="H9" i="4"/>
  <c r="H6" i="4" s="1"/>
  <c r="G9" i="4"/>
  <c r="G6" i="4" s="1"/>
  <c r="G5" i="4" s="1"/>
  <c r="G14" i="6" l="1"/>
  <c r="F18" i="10" l="1"/>
  <c r="F16" i="10"/>
  <c r="H18" i="10"/>
  <c r="G18" i="10"/>
  <c r="G16" i="10"/>
  <c r="G25" i="5" l="1"/>
  <c r="F72" i="8" l="1"/>
  <c r="F71" i="8"/>
  <c r="F70" i="8"/>
  <c r="H77" i="8"/>
  <c r="G77" i="8"/>
  <c r="F77" i="8"/>
  <c r="F69" i="8" l="1"/>
  <c r="H75" i="9"/>
  <c r="G75" i="9"/>
  <c r="F75" i="9"/>
  <c r="F58" i="10" l="1"/>
  <c r="H58" i="10"/>
  <c r="G58" i="10"/>
  <c r="H53" i="10"/>
  <c r="G53" i="10"/>
  <c r="F53" i="10"/>
  <c r="L85" i="8"/>
  <c r="K85" i="8"/>
  <c r="H85" i="8"/>
  <c r="G85" i="8"/>
  <c r="K69" i="8"/>
  <c r="H69" i="8"/>
  <c r="G69" i="8"/>
  <c r="K55" i="8"/>
  <c r="H55" i="8"/>
  <c r="G55" i="8"/>
  <c r="F55" i="8"/>
  <c r="F40" i="8"/>
  <c r="G14" i="8"/>
  <c r="F14" i="8"/>
  <c r="H5" i="8"/>
  <c r="G5" i="8"/>
  <c r="F5" i="8"/>
  <c r="H19" i="6"/>
  <c r="F19" i="6"/>
  <c r="K19" i="6"/>
  <c r="I19" i="6"/>
  <c r="G19" i="6"/>
  <c r="K14" i="6"/>
  <c r="I14" i="6"/>
  <c r="H14" i="6"/>
  <c r="F14" i="6"/>
  <c r="L5" i="6"/>
  <c r="K5" i="6"/>
  <c r="I5" i="6"/>
  <c r="H5" i="6"/>
  <c r="G5" i="6"/>
  <c r="F5" i="6"/>
  <c r="M41" i="5"/>
  <c r="M40" i="5" s="1"/>
  <c r="M39" i="5" s="1"/>
  <c r="L40" i="5"/>
  <c r="L39" i="5" s="1"/>
  <c r="K41" i="5"/>
  <c r="K40" i="5" s="1"/>
  <c r="K39" i="5" s="1"/>
  <c r="I41" i="5"/>
  <c r="I40" i="5" s="1"/>
  <c r="I39" i="5" s="1"/>
  <c r="H41" i="5"/>
  <c r="H40" i="5" s="1"/>
  <c r="H39" i="5" s="1"/>
  <c r="L29" i="5"/>
  <c r="K29" i="5"/>
  <c r="I29" i="5"/>
  <c r="G29" i="5"/>
  <c r="L25" i="5"/>
  <c r="I25" i="5"/>
  <c r="M21" i="5"/>
  <c r="M5" i="5" s="1"/>
  <c r="L21" i="5"/>
  <c r="L5" i="5" s="1"/>
  <c r="K21" i="5"/>
  <c r="K5" i="5" s="1"/>
  <c r="I21" i="5"/>
  <c r="H21" i="5"/>
  <c r="G21" i="5"/>
  <c r="G5" i="5" s="1"/>
  <c r="I6" i="5"/>
  <c r="M27" i="4"/>
  <c r="L27" i="4"/>
  <c r="K27" i="4"/>
  <c r="H27" i="4"/>
  <c r="K22" i="4"/>
  <c r="I22" i="4"/>
  <c r="H22" i="4"/>
  <c r="G22" i="4"/>
  <c r="G4" i="4" s="1"/>
  <c r="M5" i="4"/>
  <c r="K15" i="4"/>
  <c r="I15" i="4"/>
  <c r="H15" i="4"/>
  <c r="L30" i="3"/>
  <c r="I30" i="3"/>
  <c r="H30" i="3"/>
  <c r="G22" i="3"/>
  <c r="N22" i="3"/>
  <c r="I22" i="3"/>
  <c r="H22" i="3"/>
  <c r="N16" i="3"/>
  <c r="I16" i="3"/>
  <c r="H16" i="3"/>
  <c r="G16" i="3"/>
  <c r="N12" i="3"/>
  <c r="I12" i="3"/>
  <c r="H12" i="3"/>
  <c r="G12" i="3"/>
  <c r="N5" i="3"/>
  <c r="I5" i="3"/>
  <c r="H5" i="3"/>
  <c r="G5" i="3"/>
  <c r="K4" i="5" l="1"/>
  <c r="N4" i="3"/>
  <c r="G4" i="5"/>
  <c r="L4" i="5"/>
  <c r="M4" i="5"/>
  <c r="M4" i="4"/>
  <c r="G4" i="3"/>
  <c r="L5" i="4"/>
  <c r="L4" i="4" s="1"/>
  <c r="K4" i="8"/>
  <c r="K4" i="6"/>
  <c r="H4" i="8"/>
  <c r="F4" i="8"/>
  <c r="G4" i="8"/>
  <c r="L4" i="6"/>
  <c r="F4" i="6"/>
  <c r="H4" i="6"/>
  <c r="I4" i="6"/>
  <c r="G4" i="6"/>
  <c r="H5" i="5"/>
  <c r="H4" i="5" s="1"/>
  <c r="I5" i="5"/>
  <c r="I4" i="5" s="1"/>
  <c r="H5" i="4"/>
  <c r="H4" i="4" s="1"/>
  <c r="I5" i="4"/>
  <c r="I4" i="4" s="1"/>
  <c r="K4" i="4"/>
  <c r="H4" i="3"/>
  <c r="I4" i="3"/>
</calcChain>
</file>

<file path=xl/comments1.xml><?xml version="1.0" encoding="utf-8"?>
<comments xmlns="http://schemas.openxmlformats.org/spreadsheetml/2006/main">
  <authors>
    <author>oitapref</author>
  </authors>
  <commentList>
    <comment ref="I77" authorId="0" shapeId="0">
      <text>
        <r>
          <rPr>
            <b/>
            <sz val="16"/>
            <color indexed="81"/>
            <rFont val="MS P ゴシック"/>
            <family val="3"/>
            <charset val="128"/>
          </rPr>
          <t>調査集計変更により単純比較は不可
・請負作業班の一部をｶｳﾝﾄしていたので除外したため</t>
        </r>
      </text>
    </comment>
  </commentList>
</comments>
</file>

<file path=xl/comments2.xml><?xml version="1.0" encoding="utf-8"?>
<comments xmlns="http://schemas.openxmlformats.org/spreadsheetml/2006/main">
  <authors>
    <author>oitapref</author>
  </authors>
  <commentList>
    <comment ref="K84" authorId="0" shapeId="0">
      <text>
        <r>
          <rPr>
            <b/>
            <sz val="9"/>
            <color indexed="81"/>
            <rFont val="MS P ゴシック"/>
            <family val="3"/>
            <charset val="128"/>
          </rPr>
          <t xml:space="preserve">oitap大分の畜産雛導入
</t>
        </r>
      </text>
    </comment>
    <comment ref="L87" authorId="0" shapeId="0">
      <text>
        <r>
          <rPr>
            <b/>
            <sz val="9"/>
            <color indexed="81"/>
            <rFont val="MS P ゴシック"/>
            <family val="3"/>
            <charset val="128"/>
          </rPr>
          <t>農林水産省「面積調査」が未公表のため未記入（例年8月下旬公表）</t>
        </r>
      </text>
    </comment>
  </commentList>
</comments>
</file>

<file path=xl/sharedStrings.xml><?xml version="1.0" encoding="utf-8"?>
<sst xmlns="http://schemas.openxmlformats.org/spreadsheetml/2006/main" count="1163" uniqueCount="656">
  <si>
    <t>億円/年</t>
  </si>
  <si>
    <t>Ⅰ</t>
    <phoneticPr fontId="1"/>
  </si>
  <si>
    <t>Ⅱ</t>
    <phoneticPr fontId="1"/>
  </si>
  <si>
    <t>Ⅲ</t>
    <phoneticPr fontId="1"/>
  </si>
  <si>
    <t>Ⅳ</t>
    <phoneticPr fontId="1"/>
  </si>
  <si>
    <t>農林水産業による創出額</t>
    <rPh sb="0" eb="2">
      <t>ノウリン</t>
    </rPh>
    <rPh sb="2" eb="5">
      <t>スイサンギョウ</t>
    </rPh>
    <rPh sb="8" eb="10">
      <t>ソウシュツ</t>
    </rPh>
    <rPh sb="10" eb="11">
      <t>ガク</t>
    </rPh>
    <phoneticPr fontId="1"/>
  </si>
  <si>
    <t>農林水産業への新規就業者数</t>
    <rPh sb="0" eb="2">
      <t>ノウリン</t>
    </rPh>
    <rPh sb="2" eb="5">
      <t>スイサンギョウ</t>
    </rPh>
    <rPh sb="7" eb="9">
      <t>シンキ</t>
    </rPh>
    <rPh sb="9" eb="12">
      <t>シュウギョウシャ</t>
    </rPh>
    <rPh sb="12" eb="13">
      <t>スウ</t>
    </rPh>
    <phoneticPr fontId="1"/>
  </si>
  <si>
    <t>戦略品目の産出額</t>
    <rPh sb="0" eb="2">
      <t>センリャク</t>
    </rPh>
    <rPh sb="2" eb="4">
      <t>ヒンモク</t>
    </rPh>
    <rPh sb="5" eb="8">
      <t>サンシュツガク</t>
    </rPh>
    <phoneticPr fontId="1"/>
  </si>
  <si>
    <t>日本型直接支払協定面積</t>
    <rPh sb="0" eb="3">
      <t>ニホンガタ</t>
    </rPh>
    <rPh sb="3" eb="5">
      <t>チョクセツ</t>
    </rPh>
    <rPh sb="5" eb="7">
      <t>シハラ</t>
    </rPh>
    <rPh sb="7" eb="9">
      <t>キョウテイ</t>
    </rPh>
    <rPh sb="9" eb="11">
      <t>メンセキ</t>
    </rPh>
    <phoneticPr fontId="1"/>
  </si>
  <si>
    <t>農業法人数</t>
    <rPh sb="0" eb="2">
      <t>ノウギョウ</t>
    </rPh>
    <rPh sb="2" eb="5">
      <t>ホウジンスウ</t>
    </rPh>
    <phoneticPr fontId="1"/>
  </si>
  <si>
    <t>指標名</t>
    <phoneticPr fontId="1"/>
  </si>
  <si>
    <t>農林水産業産出額</t>
    <rPh sb="0" eb="2">
      <t>ノウリン</t>
    </rPh>
    <rPh sb="2" eb="5">
      <t>スイサンギョウ</t>
    </rPh>
    <rPh sb="5" eb="8">
      <t>サンシュツガク</t>
    </rPh>
    <phoneticPr fontId="1"/>
  </si>
  <si>
    <t>付加価値額　　　</t>
    <rPh sb="0" eb="2">
      <t>フカ</t>
    </rPh>
    <rPh sb="2" eb="5">
      <t>カチガク</t>
    </rPh>
    <phoneticPr fontId="1"/>
  </si>
  <si>
    <t>認定漁業士数</t>
    <rPh sb="0" eb="2">
      <t>ニンテイ</t>
    </rPh>
    <rPh sb="2" eb="4">
      <t>ギョギョウ</t>
    </rPh>
    <rPh sb="4" eb="5">
      <t>シ</t>
    </rPh>
    <rPh sb="5" eb="6">
      <t>スウ</t>
    </rPh>
    <phoneticPr fontId="1"/>
  </si>
  <si>
    <t>有害鳥獣による農林水産業被害額</t>
    <rPh sb="0" eb="2">
      <t>ユウガイ</t>
    </rPh>
    <rPh sb="2" eb="4">
      <t>チョウジュウ</t>
    </rPh>
    <rPh sb="7" eb="9">
      <t>ノウリン</t>
    </rPh>
    <rPh sb="9" eb="12">
      <t>スイサンギョウ</t>
    </rPh>
    <rPh sb="12" eb="15">
      <t>ヒガイガク</t>
    </rPh>
    <phoneticPr fontId="1"/>
  </si>
  <si>
    <t>交付金等　　　</t>
    <rPh sb="0" eb="3">
      <t>コウフキン</t>
    </rPh>
    <rPh sb="3" eb="4">
      <t>トウ</t>
    </rPh>
    <phoneticPr fontId="1"/>
  </si>
  <si>
    <t>農地集積率</t>
    <rPh sb="0" eb="2">
      <t>ノウチ</t>
    </rPh>
    <rPh sb="2" eb="4">
      <t>シュウセキ</t>
    </rPh>
    <rPh sb="4" eb="5">
      <t>リツ</t>
    </rPh>
    <phoneticPr fontId="1"/>
  </si>
  <si>
    <t>企業参入数</t>
    <rPh sb="0" eb="2">
      <t>キギョウ</t>
    </rPh>
    <rPh sb="2" eb="4">
      <t>サンニュウ</t>
    </rPh>
    <rPh sb="4" eb="5">
      <t>スウ</t>
    </rPh>
    <phoneticPr fontId="1"/>
  </si>
  <si>
    <t>品　目　名</t>
    <rPh sb="0" eb="1">
      <t>シナ</t>
    </rPh>
    <rPh sb="2" eb="3">
      <t>メ</t>
    </rPh>
    <rPh sb="4" eb="5">
      <t>メイ</t>
    </rPh>
    <phoneticPr fontId="1"/>
  </si>
  <si>
    <t>園　　芸</t>
    <rPh sb="0" eb="1">
      <t>エン</t>
    </rPh>
    <rPh sb="3" eb="4">
      <t>ゲイ</t>
    </rPh>
    <phoneticPr fontId="1"/>
  </si>
  <si>
    <t>畜　　産</t>
    <rPh sb="0" eb="1">
      <t>チク</t>
    </rPh>
    <rPh sb="3" eb="4">
      <t>サン</t>
    </rPh>
    <phoneticPr fontId="1"/>
  </si>
  <si>
    <t>水　産　業</t>
    <rPh sb="0" eb="1">
      <t>ミズ</t>
    </rPh>
    <rPh sb="2" eb="3">
      <t>サン</t>
    </rPh>
    <rPh sb="4" eb="5">
      <t>ギョウ</t>
    </rPh>
    <phoneticPr fontId="1"/>
  </si>
  <si>
    <t>林　　　業</t>
    <rPh sb="0" eb="1">
      <t>ハヤシ</t>
    </rPh>
    <rPh sb="4" eb="5">
      <t>ギョウ</t>
    </rPh>
    <phoneticPr fontId="1"/>
  </si>
  <si>
    <t>農　　　業</t>
    <rPh sb="0" eb="1">
      <t>ノウ</t>
    </rPh>
    <rPh sb="4" eb="5">
      <t>ギョウ</t>
    </rPh>
    <phoneticPr fontId="1"/>
  </si>
  <si>
    <t>食 品 加 工</t>
    <rPh sb="0" eb="1">
      <t>ショク</t>
    </rPh>
    <rPh sb="2" eb="3">
      <t>シナ</t>
    </rPh>
    <rPh sb="4" eb="5">
      <t>カ</t>
    </rPh>
    <rPh sb="6" eb="7">
      <t>タクミ</t>
    </rPh>
    <phoneticPr fontId="1"/>
  </si>
  <si>
    <t>木 材 加 工</t>
    <rPh sb="0" eb="1">
      <t>キ</t>
    </rPh>
    <rPh sb="2" eb="3">
      <t>ザイ</t>
    </rPh>
    <rPh sb="4" eb="5">
      <t>カ</t>
    </rPh>
    <rPh sb="6" eb="7">
      <t>タクミ</t>
    </rPh>
    <phoneticPr fontId="1"/>
  </si>
  <si>
    <t>直　売　所</t>
    <rPh sb="0" eb="1">
      <t>スナオ</t>
    </rPh>
    <rPh sb="2" eb="3">
      <t>バイ</t>
    </rPh>
    <rPh sb="4" eb="5">
      <t>ショ</t>
    </rPh>
    <phoneticPr fontId="1"/>
  </si>
  <si>
    <t>直接支払交付金</t>
    <rPh sb="0" eb="2">
      <t>チョクセツ</t>
    </rPh>
    <rPh sb="2" eb="4">
      <t>シハラ</t>
    </rPh>
    <rPh sb="4" eb="7">
      <t>コウフキン</t>
    </rPh>
    <phoneticPr fontId="1"/>
  </si>
  <si>
    <t>米政策交付金</t>
    <rPh sb="0" eb="1">
      <t>コメ</t>
    </rPh>
    <rPh sb="1" eb="3">
      <t>セイサク</t>
    </rPh>
    <rPh sb="3" eb="6">
      <t>コウフキン</t>
    </rPh>
    <phoneticPr fontId="1"/>
  </si>
  <si>
    <t>　うち畜産</t>
    <rPh sb="3" eb="5">
      <t>チクサン</t>
    </rPh>
    <phoneticPr fontId="1"/>
  </si>
  <si>
    <t>豚舎への野生動物の侵入防護柵設置率</t>
    <rPh sb="0" eb="2">
      <t>トンシャ</t>
    </rPh>
    <rPh sb="4" eb="6">
      <t>ヤセイ</t>
    </rPh>
    <rPh sb="6" eb="8">
      <t>ドウブツ</t>
    </rPh>
    <rPh sb="9" eb="11">
      <t>シンニュウ</t>
    </rPh>
    <rPh sb="11" eb="14">
      <t>ボウゴサク</t>
    </rPh>
    <rPh sb="14" eb="17">
      <t>セッチリツ</t>
    </rPh>
    <phoneticPr fontId="1"/>
  </si>
  <si>
    <t>中核林業経営体数</t>
    <rPh sb="0" eb="2">
      <t>チュウカク</t>
    </rPh>
    <rPh sb="2" eb="4">
      <t>リンギョウ</t>
    </rPh>
    <rPh sb="4" eb="7">
      <t>ケイエイタイ</t>
    </rPh>
    <rPh sb="7" eb="8">
      <t>スウ</t>
    </rPh>
    <phoneticPr fontId="1"/>
  </si>
  <si>
    <r>
      <rPr>
        <b/>
        <sz val="12"/>
        <color theme="1"/>
        <rFont val="HG丸ｺﾞｼｯｸM-PRO"/>
        <family val="3"/>
        <charset val="128"/>
      </rPr>
      <t>農林水産物輸出額</t>
    </r>
    <r>
      <rPr>
        <sz val="12"/>
        <color theme="1"/>
        <rFont val="HG丸ｺﾞｼｯｸM-PRO"/>
        <family val="3"/>
        <charset val="128"/>
      </rPr>
      <t>　　　　　　　</t>
    </r>
    <phoneticPr fontId="1"/>
  </si>
  <si>
    <t>ＧＡＰ認証農家数</t>
    <phoneticPr fontId="1"/>
  </si>
  <si>
    <t>中山間地域等直接支払</t>
    <phoneticPr fontId="1"/>
  </si>
  <si>
    <t>主伐後の再造林率</t>
    <rPh sb="0" eb="2">
      <t>シュバツ</t>
    </rPh>
    <rPh sb="2" eb="3">
      <t>ゴ</t>
    </rPh>
    <rPh sb="4" eb="7">
      <t>サイゾウリン</t>
    </rPh>
    <rPh sb="7" eb="8">
      <t>リツ</t>
    </rPh>
    <phoneticPr fontId="1"/>
  </si>
  <si>
    <t>（単位：億円）</t>
    <rPh sb="1" eb="3">
      <t>タンイ</t>
    </rPh>
    <rPh sb="4" eb="6">
      <t>オクエン</t>
    </rPh>
    <phoneticPr fontId="1"/>
  </si>
  <si>
    <r>
      <t>新規需要米作付面積</t>
    </r>
    <r>
      <rPr>
        <sz val="10"/>
        <color theme="1"/>
        <rFont val="HG丸ｺﾞｼｯｸM-PRO"/>
        <family val="3"/>
        <charset val="128"/>
      </rPr>
      <t>（飼料用米､WCS）</t>
    </r>
    <rPh sb="0" eb="2">
      <t>シンキ</t>
    </rPh>
    <rPh sb="2" eb="5">
      <t>ジュヨウマイ</t>
    </rPh>
    <rPh sb="5" eb="7">
      <t>サクツ</t>
    </rPh>
    <rPh sb="7" eb="9">
      <t>メンセキ</t>
    </rPh>
    <rPh sb="10" eb="12">
      <t>シリョウ</t>
    </rPh>
    <rPh sb="12" eb="14">
      <t>ヨウマイ</t>
    </rPh>
    <phoneticPr fontId="1"/>
  </si>
  <si>
    <r>
      <t xml:space="preserve">　うち園芸 </t>
    </r>
    <r>
      <rPr>
        <vertAlign val="superscript"/>
        <sz val="12"/>
        <color theme="1"/>
        <rFont val="HG丸ｺﾞｼｯｸM-PRO"/>
        <family val="3"/>
        <charset val="128"/>
      </rPr>
      <t>※1)</t>
    </r>
    <rPh sb="3" eb="5">
      <t>エンゲイ</t>
    </rPh>
    <phoneticPr fontId="1"/>
  </si>
  <si>
    <t>多面的機能支払</t>
    <phoneticPr fontId="1"/>
  </si>
  <si>
    <t>水田への高収益作物の新規導入面積</t>
    <rPh sb="0" eb="2">
      <t>スイデン</t>
    </rPh>
    <rPh sb="4" eb="7">
      <t>コウシュウエキ</t>
    </rPh>
    <rPh sb="7" eb="9">
      <t>サクモツ</t>
    </rPh>
    <rPh sb="10" eb="12">
      <t>シンキ</t>
    </rPh>
    <rPh sb="12" eb="14">
      <t>ドウニュウ</t>
    </rPh>
    <rPh sb="14" eb="16">
      <t>メンセキ</t>
    </rPh>
    <phoneticPr fontId="1"/>
  </si>
  <si>
    <t>繁殖</t>
    <rPh sb="0" eb="2">
      <t>ハンショク</t>
    </rPh>
    <phoneticPr fontId="1"/>
  </si>
  <si>
    <t>肥育</t>
    <rPh sb="0" eb="2">
      <t>ヒイク</t>
    </rPh>
    <phoneticPr fontId="1"/>
  </si>
  <si>
    <t>戦略品目産出額計（全２７品目）</t>
    <rPh sb="0" eb="2">
      <t>センリャク</t>
    </rPh>
    <rPh sb="2" eb="4">
      <t>ヒンモク</t>
    </rPh>
    <rPh sb="4" eb="7">
      <t>サンシュツガク</t>
    </rPh>
    <rPh sb="7" eb="8">
      <t>ケイ</t>
    </rPh>
    <rPh sb="9" eb="10">
      <t>ゼン</t>
    </rPh>
    <rPh sb="12" eb="14">
      <t>ヒンモク</t>
    </rPh>
    <phoneticPr fontId="1"/>
  </si>
  <si>
    <t>①　白　ね　ぎ</t>
    <phoneticPr fontId="1"/>
  </si>
  <si>
    <t>②　こ　ね　ぎ</t>
    <phoneticPr fontId="1"/>
  </si>
  <si>
    <t>③　ト　マ　ト</t>
    <phoneticPr fontId="1"/>
  </si>
  <si>
    <t>④　い　ち　ご</t>
    <phoneticPr fontId="1"/>
  </si>
  <si>
    <t>⑤　ピ ー マ ン</t>
    <phoneticPr fontId="1"/>
  </si>
  <si>
    <t>⑥　に　　　ら</t>
    <phoneticPr fontId="1"/>
  </si>
  <si>
    <t>⑦　高糖度かんしょ</t>
    <phoneticPr fontId="1"/>
  </si>
  <si>
    <t>⑧　か　ぼ　す</t>
    <phoneticPr fontId="1"/>
  </si>
  <si>
    <t>⑨　な　　　し</t>
    <phoneticPr fontId="1"/>
  </si>
  <si>
    <t>⑩　ハウスみかん</t>
    <phoneticPr fontId="1"/>
  </si>
  <si>
    <t>⑫　キ　　　ク</t>
    <phoneticPr fontId="1"/>
  </si>
  <si>
    <t>⑬　スイートピー</t>
    <phoneticPr fontId="1"/>
  </si>
  <si>
    <t>⑮　肉　用　牛</t>
    <rPh sb="2" eb="3">
      <t>ニク</t>
    </rPh>
    <rPh sb="4" eb="5">
      <t>ヨウ</t>
    </rPh>
    <rPh sb="6" eb="7">
      <t>ギュウ</t>
    </rPh>
    <phoneticPr fontId="1"/>
  </si>
  <si>
    <t>⑯　乳　用　牛</t>
    <rPh sb="2" eb="3">
      <t>チチ</t>
    </rPh>
    <rPh sb="4" eb="5">
      <t>ヨウ</t>
    </rPh>
    <rPh sb="6" eb="7">
      <t>ウシ</t>
    </rPh>
    <phoneticPr fontId="1"/>
  </si>
  <si>
    <t>⑱　乾 し い た け</t>
    <rPh sb="2" eb="3">
      <t>ホ</t>
    </rPh>
    <phoneticPr fontId="1"/>
  </si>
  <si>
    <t>⑲　生 し い た け</t>
    <rPh sb="2" eb="3">
      <t>ナマ</t>
    </rPh>
    <phoneticPr fontId="1"/>
  </si>
  <si>
    <t>⑳　養 殖 ブ リ 類</t>
    <rPh sb="10" eb="11">
      <t>ルイ</t>
    </rPh>
    <phoneticPr fontId="1"/>
  </si>
  <si>
    <t>主 要 指 標 の 目 標</t>
    <rPh sb="0" eb="1">
      <t>シュ</t>
    </rPh>
    <rPh sb="2" eb="3">
      <t>ヨウ</t>
    </rPh>
    <rPh sb="4" eb="5">
      <t>ユビ</t>
    </rPh>
    <rPh sb="6" eb="7">
      <t>シルベ</t>
    </rPh>
    <rPh sb="10" eb="11">
      <t>メ</t>
    </rPh>
    <rPh sb="12" eb="13">
      <t>シルベ</t>
    </rPh>
    <phoneticPr fontId="1"/>
  </si>
  <si>
    <t>単位</t>
    <phoneticPr fontId="1"/>
  </si>
  <si>
    <t>H25
実績</t>
    <rPh sb="4" eb="6">
      <t>ジッセキ</t>
    </rPh>
    <phoneticPr fontId="1"/>
  </si>
  <si>
    <t>H29
実績</t>
    <rPh sb="4" eb="6">
      <t>ジッセキ</t>
    </rPh>
    <phoneticPr fontId="1"/>
  </si>
  <si>
    <t>H30
実績</t>
    <rPh sb="4" eb="6">
      <t>ジッセキ</t>
    </rPh>
    <phoneticPr fontId="1"/>
  </si>
  <si>
    <t>R1
実績</t>
    <rPh sb="3" eb="5">
      <t>ジッセキ</t>
    </rPh>
    <phoneticPr fontId="1"/>
  </si>
  <si>
    <t>R2
実績</t>
    <rPh sb="3" eb="5">
      <t>ジッセキ</t>
    </rPh>
    <phoneticPr fontId="1"/>
  </si>
  <si>
    <t>R3
実績</t>
    <rPh sb="3" eb="5">
      <t>ジッセキ</t>
    </rPh>
    <phoneticPr fontId="1"/>
  </si>
  <si>
    <t>R4
実績</t>
    <rPh sb="3" eb="5">
      <t>ジッセキ</t>
    </rPh>
    <phoneticPr fontId="1"/>
  </si>
  <si>
    <r>
      <t>R6目標
(R5)</t>
    </r>
    <r>
      <rPr>
        <b/>
        <vertAlign val="superscript"/>
        <sz val="9"/>
        <color theme="1"/>
        <rFont val="HG丸ｺﾞｼｯｸM-PRO"/>
        <family val="3"/>
        <charset val="128"/>
      </rPr>
      <t>※3)</t>
    </r>
    <rPh sb="2" eb="4">
      <t>モクヒョウ</t>
    </rPh>
    <phoneticPr fontId="1"/>
  </si>
  <si>
    <t>-</t>
    <phoneticPr fontId="1"/>
  </si>
  <si>
    <t>※1)かぼす３魚種（かぼすブリ、かぼすヒラメ、かぼすヒラマサ）の計
※小数点を四捨五入しているため、合計が合わないことがある</t>
    <rPh sb="7" eb="9">
      <t>ギョシュ</t>
    </rPh>
    <rPh sb="32" eb="33">
      <t>ケイ</t>
    </rPh>
    <rPh sb="35" eb="38">
      <t>ショウスウテン</t>
    </rPh>
    <rPh sb="39" eb="43">
      <t>シシャゴニュウ</t>
    </rPh>
    <rPh sb="50" eb="52">
      <t>ゴウケイ</t>
    </rPh>
    <rPh sb="53" eb="54">
      <t>ア</t>
    </rPh>
    <phoneticPr fontId="1"/>
  </si>
  <si>
    <r>
      <t>⑭　茶</t>
    </r>
    <r>
      <rPr>
        <sz val="10"/>
        <color theme="1"/>
        <rFont val="HG丸ｺﾞｼｯｸM-PRO"/>
        <family val="3"/>
        <charset val="128"/>
      </rPr>
      <t>（ドリンク用含む）</t>
    </r>
    <rPh sb="8" eb="9">
      <t>ヨウ</t>
    </rPh>
    <rPh sb="9" eb="10">
      <t>フク</t>
    </rPh>
    <phoneticPr fontId="1"/>
  </si>
  <si>
    <r>
      <t>⑰　木材</t>
    </r>
    <r>
      <rPr>
        <sz val="10"/>
        <color theme="1"/>
        <rFont val="HG丸ｺﾞｼｯｸM-PRO"/>
        <family val="3"/>
        <charset val="128"/>
      </rPr>
      <t>（バイオマス用含む）</t>
    </r>
    <rPh sb="2" eb="4">
      <t>モクザイ</t>
    </rPh>
    <rPh sb="10" eb="11">
      <t>ヨウ</t>
    </rPh>
    <rPh sb="11" eb="12">
      <t>フク</t>
    </rPh>
    <phoneticPr fontId="1"/>
  </si>
  <si>
    <t>部　門</t>
    <rPh sb="0" eb="1">
      <t>ブ</t>
    </rPh>
    <rPh sb="2" eb="3">
      <t>モン</t>
    </rPh>
    <phoneticPr fontId="1"/>
  </si>
  <si>
    <t>１　農業産出額</t>
    <rPh sb="2" eb="3">
      <t>ノウ</t>
    </rPh>
    <rPh sb="3" eb="4">
      <t>ギョウ</t>
    </rPh>
    <rPh sb="4" eb="7">
      <t>サンシュツガク</t>
    </rPh>
    <phoneticPr fontId="1"/>
  </si>
  <si>
    <t>２　林業産出額</t>
    <rPh sb="2" eb="3">
      <t>ハヤシ</t>
    </rPh>
    <rPh sb="3" eb="4">
      <t>ギョウ</t>
    </rPh>
    <rPh sb="4" eb="7">
      <t>サンシュツガク</t>
    </rPh>
    <phoneticPr fontId="1"/>
  </si>
  <si>
    <t>３　漁業産出額</t>
    <rPh sb="2" eb="4">
      <t>ギョギョウ</t>
    </rPh>
    <rPh sb="4" eb="7">
      <t>サンシュツガク</t>
    </rPh>
    <phoneticPr fontId="1"/>
  </si>
  <si>
    <t>(1)　耕種計</t>
    <rPh sb="4" eb="5">
      <t>コウ</t>
    </rPh>
    <rPh sb="5" eb="6">
      <t>タネ</t>
    </rPh>
    <rPh sb="6" eb="7">
      <t>ケイ</t>
    </rPh>
    <phoneticPr fontId="1"/>
  </si>
  <si>
    <t>①　米</t>
    <rPh sb="2" eb="3">
      <t>コメ</t>
    </rPh>
    <phoneticPr fontId="1"/>
  </si>
  <si>
    <t>②　麦　類　・　豆　類</t>
    <rPh sb="2" eb="3">
      <t>ムギ</t>
    </rPh>
    <rPh sb="4" eb="5">
      <t>ルイ</t>
    </rPh>
    <rPh sb="8" eb="9">
      <t>マメ</t>
    </rPh>
    <rPh sb="10" eb="11">
      <t>タグイ</t>
    </rPh>
    <phoneticPr fontId="1"/>
  </si>
  <si>
    <t>③　園　芸</t>
    <rPh sb="2" eb="3">
      <t>エン</t>
    </rPh>
    <rPh sb="4" eb="5">
      <t>ゲイ</t>
    </rPh>
    <phoneticPr fontId="1"/>
  </si>
  <si>
    <t>　（ⅰ）野　菜</t>
    <rPh sb="4" eb="5">
      <t>ノ</t>
    </rPh>
    <rPh sb="6" eb="7">
      <t>ナ</t>
    </rPh>
    <phoneticPr fontId="1"/>
  </si>
  <si>
    <t>　（ⅱ）果　実</t>
    <rPh sb="4" eb="5">
      <t>カ</t>
    </rPh>
    <rPh sb="6" eb="7">
      <t>ジツ</t>
    </rPh>
    <phoneticPr fontId="1"/>
  </si>
  <si>
    <t>　（ⅲ）花　き</t>
    <rPh sb="4" eb="5">
      <t>カ</t>
    </rPh>
    <phoneticPr fontId="1"/>
  </si>
  <si>
    <t>④　工　芸　作　物</t>
    <rPh sb="2" eb="3">
      <t>コウ</t>
    </rPh>
    <rPh sb="4" eb="5">
      <t>ゲイ</t>
    </rPh>
    <rPh sb="6" eb="7">
      <t>サク</t>
    </rPh>
    <rPh sb="8" eb="9">
      <t>モノ</t>
    </rPh>
    <phoneticPr fontId="1"/>
  </si>
  <si>
    <t>⑤　そ　の　他　種　苗　等</t>
    <rPh sb="6" eb="7">
      <t>タ</t>
    </rPh>
    <rPh sb="8" eb="9">
      <t>シュ</t>
    </rPh>
    <rPh sb="10" eb="11">
      <t>ビョウ</t>
    </rPh>
    <rPh sb="12" eb="13">
      <t>ナド</t>
    </rPh>
    <phoneticPr fontId="1"/>
  </si>
  <si>
    <t>(2)　畜産計</t>
    <rPh sb="4" eb="6">
      <t>チクサン</t>
    </rPh>
    <rPh sb="6" eb="7">
      <t>ケイ</t>
    </rPh>
    <phoneticPr fontId="1"/>
  </si>
  <si>
    <t>①　肉　用　牛</t>
    <rPh sb="2" eb="3">
      <t>ニク</t>
    </rPh>
    <rPh sb="4" eb="5">
      <t>ヨウ</t>
    </rPh>
    <rPh sb="6" eb="7">
      <t>ウシ</t>
    </rPh>
    <phoneticPr fontId="1"/>
  </si>
  <si>
    <t>②　乳　用　牛</t>
    <rPh sb="2" eb="3">
      <t>チチ</t>
    </rPh>
    <rPh sb="4" eb="5">
      <t>ヨウ</t>
    </rPh>
    <rPh sb="6" eb="7">
      <t>ウシ</t>
    </rPh>
    <phoneticPr fontId="1"/>
  </si>
  <si>
    <t>③　豚</t>
    <rPh sb="2" eb="3">
      <t>ブタ</t>
    </rPh>
    <phoneticPr fontId="1"/>
  </si>
  <si>
    <t>④　鶏</t>
    <rPh sb="2" eb="3">
      <t>ニワトリ</t>
    </rPh>
    <phoneticPr fontId="1"/>
  </si>
  <si>
    <t>⑤　そ　の　他　畜　産　物</t>
    <rPh sb="6" eb="7">
      <t>タ</t>
    </rPh>
    <rPh sb="8" eb="9">
      <t>チク</t>
    </rPh>
    <rPh sb="10" eb="11">
      <t>サン</t>
    </rPh>
    <rPh sb="12" eb="13">
      <t>モノ</t>
    </rPh>
    <phoneticPr fontId="1"/>
  </si>
  <si>
    <t>(3)　加工農産物</t>
    <rPh sb="4" eb="6">
      <t>カコウ</t>
    </rPh>
    <rPh sb="6" eb="9">
      <t>ノウサンブツ</t>
    </rPh>
    <phoneticPr fontId="1"/>
  </si>
  <si>
    <t>①　木　材　生　産</t>
    <rPh sb="2" eb="3">
      <t>キ</t>
    </rPh>
    <rPh sb="4" eb="5">
      <t>ザイ</t>
    </rPh>
    <rPh sb="6" eb="7">
      <t>セイ</t>
    </rPh>
    <rPh sb="8" eb="9">
      <t>サン</t>
    </rPh>
    <phoneticPr fontId="1"/>
  </si>
  <si>
    <t>③　栽　培　き　の　こ　類</t>
    <rPh sb="2" eb="3">
      <t>サイ</t>
    </rPh>
    <rPh sb="4" eb="5">
      <t>バイ</t>
    </rPh>
    <rPh sb="12" eb="13">
      <t>タグイ</t>
    </rPh>
    <phoneticPr fontId="1"/>
  </si>
  <si>
    <t>①　海　面　漁　業</t>
    <rPh sb="2" eb="3">
      <t>ウミ</t>
    </rPh>
    <rPh sb="4" eb="5">
      <t>メン</t>
    </rPh>
    <rPh sb="6" eb="7">
      <t>リョウ</t>
    </rPh>
    <rPh sb="8" eb="9">
      <t>ギョウ</t>
    </rPh>
    <phoneticPr fontId="1"/>
  </si>
  <si>
    <t>②　海　面　養　殖　業</t>
    <rPh sb="2" eb="3">
      <t>ウミ</t>
    </rPh>
    <rPh sb="4" eb="5">
      <t>メン</t>
    </rPh>
    <rPh sb="6" eb="7">
      <t>ヨウ</t>
    </rPh>
    <rPh sb="8" eb="9">
      <t>ショク</t>
    </rPh>
    <rPh sb="10" eb="11">
      <t>ギョウ</t>
    </rPh>
    <phoneticPr fontId="1"/>
  </si>
  <si>
    <t>③　内　水　面　漁　業</t>
    <rPh sb="2" eb="3">
      <t>ナイ</t>
    </rPh>
    <rPh sb="4" eb="5">
      <t>ミズ</t>
    </rPh>
    <rPh sb="6" eb="7">
      <t>メン</t>
    </rPh>
    <rPh sb="8" eb="9">
      <t>リョウ</t>
    </rPh>
    <rPh sb="10" eb="11">
      <t>ギョウ</t>
    </rPh>
    <phoneticPr fontId="1"/>
  </si>
  <si>
    <t>④　内　水　面　養　殖　業</t>
    <rPh sb="2" eb="3">
      <t>ナイ</t>
    </rPh>
    <rPh sb="4" eb="5">
      <t>ミズ</t>
    </rPh>
    <rPh sb="6" eb="7">
      <t>メン</t>
    </rPh>
    <rPh sb="8" eb="9">
      <t>ヨウ</t>
    </rPh>
    <rPh sb="10" eb="11">
      <t>ショク</t>
    </rPh>
    <rPh sb="12" eb="13">
      <t>ギョウ</t>
    </rPh>
    <phoneticPr fontId="1"/>
  </si>
  <si>
    <t>（単位：百万円）</t>
    <rPh sb="1" eb="3">
      <t>タンイ</t>
    </rPh>
    <rPh sb="4" eb="6">
      <t>ヒャクマン</t>
    </rPh>
    <rPh sb="6" eb="7">
      <t>エン</t>
    </rPh>
    <phoneticPr fontId="1"/>
  </si>
  <si>
    <t>農林水産物輸出額</t>
    <rPh sb="0" eb="5">
      <t>ノウリンスイサンブツ</t>
    </rPh>
    <rPh sb="5" eb="8">
      <t>ユシュツガク</t>
    </rPh>
    <phoneticPr fontId="1"/>
  </si>
  <si>
    <t>①　な　し</t>
    <phoneticPr fontId="1"/>
  </si>
  <si>
    <t>農　産　物</t>
    <phoneticPr fontId="1"/>
  </si>
  <si>
    <t>林　産　物</t>
    <rPh sb="0" eb="1">
      <t>リン</t>
    </rPh>
    <rPh sb="2" eb="3">
      <t>サン</t>
    </rPh>
    <rPh sb="4" eb="5">
      <t>モノ</t>
    </rPh>
    <phoneticPr fontId="1"/>
  </si>
  <si>
    <t>水　産　物</t>
    <rPh sb="0" eb="1">
      <t>ミズ</t>
    </rPh>
    <rPh sb="2" eb="3">
      <t>サン</t>
    </rPh>
    <rPh sb="4" eb="5">
      <t>モノ</t>
    </rPh>
    <phoneticPr fontId="1"/>
  </si>
  <si>
    <t>③　牛　肉</t>
    <phoneticPr fontId="1"/>
  </si>
  <si>
    <t>①　丸　太</t>
    <rPh sb="2" eb="3">
      <t>マル</t>
    </rPh>
    <rPh sb="4" eb="5">
      <t>フトシ</t>
    </rPh>
    <phoneticPr fontId="1"/>
  </si>
  <si>
    <t>②　製　材　品</t>
    <rPh sb="2" eb="3">
      <t>セイ</t>
    </rPh>
    <rPh sb="4" eb="5">
      <t>ザイ</t>
    </rPh>
    <rPh sb="6" eb="7">
      <t>ヒン</t>
    </rPh>
    <phoneticPr fontId="1"/>
  </si>
  <si>
    <t>③　乾　し　い　た　け</t>
    <rPh sb="2" eb="3">
      <t>イヌイ</t>
    </rPh>
    <phoneticPr fontId="1"/>
  </si>
  <si>
    <t>①　養　殖　ブ　リ</t>
    <phoneticPr fontId="1"/>
  </si>
  <si>
    <t>②　養　殖　ク　ロ　マ　グ　ロ</t>
    <phoneticPr fontId="1"/>
  </si>
  <si>
    <t>④　そ　の　他</t>
    <rPh sb="6" eb="7">
      <t>タ</t>
    </rPh>
    <phoneticPr fontId="1"/>
  </si>
  <si>
    <t>④　そ　の　他</t>
    <phoneticPr fontId="1"/>
  </si>
  <si>
    <t>③　そ　の　他</t>
    <phoneticPr fontId="1"/>
  </si>
  <si>
    <t>※小数点を四捨五入しているため、合計が合わないことがある</t>
    <rPh sb="1" eb="4">
      <t>ショウスウテン</t>
    </rPh>
    <rPh sb="5" eb="9">
      <t>シシャゴニュウ</t>
    </rPh>
    <rPh sb="16" eb="18">
      <t>ゴウケイ</t>
    </rPh>
    <rPh sb="19" eb="20">
      <t>ア</t>
    </rPh>
    <phoneticPr fontId="1"/>
  </si>
  <si>
    <t>新規就業者数</t>
    <rPh sb="0" eb="2">
      <t>シンキ</t>
    </rPh>
    <rPh sb="2" eb="5">
      <t>シュウギョウシャ</t>
    </rPh>
    <rPh sb="5" eb="6">
      <t>スウ</t>
    </rPh>
    <phoneticPr fontId="1"/>
  </si>
  <si>
    <t>新　規　参　入　者</t>
    <rPh sb="0" eb="1">
      <t>シン</t>
    </rPh>
    <rPh sb="2" eb="3">
      <t>キ</t>
    </rPh>
    <rPh sb="4" eb="5">
      <t>サン</t>
    </rPh>
    <rPh sb="6" eb="7">
      <t>ニュウ</t>
    </rPh>
    <rPh sb="8" eb="9">
      <t>モノ</t>
    </rPh>
    <phoneticPr fontId="1"/>
  </si>
  <si>
    <t>帰　農　者</t>
    <rPh sb="0" eb="1">
      <t>キ</t>
    </rPh>
    <rPh sb="2" eb="3">
      <t>ノウ</t>
    </rPh>
    <rPh sb="4" eb="5">
      <t>モノ</t>
    </rPh>
    <phoneticPr fontId="1"/>
  </si>
  <si>
    <t>新　規　学　卒　者</t>
    <rPh sb="0" eb="1">
      <t>シン</t>
    </rPh>
    <rPh sb="2" eb="3">
      <t>キ</t>
    </rPh>
    <rPh sb="4" eb="5">
      <t>ガク</t>
    </rPh>
    <rPh sb="6" eb="7">
      <t>ソツ</t>
    </rPh>
    <rPh sb="8" eb="9">
      <t>モノ</t>
    </rPh>
    <phoneticPr fontId="1"/>
  </si>
  <si>
    <t>緑　の　雇　用</t>
    <rPh sb="0" eb="1">
      <t>ミドリ</t>
    </rPh>
    <rPh sb="4" eb="5">
      <t>ヤトイ</t>
    </rPh>
    <rPh sb="6" eb="7">
      <t>ヨウ</t>
    </rPh>
    <phoneticPr fontId="1"/>
  </si>
  <si>
    <t>一　般　就　業</t>
    <rPh sb="0" eb="1">
      <t>イチ</t>
    </rPh>
    <rPh sb="2" eb="3">
      <t>ハン</t>
    </rPh>
    <rPh sb="4" eb="5">
      <t>シュウ</t>
    </rPh>
    <rPh sb="6" eb="7">
      <t>ギョウ</t>
    </rPh>
    <phoneticPr fontId="1"/>
  </si>
  <si>
    <t>30歳未満の割合（％）</t>
    <rPh sb="2" eb="3">
      <t>サイ</t>
    </rPh>
    <rPh sb="3" eb="5">
      <t>ミマン</t>
    </rPh>
    <rPh sb="6" eb="8">
      <t>ワリアイ</t>
    </rPh>
    <phoneticPr fontId="1"/>
  </si>
  <si>
    <t>一　本　釣　り</t>
    <rPh sb="0" eb="1">
      <t>イチ</t>
    </rPh>
    <rPh sb="2" eb="3">
      <t>ホン</t>
    </rPh>
    <rPh sb="4" eb="5">
      <t>ツリ</t>
    </rPh>
    <phoneticPr fontId="1"/>
  </si>
  <si>
    <t>ま　き　網</t>
    <rPh sb="4" eb="5">
      <t>アミ</t>
    </rPh>
    <phoneticPr fontId="1"/>
  </si>
  <si>
    <t>養　殖</t>
    <rPh sb="0" eb="1">
      <t>ヨウ</t>
    </rPh>
    <rPh sb="2" eb="3">
      <t>ショク</t>
    </rPh>
    <phoneticPr fontId="1"/>
  </si>
  <si>
    <t>その他</t>
    <rPh sb="2" eb="3">
      <t>タ</t>
    </rPh>
    <phoneticPr fontId="1"/>
  </si>
  <si>
    <t>そ　の　他</t>
    <rPh sb="4" eb="5">
      <t>タ</t>
    </rPh>
    <phoneticPr fontId="1"/>
  </si>
  <si>
    <t>経営耕地面積別の農業経営体数</t>
    <rPh sb="0" eb="2">
      <t>ケイエイ</t>
    </rPh>
    <rPh sb="2" eb="4">
      <t>コウチ</t>
    </rPh>
    <rPh sb="4" eb="6">
      <t>メンセキ</t>
    </rPh>
    <rPh sb="6" eb="7">
      <t>ベツ</t>
    </rPh>
    <rPh sb="8" eb="10">
      <t>ノウギョウ</t>
    </rPh>
    <rPh sb="10" eb="12">
      <t>ケイエイ</t>
    </rPh>
    <rPh sb="12" eb="14">
      <t>タイスウ</t>
    </rPh>
    <phoneticPr fontId="1"/>
  </si>
  <si>
    <t>0.5ha未満</t>
    <rPh sb="5" eb="7">
      <t>ミマン</t>
    </rPh>
    <phoneticPr fontId="1"/>
  </si>
  <si>
    <t>0.5ha以上-1.0ha未満</t>
    <rPh sb="5" eb="7">
      <t>イジョウ</t>
    </rPh>
    <rPh sb="13" eb="15">
      <t>ミマン</t>
    </rPh>
    <phoneticPr fontId="1"/>
  </si>
  <si>
    <t>1.0ha以上-2.0ha未満</t>
    <rPh sb="13" eb="15">
      <t>ミマン</t>
    </rPh>
    <phoneticPr fontId="1"/>
  </si>
  <si>
    <t>2.0ha以上-3.0ha未満</t>
    <rPh sb="13" eb="15">
      <t>ミマン</t>
    </rPh>
    <phoneticPr fontId="1"/>
  </si>
  <si>
    <t>3.0ha以上-5.0ha未満</t>
    <rPh sb="13" eb="15">
      <t>ミマン</t>
    </rPh>
    <phoneticPr fontId="1"/>
  </si>
  <si>
    <t>経営体</t>
    <rPh sb="0" eb="2">
      <t>ケイエイ</t>
    </rPh>
    <phoneticPr fontId="1"/>
  </si>
  <si>
    <t>県　内</t>
    <rPh sb="0" eb="1">
      <t>ケン</t>
    </rPh>
    <rPh sb="2" eb="3">
      <t>ウチ</t>
    </rPh>
    <phoneticPr fontId="1"/>
  </si>
  <si>
    <t>県　外</t>
    <rPh sb="0" eb="1">
      <t>ケン</t>
    </rPh>
    <rPh sb="2" eb="3">
      <t>ソト</t>
    </rPh>
    <phoneticPr fontId="1"/>
  </si>
  <si>
    <t>3.0ha未満</t>
    <rPh sb="5" eb="7">
      <t>ミマン</t>
    </rPh>
    <phoneticPr fontId="1"/>
  </si>
  <si>
    <t>3.0ha以上-10.0ha未満</t>
    <rPh sb="5" eb="7">
      <t>イジョウ</t>
    </rPh>
    <rPh sb="14" eb="16">
      <t>ミマン</t>
    </rPh>
    <phoneticPr fontId="1"/>
  </si>
  <si>
    <t>10.0ha以上-50.0ha未満</t>
    <rPh sb="15" eb="17">
      <t>ミマン</t>
    </rPh>
    <phoneticPr fontId="1"/>
  </si>
  <si>
    <t>50.0ha以上-100ha未満</t>
    <rPh sb="14" eb="16">
      <t>ミマン</t>
    </rPh>
    <phoneticPr fontId="1"/>
  </si>
  <si>
    <t>100ha以上-500ha未満</t>
    <rPh sb="13" eb="15">
      <t>ミマン</t>
    </rPh>
    <phoneticPr fontId="1"/>
  </si>
  <si>
    <t>5.0ha以上</t>
    <phoneticPr fontId="1"/>
  </si>
  <si>
    <t>500ha以上</t>
    <rPh sb="5" eb="7">
      <t>イジョウ</t>
    </rPh>
    <phoneticPr fontId="1"/>
  </si>
  <si>
    <t>林業経営体数（林家）（経営体）</t>
    <rPh sb="0" eb="2">
      <t>リンギョウ</t>
    </rPh>
    <rPh sb="2" eb="5">
      <t>ケイエイタイ</t>
    </rPh>
    <rPh sb="5" eb="6">
      <t>スウ</t>
    </rPh>
    <rPh sb="7" eb="8">
      <t>ハヤシ</t>
    </rPh>
    <rPh sb="8" eb="9">
      <t>イエ</t>
    </rPh>
    <rPh sb="11" eb="14">
      <t>ケイエイタイ</t>
    </rPh>
    <phoneticPr fontId="1"/>
  </si>
  <si>
    <t>森林組合数</t>
    <rPh sb="0" eb="2">
      <t>シンリン</t>
    </rPh>
    <rPh sb="2" eb="4">
      <t>クミアイ</t>
    </rPh>
    <rPh sb="4" eb="5">
      <t>スウ</t>
    </rPh>
    <phoneticPr fontId="1"/>
  </si>
  <si>
    <t>　うち、39歳以下</t>
    <rPh sb="6" eb="7">
      <t>サイ</t>
    </rPh>
    <rPh sb="7" eb="9">
      <t>イカ</t>
    </rPh>
    <phoneticPr fontId="1"/>
  </si>
  <si>
    <t>　うち、40～59歳以下</t>
    <rPh sb="9" eb="10">
      <t>サイ</t>
    </rPh>
    <rPh sb="10" eb="12">
      <t>イカ</t>
    </rPh>
    <phoneticPr fontId="1"/>
  </si>
  <si>
    <t>　うち、60歳以上</t>
    <rPh sb="6" eb="7">
      <t>サイ</t>
    </rPh>
    <rPh sb="7" eb="9">
      <t>イジョウ</t>
    </rPh>
    <phoneticPr fontId="1"/>
  </si>
  <si>
    <t>乾　し　い　た　け</t>
    <rPh sb="0" eb="1">
      <t>ホ</t>
    </rPh>
    <phoneticPr fontId="1"/>
  </si>
  <si>
    <t>生　し　い　た　け</t>
    <rPh sb="0" eb="1">
      <t>ナマ</t>
    </rPh>
    <phoneticPr fontId="1"/>
  </si>
  <si>
    <t>しいたけ生産者（戸）</t>
    <rPh sb="4" eb="7">
      <t>セイサンシャ</t>
    </rPh>
    <rPh sb="8" eb="9">
      <t>コ</t>
    </rPh>
    <phoneticPr fontId="1"/>
  </si>
  <si>
    <t>漁業種類別経営体数（経営体）</t>
    <rPh sb="0" eb="2">
      <t>ギョギョウ</t>
    </rPh>
    <rPh sb="2" eb="5">
      <t>シュルイベツ</t>
    </rPh>
    <rPh sb="5" eb="7">
      <t>ケイエイ</t>
    </rPh>
    <rPh sb="7" eb="9">
      <t>タイスウ</t>
    </rPh>
    <rPh sb="10" eb="13">
      <t>ケイエイタイ</t>
    </rPh>
    <phoneticPr fontId="1"/>
  </si>
  <si>
    <t>釣　り</t>
    <rPh sb="0" eb="1">
      <t>ツ</t>
    </rPh>
    <phoneticPr fontId="1"/>
  </si>
  <si>
    <t>刺　し　網</t>
    <rPh sb="0" eb="1">
      <t>サ</t>
    </rPh>
    <rPh sb="4" eb="5">
      <t>アミ</t>
    </rPh>
    <phoneticPr fontId="1"/>
  </si>
  <si>
    <t>そ　の　他　の　漁　業</t>
    <rPh sb="4" eb="5">
      <t>タ</t>
    </rPh>
    <rPh sb="8" eb="9">
      <t>リョウ</t>
    </rPh>
    <rPh sb="10" eb="11">
      <t>ギョウ</t>
    </rPh>
    <phoneticPr fontId="1"/>
  </si>
  <si>
    <t>海面養殖業</t>
    <rPh sb="0" eb="2">
      <t>カイメン</t>
    </rPh>
    <rPh sb="2" eb="5">
      <t>ヨウショクギョウ</t>
    </rPh>
    <phoneticPr fontId="1"/>
  </si>
  <si>
    <t>海　面　養　殖　業</t>
    <rPh sb="0" eb="1">
      <t>ウミ</t>
    </rPh>
    <rPh sb="2" eb="3">
      <t>メン</t>
    </rPh>
    <rPh sb="4" eb="5">
      <t>ヨウ</t>
    </rPh>
    <rPh sb="6" eb="7">
      <t>ショク</t>
    </rPh>
    <rPh sb="8" eb="9">
      <t>ギョウ</t>
    </rPh>
    <phoneticPr fontId="1"/>
  </si>
  <si>
    <t>漁業就業者数（人）</t>
    <rPh sb="0" eb="2">
      <t>ギョギョウ</t>
    </rPh>
    <rPh sb="2" eb="5">
      <t>シュウギョウシャ</t>
    </rPh>
    <rPh sb="5" eb="6">
      <t>スウ</t>
    </rPh>
    <rPh sb="7" eb="8">
      <t>ニン</t>
    </rPh>
    <phoneticPr fontId="1"/>
  </si>
  <si>
    <t>39歳以下</t>
    <rPh sb="2" eb="3">
      <t>サイ</t>
    </rPh>
    <rPh sb="3" eb="5">
      <t>イカ</t>
    </rPh>
    <phoneticPr fontId="1"/>
  </si>
  <si>
    <t>40～64歳以下</t>
    <rPh sb="5" eb="6">
      <t>サイ</t>
    </rPh>
    <rPh sb="6" eb="8">
      <t>イカ</t>
    </rPh>
    <phoneticPr fontId="1"/>
  </si>
  <si>
    <t>65歳以上</t>
    <rPh sb="2" eb="3">
      <t>サイ</t>
    </rPh>
    <rPh sb="3" eb="5">
      <t>イジョウ</t>
    </rPh>
    <phoneticPr fontId="1"/>
  </si>
  <si>
    <t>65歳以上の割合（％）</t>
    <rPh sb="2" eb="3">
      <t>サイ</t>
    </rPh>
    <rPh sb="3" eb="5">
      <t>イジョウ</t>
    </rPh>
    <rPh sb="6" eb="8">
      <t>ワリアイ</t>
    </rPh>
    <phoneticPr fontId="1"/>
  </si>
  <si>
    <t>項　目</t>
    <rPh sb="0" eb="1">
      <t>コウ</t>
    </rPh>
    <rPh sb="2" eb="3">
      <t>メ</t>
    </rPh>
    <phoneticPr fontId="1"/>
  </si>
  <si>
    <t>単位</t>
    <rPh sb="0" eb="2">
      <t>タンイ</t>
    </rPh>
    <phoneticPr fontId="1"/>
  </si>
  <si>
    <t>大分県</t>
    <rPh sb="0" eb="3">
      <t>オオイタケン</t>
    </rPh>
    <phoneticPr fontId="1"/>
  </si>
  <si>
    <t>全国</t>
    <rPh sb="0" eb="2">
      <t>ゼンコク</t>
    </rPh>
    <phoneticPr fontId="1"/>
  </si>
  <si>
    <t>九州</t>
    <rPh sb="0" eb="2">
      <t>キュウシュウ</t>
    </rPh>
    <phoneticPr fontId="1"/>
  </si>
  <si>
    <t>全国
順位</t>
    <rPh sb="0" eb="2">
      <t>ゼンコク</t>
    </rPh>
    <rPh sb="3" eb="5">
      <t>ジュンイ</t>
    </rPh>
    <phoneticPr fontId="1"/>
  </si>
  <si>
    <t>農　業</t>
    <rPh sb="0" eb="1">
      <t>ノウ</t>
    </rPh>
    <rPh sb="2" eb="3">
      <t>ギョウ</t>
    </rPh>
    <phoneticPr fontId="1"/>
  </si>
  <si>
    <t>戸</t>
    <rPh sb="0" eb="1">
      <t>コ</t>
    </rPh>
    <phoneticPr fontId="1"/>
  </si>
  <si>
    <t>農業就業人口（販売農家）</t>
    <rPh sb="0" eb="2">
      <t>ノウギョウ</t>
    </rPh>
    <rPh sb="2" eb="4">
      <t>シュウギョウ</t>
    </rPh>
    <rPh sb="4" eb="6">
      <t>ジンコウ</t>
    </rPh>
    <rPh sb="7" eb="9">
      <t>ハンバイ</t>
    </rPh>
    <rPh sb="9" eb="11">
      <t>ノウカ</t>
    </rPh>
    <phoneticPr fontId="1"/>
  </si>
  <si>
    <t>人</t>
    <rPh sb="0" eb="1">
      <t>ニン</t>
    </rPh>
    <phoneticPr fontId="1"/>
  </si>
  <si>
    <t>農業経営体</t>
    <rPh sb="0" eb="2">
      <t>ノウギョウ</t>
    </rPh>
    <rPh sb="2" eb="5">
      <t>ケイエイタイ</t>
    </rPh>
    <phoneticPr fontId="1"/>
  </si>
  <si>
    <t>総農家数</t>
    <rPh sb="0" eb="1">
      <t>ソウ</t>
    </rPh>
    <rPh sb="1" eb="2">
      <t>ノウ</t>
    </rPh>
    <rPh sb="2" eb="3">
      <t>イエ</t>
    </rPh>
    <rPh sb="3" eb="4">
      <t>スウ</t>
    </rPh>
    <phoneticPr fontId="1"/>
  </si>
  <si>
    <t>認定農業者</t>
    <rPh sb="0" eb="2">
      <t>ニンテイ</t>
    </rPh>
    <rPh sb="2" eb="5">
      <t>ノウギョウシャ</t>
    </rPh>
    <phoneticPr fontId="1"/>
  </si>
  <si>
    <t>法人経営体</t>
    <rPh sb="0" eb="2">
      <t>ホウジン</t>
    </rPh>
    <rPh sb="2" eb="5">
      <t>ケイエイタイ</t>
    </rPh>
    <phoneticPr fontId="1"/>
  </si>
  <si>
    <t>耕地面積</t>
    <rPh sb="0" eb="2">
      <t>コウチ</t>
    </rPh>
    <rPh sb="2" eb="4">
      <t>メンセキ</t>
    </rPh>
    <phoneticPr fontId="1"/>
  </si>
  <si>
    <t>耕地利用率</t>
    <rPh sb="0" eb="2">
      <t>コウチ</t>
    </rPh>
    <rPh sb="2" eb="5">
      <t>リヨウリツ</t>
    </rPh>
    <phoneticPr fontId="1"/>
  </si>
  <si>
    <t>経営体</t>
    <rPh sb="0" eb="3">
      <t>ケイエイタイ</t>
    </rPh>
    <phoneticPr fontId="1"/>
  </si>
  <si>
    <t>%</t>
    <phoneticPr fontId="1"/>
  </si>
  <si>
    <t>農業産出額</t>
    <rPh sb="0" eb="2">
      <t>ノウギョウ</t>
    </rPh>
    <rPh sb="2" eb="5">
      <t>サンシュツガク</t>
    </rPh>
    <phoneticPr fontId="1"/>
  </si>
  <si>
    <t>億円</t>
    <rPh sb="0" eb="2">
      <t>オクエン</t>
    </rPh>
    <phoneticPr fontId="1"/>
  </si>
  <si>
    <t>米</t>
    <rPh sb="0" eb="1">
      <t>コメ</t>
    </rPh>
    <phoneticPr fontId="1"/>
  </si>
  <si>
    <t>ねぎ</t>
    <phoneticPr fontId="1"/>
  </si>
  <si>
    <t>みかん</t>
    <phoneticPr fontId="1"/>
  </si>
  <si>
    <t>肉用牛</t>
    <rPh sb="0" eb="3">
      <t>ニクヨウギュウ</t>
    </rPh>
    <phoneticPr fontId="1"/>
  </si>
  <si>
    <t>生産農業所得</t>
    <rPh sb="0" eb="2">
      <t>セイサン</t>
    </rPh>
    <rPh sb="2" eb="4">
      <t>ノウギョウ</t>
    </rPh>
    <rPh sb="4" eb="6">
      <t>ショトク</t>
    </rPh>
    <phoneticPr fontId="1"/>
  </si>
  <si>
    <t>千円</t>
    <rPh sb="0" eb="2">
      <t>センエン</t>
    </rPh>
    <phoneticPr fontId="1"/>
  </si>
  <si>
    <t>１戸当たり生産農業所得</t>
    <rPh sb="1" eb="2">
      <t>コ</t>
    </rPh>
    <rPh sb="2" eb="3">
      <t>ア</t>
    </rPh>
    <rPh sb="5" eb="7">
      <t>セイサン</t>
    </rPh>
    <rPh sb="7" eb="9">
      <t>ノウギョウ</t>
    </rPh>
    <rPh sb="9" eb="11">
      <t>ショトク</t>
    </rPh>
    <phoneticPr fontId="1"/>
  </si>
  <si>
    <t>森　林　・　林　業</t>
    <rPh sb="0" eb="1">
      <t>モリ</t>
    </rPh>
    <rPh sb="2" eb="3">
      <t>ハヤシ</t>
    </rPh>
    <rPh sb="6" eb="7">
      <t>ハヤシ</t>
    </rPh>
    <rPh sb="8" eb="9">
      <t>ギョウ</t>
    </rPh>
    <phoneticPr fontId="1"/>
  </si>
  <si>
    <t>森林資源</t>
    <rPh sb="0" eb="2">
      <t>シンリン</t>
    </rPh>
    <rPh sb="2" eb="4">
      <t>シゲン</t>
    </rPh>
    <phoneticPr fontId="1"/>
  </si>
  <si>
    <t>森林面積</t>
    <rPh sb="0" eb="2">
      <t>シンリン</t>
    </rPh>
    <rPh sb="2" eb="4">
      <t>メンセキ</t>
    </rPh>
    <phoneticPr fontId="1"/>
  </si>
  <si>
    <t>森林率</t>
    <rPh sb="0" eb="2">
      <t>シンリン</t>
    </rPh>
    <rPh sb="2" eb="3">
      <t>リツ</t>
    </rPh>
    <phoneticPr fontId="1"/>
  </si>
  <si>
    <t>民有林面積</t>
    <rPh sb="0" eb="3">
      <t>ミンユウリン</t>
    </rPh>
    <rPh sb="3" eb="5">
      <t>メンセキ</t>
    </rPh>
    <phoneticPr fontId="1"/>
  </si>
  <si>
    <t>　うち人工林</t>
    <rPh sb="3" eb="6">
      <t>ジンコウリン</t>
    </rPh>
    <phoneticPr fontId="1"/>
  </si>
  <si>
    <t>　うち天然林</t>
    <rPh sb="3" eb="6">
      <t>テンネンリン</t>
    </rPh>
    <phoneticPr fontId="1"/>
  </si>
  <si>
    <t>　うち無立木地等</t>
    <rPh sb="3" eb="4">
      <t>ム</t>
    </rPh>
    <rPh sb="4" eb="6">
      <t>リュウボク</t>
    </rPh>
    <rPh sb="6" eb="7">
      <t>チ</t>
    </rPh>
    <rPh sb="7" eb="8">
      <t>トウ</t>
    </rPh>
    <phoneticPr fontId="1"/>
  </si>
  <si>
    <t>　うち竹林</t>
    <rPh sb="3" eb="5">
      <t>チクリン</t>
    </rPh>
    <phoneticPr fontId="1"/>
  </si>
  <si>
    <t>民有林人工林蓄積</t>
    <rPh sb="0" eb="3">
      <t>ミンユウリン</t>
    </rPh>
    <rPh sb="3" eb="6">
      <t>ジンコウリン</t>
    </rPh>
    <rPh sb="6" eb="8">
      <t>チクセキ</t>
    </rPh>
    <phoneticPr fontId="1"/>
  </si>
  <si>
    <t>千ha</t>
    <rPh sb="0" eb="1">
      <t>セン</t>
    </rPh>
    <phoneticPr fontId="1"/>
  </si>
  <si>
    <t>千㎥</t>
    <rPh sb="0" eb="1">
      <t>セン</t>
    </rPh>
    <phoneticPr fontId="1"/>
  </si>
  <si>
    <t>林業経営</t>
    <rPh sb="0" eb="2">
      <t>リンギョウ</t>
    </rPh>
    <rPh sb="2" eb="4">
      <t>ケイエイ</t>
    </rPh>
    <phoneticPr fontId="1"/>
  </si>
  <si>
    <t>林業産出額（県調べ）</t>
    <rPh sb="0" eb="2">
      <t>リンギョウ</t>
    </rPh>
    <rPh sb="2" eb="5">
      <t>サンシュツガク</t>
    </rPh>
    <rPh sb="6" eb="7">
      <t>ケン</t>
    </rPh>
    <rPh sb="7" eb="8">
      <t>シラ</t>
    </rPh>
    <phoneticPr fontId="1"/>
  </si>
  <si>
    <t>林業産出額（国調べ）</t>
    <rPh sb="0" eb="2">
      <t>リンギョウ</t>
    </rPh>
    <rPh sb="2" eb="5">
      <t>サンシュツガク</t>
    </rPh>
    <rPh sb="6" eb="7">
      <t>クニ</t>
    </rPh>
    <rPh sb="7" eb="8">
      <t>シラ</t>
    </rPh>
    <phoneticPr fontId="1"/>
  </si>
  <si>
    <t>　うち木材生産</t>
    <rPh sb="3" eb="5">
      <t>モクザイ</t>
    </rPh>
    <rPh sb="5" eb="7">
      <t>セイサン</t>
    </rPh>
    <phoneticPr fontId="1"/>
  </si>
  <si>
    <t>　うち栽培きのこ類生産</t>
    <rPh sb="3" eb="5">
      <t>サイバイ</t>
    </rPh>
    <rPh sb="8" eb="9">
      <t>ルイ</t>
    </rPh>
    <rPh sb="9" eb="11">
      <t>セイサン</t>
    </rPh>
    <phoneticPr fontId="1"/>
  </si>
  <si>
    <t>生産物</t>
    <rPh sb="0" eb="3">
      <t>セイサンブツ</t>
    </rPh>
    <phoneticPr fontId="1"/>
  </si>
  <si>
    <t>素材生産量（県調べ）</t>
    <rPh sb="0" eb="2">
      <t>ソザイ</t>
    </rPh>
    <rPh sb="2" eb="5">
      <t>セイサンリョウ</t>
    </rPh>
    <rPh sb="6" eb="7">
      <t>ケン</t>
    </rPh>
    <rPh sb="7" eb="8">
      <t>シラ</t>
    </rPh>
    <phoneticPr fontId="1"/>
  </si>
  <si>
    <t>素材生産量（国調べ）</t>
    <rPh sb="0" eb="2">
      <t>ソザイ</t>
    </rPh>
    <rPh sb="2" eb="4">
      <t>セイサン</t>
    </rPh>
    <rPh sb="4" eb="5">
      <t>リョウ</t>
    </rPh>
    <rPh sb="6" eb="7">
      <t>クニ</t>
    </rPh>
    <rPh sb="7" eb="8">
      <t>シラ</t>
    </rPh>
    <phoneticPr fontId="1"/>
  </si>
  <si>
    <t>　うちスギ</t>
    <phoneticPr fontId="1"/>
  </si>
  <si>
    <t>　うちヒノキ</t>
    <phoneticPr fontId="1"/>
  </si>
  <si>
    <t>製材品出荷量</t>
    <rPh sb="0" eb="3">
      <t>セイザイヒン</t>
    </rPh>
    <rPh sb="3" eb="6">
      <t>シュッカリョウ</t>
    </rPh>
    <phoneticPr fontId="1"/>
  </si>
  <si>
    <t>新設住宅着工数</t>
    <rPh sb="0" eb="2">
      <t>シンセツ</t>
    </rPh>
    <rPh sb="2" eb="4">
      <t>ジュウタク</t>
    </rPh>
    <rPh sb="4" eb="7">
      <t>チャッコウスウ</t>
    </rPh>
    <phoneticPr fontId="1"/>
  </si>
  <si>
    <t>　うち木造数</t>
    <rPh sb="3" eb="5">
      <t>モクゾウ</t>
    </rPh>
    <rPh sb="5" eb="6">
      <t>スウ</t>
    </rPh>
    <phoneticPr fontId="1"/>
  </si>
  <si>
    <t>特用林産物</t>
    <rPh sb="0" eb="2">
      <t>トクヨウ</t>
    </rPh>
    <rPh sb="2" eb="5">
      <t>リンサンブツ</t>
    </rPh>
    <phoneticPr fontId="1"/>
  </si>
  <si>
    <t>乾しいたけ生産量</t>
    <rPh sb="0" eb="1">
      <t>ホ</t>
    </rPh>
    <rPh sb="5" eb="8">
      <t>セイサンリョウ</t>
    </rPh>
    <phoneticPr fontId="1"/>
  </si>
  <si>
    <t>生しいたけ生産量</t>
    <rPh sb="0" eb="1">
      <t>ナマ</t>
    </rPh>
    <rPh sb="5" eb="8">
      <t>セイサンリョウ</t>
    </rPh>
    <phoneticPr fontId="1"/>
  </si>
  <si>
    <t>竹材生産量</t>
    <rPh sb="0" eb="2">
      <t>チクザイ</t>
    </rPh>
    <rPh sb="2" eb="5">
      <t>セイサンリョウ</t>
    </rPh>
    <phoneticPr fontId="1"/>
  </si>
  <si>
    <t>　うちマダケ</t>
    <phoneticPr fontId="1"/>
  </si>
  <si>
    <t>木竹炭等生産量</t>
    <rPh sb="0" eb="1">
      <t>モク</t>
    </rPh>
    <rPh sb="1" eb="2">
      <t>チク</t>
    </rPh>
    <rPh sb="2" eb="3">
      <t>スミ</t>
    </rPh>
    <rPh sb="3" eb="4">
      <t>ナド</t>
    </rPh>
    <rPh sb="4" eb="7">
      <t>セイサンリョウ</t>
    </rPh>
    <phoneticPr fontId="1"/>
  </si>
  <si>
    <t>t</t>
    <phoneticPr fontId="1"/>
  </si>
  <si>
    <t>千束</t>
    <rPh sb="0" eb="1">
      <t>セン</t>
    </rPh>
    <rPh sb="1" eb="2">
      <t>ツカ</t>
    </rPh>
    <phoneticPr fontId="1"/>
  </si>
  <si>
    <t>漁業経営体</t>
    <rPh sb="0" eb="2">
      <t>ギョギョウ</t>
    </rPh>
    <rPh sb="2" eb="5">
      <t>ケイエイタイ</t>
    </rPh>
    <phoneticPr fontId="1"/>
  </si>
  <si>
    <t>漁船隻数</t>
    <rPh sb="0" eb="2">
      <t>ギョセン</t>
    </rPh>
    <rPh sb="2" eb="4">
      <t>セキスウ</t>
    </rPh>
    <phoneticPr fontId="1"/>
  </si>
  <si>
    <t>隻</t>
    <rPh sb="0" eb="1">
      <t>セキ</t>
    </rPh>
    <phoneticPr fontId="1"/>
  </si>
  <si>
    <t>漁業就業者</t>
    <rPh sb="0" eb="2">
      <t>ギョギョウ</t>
    </rPh>
    <rPh sb="2" eb="5">
      <t>シュウギョウシャ</t>
    </rPh>
    <phoneticPr fontId="1"/>
  </si>
  <si>
    <t>海面漁業・養殖業生産量</t>
    <rPh sb="0" eb="2">
      <t>カイメン</t>
    </rPh>
    <rPh sb="2" eb="4">
      <t>ギョギョウ</t>
    </rPh>
    <rPh sb="5" eb="8">
      <t>ヨウショクギョウ</t>
    </rPh>
    <rPh sb="8" eb="11">
      <t>セイサンリョウ</t>
    </rPh>
    <phoneticPr fontId="1"/>
  </si>
  <si>
    <t>海面漁業</t>
    <rPh sb="0" eb="2">
      <t>カイメン</t>
    </rPh>
    <rPh sb="2" eb="4">
      <t>ギョギョウ</t>
    </rPh>
    <phoneticPr fontId="1"/>
  </si>
  <si>
    <t>海面漁業・養殖業産出額</t>
    <rPh sb="8" eb="11">
      <t>サンシュツガク</t>
    </rPh>
    <phoneticPr fontId="1"/>
  </si>
  <si>
    <t>海面漁業・養殖業単価</t>
    <rPh sb="8" eb="10">
      <t>タンカ</t>
    </rPh>
    <phoneticPr fontId="1"/>
  </si>
  <si>
    <t>円/kg</t>
    <rPh sb="0" eb="1">
      <t>エン</t>
    </rPh>
    <phoneticPr fontId="1"/>
  </si>
  <si>
    <t>内水面生産量</t>
    <rPh sb="0" eb="1">
      <t>ナイ</t>
    </rPh>
    <rPh sb="1" eb="3">
      <t>スイメン</t>
    </rPh>
    <rPh sb="3" eb="6">
      <t>セイサンリョウ</t>
    </rPh>
    <phoneticPr fontId="1"/>
  </si>
  <si>
    <t>内水面漁業</t>
    <rPh sb="0" eb="1">
      <t>ナイ</t>
    </rPh>
    <rPh sb="1" eb="3">
      <t>スイメン</t>
    </rPh>
    <rPh sb="3" eb="5">
      <t>ギョギョウ</t>
    </rPh>
    <phoneticPr fontId="1"/>
  </si>
  <si>
    <t>内水面養殖業</t>
    <rPh sb="0" eb="1">
      <t>ナイ</t>
    </rPh>
    <rPh sb="1" eb="3">
      <t>スイメン</t>
    </rPh>
    <rPh sb="3" eb="6">
      <t>ヨウショクギョウ</t>
    </rPh>
    <phoneticPr fontId="1"/>
  </si>
  <si>
    <t>戦略品目ネクスト（全８品目）</t>
    <rPh sb="0" eb="2">
      <t>センリャク</t>
    </rPh>
    <rPh sb="2" eb="4">
      <t>ヒンモク</t>
    </rPh>
    <rPh sb="9" eb="10">
      <t>ゼン</t>
    </rPh>
    <rPh sb="11" eb="13">
      <t>ヒンモク</t>
    </rPh>
    <phoneticPr fontId="1"/>
  </si>
  <si>
    <t>②　み　つ　ば</t>
    <phoneticPr fontId="1"/>
  </si>
  <si>
    <t>①　大　葉</t>
    <rPh sb="2" eb="3">
      <t>ダイ</t>
    </rPh>
    <rPh sb="4" eb="5">
      <t>ハ</t>
    </rPh>
    <phoneticPr fontId="1"/>
  </si>
  <si>
    <t>③　キ　ャ　ベ　ツ</t>
    <phoneticPr fontId="1"/>
  </si>
  <si>
    <t>④　さ　と　い　も</t>
    <phoneticPr fontId="1"/>
  </si>
  <si>
    <t>⑤　キ　ウ　イ</t>
    <phoneticPr fontId="1"/>
  </si>
  <si>
    <t>⑥　ホ　オ　ズ　キ</t>
    <phoneticPr fontId="1"/>
  </si>
  <si>
    <t>⑦　に　ん　に　く</t>
    <phoneticPr fontId="1"/>
  </si>
  <si>
    <t>⑧　た　ま　ね　ぎ</t>
    <phoneticPr fontId="1"/>
  </si>
  <si>
    <t>農 業 の 概 要</t>
    <rPh sb="0" eb="1">
      <t>ノウ</t>
    </rPh>
    <rPh sb="2" eb="3">
      <t>ギョウ</t>
    </rPh>
    <rPh sb="6" eb="7">
      <t>ガイ</t>
    </rPh>
    <rPh sb="8" eb="9">
      <t>ヨウ</t>
    </rPh>
    <phoneticPr fontId="1"/>
  </si>
  <si>
    <t>米・麦・大豆</t>
    <rPh sb="0" eb="1">
      <t>コメ</t>
    </rPh>
    <rPh sb="2" eb="3">
      <t>ムギ</t>
    </rPh>
    <rPh sb="4" eb="6">
      <t>ダイズ</t>
    </rPh>
    <phoneticPr fontId="1"/>
  </si>
  <si>
    <t>作況指数</t>
    <rPh sb="0" eb="2">
      <t>サッキョウ</t>
    </rPh>
    <rPh sb="2" eb="4">
      <t>シスウ</t>
    </rPh>
    <phoneticPr fontId="1"/>
  </si>
  <si>
    <t>一等米比率（%）</t>
    <rPh sb="0" eb="2">
      <t>イットウ</t>
    </rPh>
    <rPh sb="2" eb="3">
      <t>マイ</t>
    </rPh>
    <rPh sb="3" eb="5">
      <t>ヒリツ</t>
    </rPh>
    <phoneticPr fontId="1"/>
  </si>
  <si>
    <t>10a当たり平均収量（kg）小麦</t>
    <rPh sb="3" eb="4">
      <t>ア</t>
    </rPh>
    <rPh sb="6" eb="8">
      <t>ヘイキン</t>
    </rPh>
    <rPh sb="8" eb="10">
      <t>シュウリョウ</t>
    </rPh>
    <rPh sb="14" eb="16">
      <t>コムギ</t>
    </rPh>
    <phoneticPr fontId="1"/>
  </si>
  <si>
    <t>10a当たり平均収量（kg）</t>
    <rPh sb="3" eb="4">
      <t>ア</t>
    </rPh>
    <rPh sb="6" eb="8">
      <t>ヘイキン</t>
    </rPh>
    <rPh sb="8" eb="10">
      <t>シュウリョウ</t>
    </rPh>
    <phoneticPr fontId="1"/>
  </si>
  <si>
    <t>　　　　　　〃　 　　　　大麦</t>
    <rPh sb="13" eb="15">
      <t>オオムギ</t>
    </rPh>
    <phoneticPr fontId="1"/>
  </si>
  <si>
    <t>　　　　　　〃　 　　　　はだか麦</t>
    <rPh sb="16" eb="17">
      <t>ムギ</t>
    </rPh>
    <phoneticPr fontId="1"/>
  </si>
  <si>
    <t>麦</t>
    <rPh sb="0" eb="1">
      <t>ムギ</t>
    </rPh>
    <phoneticPr fontId="1"/>
  </si>
  <si>
    <t>作付面積（ha）</t>
    <rPh sb="0" eb="2">
      <t>サクツ</t>
    </rPh>
    <rPh sb="2" eb="4">
      <t>メンセキ</t>
    </rPh>
    <phoneticPr fontId="1"/>
  </si>
  <si>
    <t>収穫量（千ｔ）</t>
    <rPh sb="0" eb="3">
      <t>シュウカクリョウ</t>
    </rPh>
    <rPh sb="4" eb="5">
      <t>セン</t>
    </rPh>
    <phoneticPr fontId="1"/>
  </si>
  <si>
    <t>一等比率（%）　小麦</t>
    <rPh sb="0" eb="2">
      <t>イットウ</t>
    </rPh>
    <rPh sb="2" eb="4">
      <t>ヒリツ</t>
    </rPh>
    <rPh sb="8" eb="10">
      <t>コムギ</t>
    </rPh>
    <phoneticPr fontId="1"/>
  </si>
  <si>
    <t>　　　〃　　　　大麦</t>
    <rPh sb="8" eb="10">
      <t>オオムギ</t>
    </rPh>
    <phoneticPr fontId="1"/>
  </si>
  <si>
    <t>　　　〃　　　　はだか麦</t>
    <rPh sb="11" eb="12">
      <t>ムギ</t>
    </rPh>
    <phoneticPr fontId="1"/>
  </si>
  <si>
    <t>大豆</t>
    <rPh sb="0" eb="2">
      <t>ダイズ</t>
    </rPh>
    <phoneticPr fontId="1"/>
  </si>
  <si>
    <t>一、二等比率（%）</t>
    <rPh sb="0" eb="1">
      <t>イチ</t>
    </rPh>
    <rPh sb="2" eb="3">
      <t>フタ</t>
    </rPh>
    <rPh sb="3" eb="4">
      <t>トウ</t>
    </rPh>
    <rPh sb="4" eb="6">
      <t>ヒリツ</t>
    </rPh>
    <phoneticPr fontId="1"/>
  </si>
  <si>
    <t>畜産</t>
    <rPh sb="0" eb="2">
      <t>チクサン</t>
    </rPh>
    <phoneticPr fontId="1"/>
  </si>
  <si>
    <t>飼養戸数（戸）</t>
    <rPh sb="0" eb="2">
      <t>シヨウ</t>
    </rPh>
    <rPh sb="2" eb="4">
      <t>コスウ</t>
    </rPh>
    <rPh sb="5" eb="6">
      <t>コ</t>
    </rPh>
    <phoneticPr fontId="1"/>
  </si>
  <si>
    <t>飼養頭数（数）</t>
    <rPh sb="0" eb="2">
      <t>シヨウ</t>
    </rPh>
    <rPh sb="2" eb="4">
      <t>トウスウ</t>
    </rPh>
    <rPh sb="5" eb="6">
      <t>スウ</t>
    </rPh>
    <phoneticPr fontId="1"/>
  </si>
  <si>
    <t>１戸当たりの飼養頭数（数/戸）</t>
    <rPh sb="1" eb="2">
      <t>コ</t>
    </rPh>
    <rPh sb="2" eb="3">
      <t>ア</t>
    </rPh>
    <rPh sb="6" eb="8">
      <t>シヨウ</t>
    </rPh>
    <rPh sb="8" eb="10">
      <t>トウスウ</t>
    </rPh>
    <rPh sb="11" eb="12">
      <t>スウ</t>
    </rPh>
    <rPh sb="13" eb="14">
      <t>コ</t>
    </rPh>
    <phoneticPr fontId="1"/>
  </si>
  <si>
    <t>酪農</t>
    <rPh sb="0" eb="2">
      <t>ラクノウ</t>
    </rPh>
    <phoneticPr fontId="1"/>
  </si>
  <si>
    <t>経産牛１頭当たりの乳量（kg）</t>
    <rPh sb="0" eb="3">
      <t>ケイサンギュウ</t>
    </rPh>
    <rPh sb="4" eb="5">
      <t>トウ</t>
    </rPh>
    <rPh sb="5" eb="6">
      <t>ア</t>
    </rPh>
    <rPh sb="9" eb="11">
      <t>ニュウリョウ</t>
    </rPh>
    <phoneticPr fontId="1"/>
  </si>
  <si>
    <t>養豚</t>
    <rPh sb="0" eb="2">
      <t>ヨウトン</t>
    </rPh>
    <phoneticPr fontId="1"/>
  </si>
  <si>
    <t>養鶏</t>
    <rPh sb="0" eb="2">
      <t>ヨウケイ</t>
    </rPh>
    <phoneticPr fontId="1"/>
  </si>
  <si>
    <t>自給飼料生産</t>
    <rPh sb="0" eb="2">
      <t>ジキュウ</t>
    </rPh>
    <rPh sb="2" eb="4">
      <t>シリョウ</t>
    </rPh>
    <rPh sb="4" eb="6">
      <t>セイサン</t>
    </rPh>
    <phoneticPr fontId="1"/>
  </si>
  <si>
    <t>　うち稲発酵粗飼料用作付面積（ha）</t>
    <rPh sb="3" eb="4">
      <t>イネ</t>
    </rPh>
    <rPh sb="4" eb="6">
      <t>ハッコウ</t>
    </rPh>
    <rPh sb="6" eb="7">
      <t>アラ</t>
    </rPh>
    <rPh sb="7" eb="9">
      <t>シリョウ</t>
    </rPh>
    <rPh sb="9" eb="10">
      <t>ヨウ</t>
    </rPh>
    <rPh sb="10" eb="12">
      <t>サクツケ</t>
    </rPh>
    <rPh sb="12" eb="14">
      <t>メンセキ</t>
    </rPh>
    <phoneticPr fontId="1"/>
  </si>
  <si>
    <t>飼料用作物の作付面積（ha）</t>
    <rPh sb="0" eb="3">
      <t>シリョウヨウ</t>
    </rPh>
    <rPh sb="3" eb="5">
      <t>サクモツ</t>
    </rPh>
    <rPh sb="6" eb="8">
      <t>サクツ</t>
    </rPh>
    <rPh sb="8" eb="10">
      <t>メンセキ</t>
    </rPh>
    <phoneticPr fontId="1"/>
  </si>
  <si>
    <t>流通・加工</t>
    <rPh sb="0" eb="2">
      <t>リュウツウ</t>
    </rPh>
    <rPh sb="3" eb="5">
      <t>カコウ</t>
    </rPh>
    <phoneticPr fontId="1"/>
  </si>
  <si>
    <t>農商工連携・６次産業化</t>
    <rPh sb="0" eb="3">
      <t>ノウショウコウ</t>
    </rPh>
    <rPh sb="3" eb="5">
      <t>レンケイ</t>
    </rPh>
    <rPh sb="7" eb="8">
      <t>ジ</t>
    </rPh>
    <rPh sb="8" eb="11">
      <t>サンギョウカ</t>
    </rPh>
    <phoneticPr fontId="1"/>
  </si>
  <si>
    <t>直売所</t>
    <rPh sb="0" eb="3">
      <t>チョクバイショ</t>
    </rPh>
    <phoneticPr fontId="1"/>
  </si>
  <si>
    <t>農村の振興</t>
    <rPh sb="0" eb="2">
      <t>ノウソン</t>
    </rPh>
    <rPh sb="3" eb="5">
      <t>シンコウ</t>
    </rPh>
    <phoneticPr fontId="1"/>
  </si>
  <si>
    <t>地域農業を守る仕組みづくり</t>
    <rPh sb="0" eb="2">
      <t>チイキ</t>
    </rPh>
    <rPh sb="2" eb="4">
      <t>ノウギョウ</t>
    </rPh>
    <rPh sb="5" eb="6">
      <t>マモ</t>
    </rPh>
    <rPh sb="7" eb="9">
      <t>シク</t>
    </rPh>
    <phoneticPr fontId="1"/>
  </si>
  <si>
    <t>地域農業経営サポート機構設置数（数）</t>
    <rPh sb="0" eb="2">
      <t>チイキ</t>
    </rPh>
    <rPh sb="2" eb="4">
      <t>ノウギョウ</t>
    </rPh>
    <rPh sb="4" eb="6">
      <t>ケイエイ</t>
    </rPh>
    <rPh sb="10" eb="12">
      <t>キコウ</t>
    </rPh>
    <rPh sb="12" eb="15">
      <t>セッチスウ</t>
    </rPh>
    <rPh sb="16" eb="17">
      <t>カズ</t>
    </rPh>
    <phoneticPr fontId="1"/>
  </si>
  <si>
    <t>経営発展チャレンジ計画策定数（累計）</t>
    <rPh sb="0" eb="2">
      <t>ケイエイ</t>
    </rPh>
    <rPh sb="2" eb="4">
      <t>ハッテン</t>
    </rPh>
    <rPh sb="9" eb="11">
      <t>ケイカク</t>
    </rPh>
    <rPh sb="11" eb="13">
      <t>サクテイ</t>
    </rPh>
    <rPh sb="13" eb="14">
      <t>スウ</t>
    </rPh>
    <rPh sb="15" eb="17">
      <t>ルイケイ</t>
    </rPh>
    <phoneticPr fontId="1"/>
  </si>
  <si>
    <t>農業農村整備</t>
    <rPh sb="0" eb="2">
      <t>ノウギョウ</t>
    </rPh>
    <rPh sb="2" eb="4">
      <t>ノウソン</t>
    </rPh>
    <rPh sb="4" eb="6">
      <t>セイビ</t>
    </rPh>
    <phoneticPr fontId="1"/>
  </si>
  <si>
    <t>水田の整備済み面積（ha）</t>
    <rPh sb="0" eb="2">
      <t>スイデン</t>
    </rPh>
    <rPh sb="3" eb="5">
      <t>セイビ</t>
    </rPh>
    <rPh sb="5" eb="6">
      <t>ズ</t>
    </rPh>
    <rPh sb="7" eb="9">
      <t>メンセキ</t>
    </rPh>
    <phoneticPr fontId="1"/>
  </si>
  <si>
    <t>整備率（%）</t>
    <rPh sb="0" eb="3">
      <t>セイビリツ</t>
    </rPh>
    <phoneticPr fontId="1"/>
  </si>
  <si>
    <t>排水対策の整備済み面積（ha）</t>
    <rPh sb="0" eb="2">
      <t>ハイスイ</t>
    </rPh>
    <rPh sb="2" eb="4">
      <t>タイサク</t>
    </rPh>
    <rPh sb="5" eb="7">
      <t>セイビ</t>
    </rPh>
    <rPh sb="7" eb="8">
      <t>ズ</t>
    </rPh>
    <rPh sb="9" eb="11">
      <t>メンセキ</t>
    </rPh>
    <phoneticPr fontId="1"/>
  </si>
  <si>
    <t>林 業 の 概 要</t>
    <rPh sb="0" eb="1">
      <t>ハヤシ</t>
    </rPh>
    <rPh sb="2" eb="3">
      <t>ギョウ</t>
    </rPh>
    <rPh sb="6" eb="7">
      <t>ガイ</t>
    </rPh>
    <rPh sb="8" eb="9">
      <t>ヨウ</t>
    </rPh>
    <phoneticPr fontId="1"/>
  </si>
  <si>
    <t>森林資源の現況</t>
    <rPh sb="0" eb="2">
      <t>シンリン</t>
    </rPh>
    <rPh sb="2" eb="4">
      <t>シゲン</t>
    </rPh>
    <rPh sb="5" eb="7">
      <t>ゲンキョウ</t>
    </rPh>
    <phoneticPr fontId="1"/>
  </si>
  <si>
    <t>民有林面積（ha）</t>
    <rPh sb="0" eb="3">
      <t>ミンユウリン</t>
    </rPh>
    <rPh sb="3" eb="5">
      <t>メンセキ</t>
    </rPh>
    <phoneticPr fontId="1"/>
  </si>
  <si>
    <t>　全体に占める割合（%）</t>
    <rPh sb="1" eb="3">
      <t>ゼンタイ</t>
    </rPh>
    <rPh sb="4" eb="5">
      <t>シ</t>
    </rPh>
    <rPh sb="7" eb="9">
      <t>ワリアイ</t>
    </rPh>
    <phoneticPr fontId="1"/>
  </si>
  <si>
    <t>民有林（千㎥）</t>
    <rPh sb="0" eb="3">
      <t>ミンユウリン</t>
    </rPh>
    <rPh sb="4" eb="6">
      <t>センリュウベイ</t>
    </rPh>
    <phoneticPr fontId="1"/>
  </si>
  <si>
    <t>国有林（千㎥）</t>
    <rPh sb="0" eb="3">
      <t>コクユウリン</t>
    </rPh>
    <rPh sb="4" eb="6">
      <t>センリュウベイ</t>
    </rPh>
    <phoneticPr fontId="1"/>
  </si>
  <si>
    <t>人工林（ha）</t>
    <rPh sb="0" eb="3">
      <t>ジンコウリン</t>
    </rPh>
    <phoneticPr fontId="1"/>
  </si>
  <si>
    <t>天然林（ha）</t>
    <rPh sb="0" eb="2">
      <t>テンネン</t>
    </rPh>
    <phoneticPr fontId="1"/>
  </si>
  <si>
    <t>竹林・無立木地等（ha）</t>
    <rPh sb="0" eb="2">
      <t>タケバヤシ</t>
    </rPh>
    <rPh sb="3" eb="4">
      <t>ム</t>
    </rPh>
    <rPh sb="4" eb="6">
      <t>リュウボク</t>
    </rPh>
    <rPh sb="6" eb="7">
      <t>チ</t>
    </rPh>
    <rPh sb="7" eb="8">
      <t>トウ</t>
    </rPh>
    <phoneticPr fontId="1"/>
  </si>
  <si>
    <t>林業生産</t>
    <rPh sb="0" eb="2">
      <t>リンギョウ</t>
    </rPh>
    <rPh sb="2" eb="4">
      <t>セイサン</t>
    </rPh>
    <phoneticPr fontId="1"/>
  </si>
  <si>
    <t>民有林の林種別面積</t>
    <rPh sb="0" eb="3">
      <t>ミンユウリン</t>
    </rPh>
    <rPh sb="4" eb="5">
      <t>リン</t>
    </rPh>
    <rPh sb="5" eb="7">
      <t>シュベツ</t>
    </rPh>
    <rPh sb="7" eb="9">
      <t>メンセキ</t>
    </rPh>
    <phoneticPr fontId="1"/>
  </si>
  <si>
    <t>森林蓄積</t>
    <rPh sb="0" eb="2">
      <t>シンリン</t>
    </rPh>
    <rPh sb="2" eb="4">
      <t>チクセキ</t>
    </rPh>
    <phoneticPr fontId="1"/>
  </si>
  <si>
    <t>木材</t>
    <rPh sb="0" eb="2">
      <t>モクザイ</t>
    </rPh>
    <phoneticPr fontId="1"/>
  </si>
  <si>
    <t>　うちスギ以外（千㎥）</t>
    <rPh sb="5" eb="7">
      <t>イガイ</t>
    </rPh>
    <phoneticPr fontId="1"/>
  </si>
  <si>
    <t>　　〃　　全国シェア（%）</t>
    <rPh sb="5" eb="7">
      <t>ゼンコク</t>
    </rPh>
    <phoneticPr fontId="1"/>
  </si>
  <si>
    <t>　　〃　　平均単価（円/kg）</t>
    <rPh sb="5" eb="7">
      <t>ヘイキン</t>
    </rPh>
    <rPh sb="7" eb="9">
      <t>タンカ</t>
    </rPh>
    <rPh sb="10" eb="11">
      <t>エン</t>
    </rPh>
    <phoneticPr fontId="1"/>
  </si>
  <si>
    <t>製材品出荷量（千㎥）</t>
    <rPh sb="7" eb="9">
      <t>センリュウベイ</t>
    </rPh>
    <phoneticPr fontId="1"/>
  </si>
  <si>
    <t>　うち県内（千㎥）</t>
    <rPh sb="3" eb="5">
      <t>ケンナイ</t>
    </rPh>
    <rPh sb="6" eb="8">
      <t>センリュウベイ</t>
    </rPh>
    <phoneticPr fontId="1"/>
  </si>
  <si>
    <t>　うち県外（千㎥）</t>
    <phoneticPr fontId="1"/>
  </si>
  <si>
    <t>鳥獣被害対策</t>
    <rPh sb="0" eb="2">
      <t>チョウジュウ</t>
    </rPh>
    <rPh sb="2" eb="4">
      <t>ヒガイ</t>
    </rPh>
    <rPh sb="4" eb="6">
      <t>タイサク</t>
    </rPh>
    <phoneticPr fontId="1"/>
  </si>
  <si>
    <t>イノシシ</t>
    <phoneticPr fontId="1"/>
  </si>
  <si>
    <t>シカ</t>
    <phoneticPr fontId="1"/>
  </si>
  <si>
    <t>サル</t>
    <phoneticPr fontId="1"/>
  </si>
  <si>
    <t>捕獲頭数（頭）</t>
    <rPh sb="0" eb="2">
      <t>ホカク</t>
    </rPh>
    <rPh sb="2" eb="4">
      <t>トウスウ</t>
    </rPh>
    <rPh sb="5" eb="6">
      <t>アタマ</t>
    </rPh>
    <phoneticPr fontId="1"/>
  </si>
  <si>
    <t>＜補足＞</t>
    <rPh sb="1" eb="3">
      <t>ホソク</t>
    </rPh>
    <phoneticPr fontId="1"/>
  </si>
  <si>
    <t>・林業統計に関する情報（大分県林務管理課HPにて掲載）</t>
    <rPh sb="1" eb="3">
      <t>リンギョウ</t>
    </rPh>
    <rPh sb="3" eb="5">
      <t>トウケイ</t>
    </rPh>
    <rPh sb="6" eb="7">
      <t>カン</t>
    </rPh>
    <rPh sb="9" eb="11">
      <t>ジョウホウ</t>
    </rPh>
    <rPh sb="12" eb="15">
      <t>オオイタケン</t>
    </rPh>
    <rPh sb="15" eb="17">
      <t>リンム</t>
    </rPh>
    <rPh sb="17" eb="20">
      <t>カンリカ</t>
    </rPh>
    <rPh sb="24" eb="26">
      <t>ケイサイ</t>
    </rPh>
    <phoneticPr fontId="1"/>
  </si>
  <si>
    <t>・森林環境税に関する情報（大分県森との共生推進室HPにて掲載）</t>
    <rPh sb="1" eb="3">
      <t>シンリン</t>
    </rPh>
    <rPh sb="3" eb="6">
      <t>カンキョウゼイ</t>
    </rPh>
    <rPh sb="7" eb="8">
      <t>カン</t>
    </rPh>
    <rPh sb="10" eb="12">
      <t>ジョウホウ</t>
    </rPh>
    <rPh sb="13" eb="16">
      <t>オオイタケン</t>
    </rPh>
    <rPh sb="16" eb="17">
      <t>モリ</t>
    </rPh>
    <rPh sb="19" eb="24">
      <t>キョウセイスイシンシツ</t>
    </rPh>
    <rPh sb="28" eb="30">
      <t>ケイサイ</t>
    </rPh>
    <phoneticPr fontId="1"/>
  </si>
  <si>
    <t>件/年</t>
    <phoneticPr fontId="1"/>
  </si>
  <si>
    <t>H19からの累計数</t>
    <rPh sb="6" eb="8">
      <t>ルイケイ</t>
    </rPh>
    <rPh sb="8" eb="9">
      <t>スウ</t>
    </rPh>
    <phoneticPr fontId="1"/>
  </si>
  <si>
    <t>件(累計)</t>
    <rPh sb="0" eb="1">
      <t>ケン</t>
    </rPh>
    <rPh sb="2" eb="4">
      <t>ルイケイ</t>
    </rPh>
    <phoneticPr fontId="1"/>
  </si>
  <si>
    <t>㉓　養 殖 カ キ 類</t>
    <phoneticPr fontId="1"/>
  </si>
  <si>
    <t>㉔　関　あ　じ</t>
    <phoneticPr fontId="1"/>
  </si>
  <si>
    <t>㉕　関　さ　ば</t>
    <phoneticPr fontId="1"/>
  </si>
  <si>
    <t>㉖　タ チ ウ オ</t>
    <phoneticPr fontId="1"/>
  </si>
  <si>
    <t>㉗　ハ　　　モ</t>
    <phoneticPr fontId="1"/>
  </si>
  <si>
    <t>ha(累計)</t>
  </si>
  <si>
    <t>％(累計)</t>
  </si>
  <si>
    <t>千㎥/年</t>
  </si>
  <si>
    <t>ha/年</t>
  </si>
  <si>
    <t>戸(累計)</t>
  </si>
  <si>
    <t>事業体(累計)</t>
  </si>
  <si>
    <t>人(累計)</t>
  </si>
  <si>
    <t>百万円以下/年</t>
  </si>
  <si>
    <t>％(単年)</t>
  </si>
  <si>
    <t>水 産 業 の 概 要</t>
    <rPh sb="0" eb="1">
      <t>ミズ</t>
    </rPh>
    <rPh sb="2" eb="3">
      <t>サン</t>
    </rPh>
    <rPh sb="4" eb="5">
      <t>ギョウ</t>
    </rPh>
    <rPh sb="8" eb="9">
      <t>ガイ</t>
    </rPh>
    <rPh sb="10" eb="11">
      <t>ヨウ</t>
    </rPh>
    <phoneticPr fontId="1"/>
  </si>
  <si>
    <t>漁業生産</t>
    <rPh sb="0" eb="2">
      <t>ギョギョウ</t>
    </rPh>
    <rPh sb="2" eb="4">
      <t>セイサン</t>
    </rPh>
    <phoneticPr fontId="1"/>
  </si>
  <si>
    <t>内水面産出額</t>
    <rPh sb="3" eb="6">
      <t>サンシュツガク</t>
    </rPh>
    <phoneticPr fontId="1"/>
  </si>
  <si>
    <t>海面漁業比率</t>
    <rPh sb="0" eb="2">
      <t>カイメン</t>
    </rPh>
    <rPh sb="2" eb="4">
      <t>ギョギョウ</t>
    </rPh>
    <rPh sb="4" eb="6">
      <t>ヒリツ</t>
    </rPh>
    <phoneticPr fontId="1"/>
  </si>
  <si>
    <t>きく　＜再掲＞</t>
    <phoneticPr fontId="1"/>
  </si>
  <si>
    <t>肉用牛　＜再掲＞</t>
    <rPh sb="0" eb="3">
      <t>ニクヨウギュウ</t>
    </rPh>
    <phoneticPr fontId="1"/>
  </si>
  <si>
    <t>海面漁業　＜再掲＞</t>
    <rPh sb="0" eb="2">
      <t>カイメン</t>
    </rPh>
    <rPh sb="2" eb="4">
      <t>ギョギョウ</t>
    </rPh>
    <rPh sb="6" eb="8">
      <t>サイケイ</t>
    </rPh>
    <phoneticPr fontId="1"/>
  </si>
  <si>
    <t>海面養殖業　＜再掲＞</t>
    <rPh sb="0" eb="2">
      <t>カイメン</t>
    </rPh>
    <rPh sb="2" eb="5">
      <t>ヨウショクギョウ</t>
    </rPh>
    <phoneticPr fontId="1"/>
  </si>
  <si>
    <t>内水面漁業　＜再掲＞</t>
    <rPh sb="0" eb="1">
      <t>ナイ</t>
    </rPh>
    <rPh sb="1" eb="3">
      <t>スイメン</t>
    </rPh>
    <rPh sb="3" eb="5">
      <t>ギョギョウ</t>
    </rPh>
    <phoneticPr fontId="1"/>
  </si>
  <si>
    <t>内水面養殖業　＜再掲＞</t>
    <rPh sb="0" eb="1">
      <t>ナイ</t>
    </rPh>
    <rPh sb="1" eb="3">
      <t>スイメン</t>
    </rPh>
    <rPh sb="3" eb="6">
      <t>ヨウショクギョウ</t>
    </rPh>
    <phoneticPr fontId="1"/>
  </si>
  <si>
    <t>海面漁業の魚種別生産量（千ｔ）</t>
    <rPh sb="0" eb="2">
      <t>カイメン</t>
    </rPh>
    <rPh sb="2" eb="4">
      <t>ギョギョウ</t>
    </rPh>
    <rPh sb="5" eb="8">
      <t>ギョシュベツ</t>
    </rPh>
    <rPh sb="8" eb="11">
      <t>セイサンリョウ</t>
    </rPh>
    <rPh sb="12" eb="13">
      <t>セン</t>
    </rPh>
    <phoneticPr fontId="1"/>
  </si>
  <si>
    <t>マグロ・カジキ類</t>
    <rPh sb="7" eb="8">
      <t>ルイ</t>
    </rPh>
    <phoneticPr fontId="1"/>
  </si>
  <si>
    <t>イワシ類</t>
    <rPh sb="3" eb="4">
      <t>ルイ</t>
    </rPh>
    <phoneticPr fontId="1"/>
  </si>
  <si>
    <t>アジ類</t>
    <rPh sb="2" eb="3">
      <t>ルイ</t>
    </rPh>
    <phoneticPr fontId="1"/>
  </si>
  <si>
    <t>サバ類</t>
    <rPh sb="2" eb="3">
      <t>ルイ</t>
    </rPh>
    <phoneticPr fontId="1"/>
  </si>
  <si>
    <t>エビ類</t>
    <rPh sb="2" eb="3">
      <t>ルイ</t>
    </rPh>
    <phoneticPr fontId="1"/>
  </si>
  <si>
    <t>その他</t>
    <phoneticPr fontId="1"/>
  </si>
  <si>
    <t>海面養殖業の魚種別生産量（千ｔ）</t>
    <rPh sb="0" eb="2">
      <t>カイメン</t>
    </rPh>
    <rPh sb="2" eb="4">
      <t>ヨウショク</t>
    </rPh>
    <rPh sb="4" eb="5">
      <t>ギョウ</t>
    </rPh>
    <rPh sb="6" eb="9">
      <t>ギョシュベツ</t>
    </rPh>
    <rPh sb="9" eb="12">
      <t>セイサンリョウ</t>
    </rPh>
    <rPh sb="13" eb="14">
      <t>セン</t>
    </rPh>
    <phoneticPr fontId="1"/>
  </si>
  <si>
    <t>ブリ類</t>
    <rPh sb="2" eb="3">
      <t>ルイ</t>
    </rPh>
    <phoneticPr fontId="1"/>
  </si>
  <si>
    <t>ヒラメ</t>
    <phoneticPr fontId="1"/>
  </si>
  <si>
    <t>クロマグロ</t>
    <phoneticPr fontId="1"/>
  </si>
  <si>
    <t>㉑　養 殖 ヒ ラ メ</t>
    <phoneticPr fontId="1"/>
  </si>
  <si>
    <t>㉒　養 殖 ク ロ マ グ ロ</t>
    <phoneticPr fontId="1"/>
  </si>
  <si>
    <t>水産加工品目別生産量（ｔ）</t>
    <rPh sb="0" eb="2">
      <t>スイサン</t>
    </rPh>
    <rPh sb="2" eb="4">
      <t>カコウ</t>
    </rPh>
    <rPh sb="4" eb="6">
      <t>ヒンモク</t>
    </rPh>
    <rPh sb="6" eb="7">
      <t>ベツ</t>
    </rPh>
    <rPh sb="7" eb="9">
      <t>セイサン</t>
    </rPh>
    <rPh sb="9" eb="10">
      <t>リョウ</t>
    </rPh>
    <phoneticPr fontId="1"/>
  </si>
  <si>
    <t>生鮮冷凍水産物</t>
    <rPh sb="0" eb="2">
      <t>セイセン</t>
    </rPh>
    <rPh sb="2" eb="4">
      <t>レイトウ</t>
    </rPh>
    <rPh sb="4" eb="7">
      <t>スイサンブツ</t>
    </rPh>
    <phoneticPr fontId="1"/>
  </si>
  <si>
    <t>塩干品</t>
    <rPh sb="0" eb="1">
      <t>シオ</t>
    </rPh>
    <rPh sb="1" eb="2">
      <t>ホ</t>
    </rPh>
    <rPh sb="2" eb="3">
      <t>ヒン</t>
    </rPh>
    <phoneticPr fontId="1"/>
  </si>
  <si>
    <t>冷凍食品</t>
    <rPh sb="0" eb="2">
      <t>レイトウ</t>
    </rPh>
    <rPh sb="2" eb="4">
      <t>ショクヒン</t>
    </rPh>
    <phoneticPr fontId="1"/>
  </si>
  <si>
    <t>煮干し品</t>
    <rPh sb="0" eb="2">
      <t>ニホ</t>
    </rPh>
    <rPh sb="3" eb="4">
      <t>ヒン</t>
    </rPh>
    <phoneticPr fontId="1"/>
  </si>
  <si>
    <t>ねり製品</t>
    <rPh sb="2" eb="4">
      <t>セイヒン</t>
    </rPh>
    <phoneticPr fontId="1"/>
  </si>
  <si>
    <t>その他食品加工品</t>
    <rPh sb="2" eb="3">
      <t>タ</t>
    </rPh>
    <rPh sb="3" eb="5">
      <t>ショクヒン</t>
    </rPh>
    <rPh sb="5" eb="8">
      <t>カコウヒン</t>
    </rPh>
    <phoneticPr fontId="1"/>
  </si>
  <si>
    <t>主　な　用　語　の　解　説</t>
    <phoneticPr fontId="1"/>
  </si>
  <si>
    <t>1　農業</t>
    <phoneticPr fontId="1"/>
  </si>
  <si>
    <t>2　林業</t>
    <rPh sb="2" eb="4">
      <t>リンギョウ</t>
    </rPh>
    <phoneticPr fontId="1"/>
  </si>
  <si>
    <t>３　水産業</t>
    <rPh sb="2" eb="5">
      <t>スイサンギョウ</t>
    </rPh>
    <phoneticPr fontId="1"/>
  </si>
  <si>
    <t>農家</t>
    <phoneticPr fontId="1"/>
  </si>
  <si>
    <t>販売農家</t>
    <phoneticPr fontId="1"/>
  </si>
  <si>
    <t>農業経営体</t>
    <phoneticPr fontId="1"/>
  </si>
  <si>
    <t>認定農業者</t>
    <phoneticPr fontId="1"/>
  </si>
  <si>
    <t>法人経営体</t>
    <phoneticPr fontId="1"/>
  </si>
  <si>
    <t>耕地面積</t>
    <phoneticPr fontId="1"/>
  </si>
  <si>
    <t>耕地利用率</t>
    <phoneticPr fontId="1"/>
  </si>
  <si>
    <t>農業産出額</t>
    <phoneticPr fontId="1"/>
  </si>
  <si>
    <t>生産農業所得</t>
    <phoneticPr fontId="1"/>
  </si>
  <si>
    <t>経営耕地面積が30a以上又は過去１年間における農産物販売金額が50万円以上の農家</t>
    <phoneticPr fontId="1"/>
  </si>
  <si>
    <t>農業経営体のうち法人化して事業を行うもの</t>
    <phoneticPr fontId="1"/>
  </si>
  <si>
    <t>農作業の栽培を目的とする土地（畦畔を含む）の面積</t>
    <phoneticPr fontId="1"/>
  </si>
  <si>
    <t>耕地面積を100とした作付延べ面積の割合</t>
    <phoneticPr fontId="1"/>
  </si>
  <si>
    <t>農業生産活動による最終生産物の総生産額であり市町村を単位として集計</t>
    <phoneticPr fontId="1"/>
  </si>
  <si>
    <t>農業産出額＝個別農産物の産出額＋個別加工農産物の産出額</t>
    <phoneticPr fontId="1"/>
  </si>
  <si>
    <t>農業産出額に所得率を乗じ、これに経営補助金を加えて推計したもの</t>
    <phoneticPr fontId="1"/>
  </si>
  <si>
    <t>生産農業所得＝農業産出額×所得率＋経常補助金</t>
    <phoneticPr fontId="1"/>
  </si>
  <si>
    <t>農業粗収益-物的経費＋経常補助金等</t>
    <phoneticPr fontId="1"/>
  </si>
  <si>
    <t>農業粗収益-経常補助金等</t>
    <phoneticPr fontId="1"/>
  </si>
  <si>
    <t>生産農業所得率　＝</t>
    <phoneticPr fontId="1"/>
  </si>
  <si>
    <t>　×　100</t>
    <phoneticPr fontId="1"/>
  </si>
  <si>
    <t>１戸当たり生産農業所得＝生産農業所得÷農家数</t>
    <phoneticPr fontId="1"/>
  </si>
  <si>
    <t>10a当たり生産農業所得＝生産農業所得÷耕地面積</t>
    <phoneticPr fontId="1"/>
  </si>
  <si>
    <t>林業産出額</t>
    <phoneticPr fontId="1"/>
  </si>
  <si>
    <t>下記ア、イのいずれかに該当する事業を行うものをいう。</t>
    <phoneticPr fontId="1"/>
  </si>
  <si>
    <t>林業経営体</t>
    <phoneticPr fontId="1"/>
  </si>
  <si>
    <t>漁業経営体</t>
    <phoneticPr fontId="1"/>
  </si>
  <si>
    <t>漁業就業者</t>
    <phoneticPr fontId="1"/>
  </si>
  <si>
    <t>遠洋漁業</t>
    <phoneticPr fontId="1"/>
  </si>
  <si>
    <t>沖合漁業</t>
    <phoneticPr fontId="1"/>
  </si>
  <si>
    <t>沿岸漁業</t>
    <phoneticPr fontId="1"/>
  </si>
  <si>
    <t>満15歳以上で過去１年間における海面漁業の海上作業に30日以上従事した者</t>
    <phoneticPr fontId="1"/>
  </si>
  <si>
    <t>大分県では遠洋まぐろはえ縄漁業が該当する。</t>
    <phoneticPr fontId="1"/>
  </si>
  <si>
    <t>10トン以上の動力漁船を使用する漁業のうち遠洋漁業、定置網及び地びき網を除いたもの</t>
    <phoneticPr fontId="1"/>
  </si>
  <si>
    <t>漁船非使用漁業、無動力船及び10トン未満の動力漁船を使用する漁業、定置網及び地びき網</t>
    <phoneticPr fontId="1"/>
  </si>
  <si>
    <t>大分県農林水産業振興計画</t>
    <phoneticPr fontId="1"/>
  </si>
  <si>
    <t>・・・</t>
    <phoneticPr fontId="1"/>
  </si>
  <si>
    <t>主要指標の目標</t>
    <phoneticPr fontId="1"/>
  </si>
  <si>
    <t>農 林 水 産 業 産 出 額</t>
    <rPh sb="0" eb="1">
      <t>ノウ</t>
    </rPh>
    <rPh sb="2" eb="3">
      <t>リン</t>
    </rPh>
    <rPh sb="4" eb="5">
      <t>ミズ</t>
    </rPh>
    <rPh sb="6" eb="7">
      <t>サン</t>
    </rPh>
    <rPh sb="8" eb="9">
      <t>ギョウ</t>
    </rPh>
    <rPh sb="10" eb="11">
      <t>サン</t>
    </rPh>
    <rPh sb="12" eb="13">
      <t>デ</t>
    </rPh>
    <rPh sb="14" eb="15">
      <t>ガク</t>
    </rPh>
    <phoneticPr fontId="1"/>
  </si>
  <si>
    <t>戦 略 品 目 の 産 出 額</t>
    <rPh sb="0" eb="1">
      <t>イクサ</t>
    </rPh>
    <rPh sb="2" eb="3">
      <t>リャク</t>
    </rPh>
    <rPh sb="4" eb="5">
      <t>シナ</t>
    </rPh>
    <rPh sb="6" eb="7">
      <t>メ</t>
    </rPh>
    <rPh sb="10" eb="11">
      <t>サン</t>
    </rPh>
    <rPh sb="12" eb="13">
      <t>デ</t>
    </rPh>
    <rPh sb="14" eb="15">
      <t>ガク</t>
    </rPh>
    <phoneticPr fontId="1"/>
  </si>
  <si>
    <t>農 林 水 産 物 輸 出 額</t>
    <rPh sb="0" eb="1">
      <t>ノウ</t>
    </rPh>
    <rPh sb="2" eb="3">
      <t>ハヤシ</t>
    </rPh>
    <rPh sb="4" eb="5">
      <t>ミズ</t>
    </rPh>
    <rPh sb="6" eb="7">
      <t>サン</t>
    </rPh>
    <rPh sb="8" eb="9">
      <t>モノ</t>
    </rPh>
    <rPh sb="10" eb="11">
      <t>ユ</t>
    </rPh>
    <rPh sb="12" eb="13">
      <t>デ</t>
    </rPh>
    <rPh sb="14" eb="15">
      <t>ガク</t>
    </rPh>
    <phoneticPr fontId="1"/>
  </si>
  <si>
    <t>大分県の農林水産業の担い手</t>
    <rPh sb="0" eb="3">
      <t>オオイタケン</t>
    </rPh>
    <rPh sb="4" eb="6">
      <t>ノウリン</t>
    </rPh>
    <rPh sb="6" eb="9">
      <t>スイサンギョウ</t>
    </rPh>
    <rPh sb="10" eb="11">
      <t>ニナ</t>
    </rPh>
    <rPh sb="12" eb="13">
      <t>テ</t>
    </rPh>
    <phoneticPr fontId="1"/>
  </si>
  <si>
    <t>大 分 県 の 農 林 水 産 業 の 担 い 手</t>
    <rPh sb="0" eb="1">
      <t>ダイ</t>
    </rPh>
    <rPh sb="2" eb="3">
      <t>ブン</t>
    </rPh>
    <rPh sb="4" eb="5">
      <t>ケン</t>
    </rPh>
    <rPh sb="8" eb="9">
      <t>ノウ</t>
    </rPh>
    <rPh sb="10" eb="11">
      <t>ハヤシ</t>
    </rPh>
    <rPh sb="12" eb="13">
      <t>ミズ</t>
    </rPh>
    <rPh sb="14" eb="15">
      <t>サン</t>
    </rPh>
    <rPh sb="16" eb="17">
      <t>ギョウ</t>
    </rPh>
    <rPh sb="20" eb="21">
      <t>ニナ</t>
    </rPh>
    <rPh sb="24" eb="25">
      <t>テ</t>
    </rPh>
    <phoneticPr fontId="1"/>
  </si>
  <si>
    <t>農業の概要</t>
    <phoneticPr fontId="1"/>
  </si>
  <si>
    <t>林業の概要</t>
    <rPh sb="0" eb="1">
      <t>リン</t>
    </rPh>
    <phoneticPr fontId="1"/>
  </si>
  <si>
    <t>（漁業生産）</t>
    <phoneticPr fontId="1"/>
  </si>
  <si>
    <t>水産業の概要</t>
    <rPh sb="0" eb="2">
      <t>スイサン</t>
    </rPh>
    <phoneticPr fontId="1"/>
  </si>
  <si>
    <t>シマアジ</t>
    <phoneticPr fontId="1"/>
  </si>
  <si>
    <t>カニ類</t>
    <rPh sb="2" eb="3">
      <t>ルイ</t>
    </rPh>
    <phoneticPr fontId="1"/>
  </si>
  <si>
    <t>タコ類</t>
    <rPh sb="2" eb="3">
      <t>ルイ</t>
    </rPh>
    <phoneticPr fontId="1"/>
  </si>
  <si>
    <t>貝類</t>
    <rPh sb="0" eb="1">
      <t>カイ</t>
    </rPh>
    <rPh sb="1" eb="2">
      <t>ルイ</t>
    </rPh>
    <phoneticPr fontId="1"/>
  </si>
  <si>
    <t>カキ類</t>
    <rPh sb="2" eb="3">
      <t>ルイ</t>
    </rPh>
    <phoneticPr fontId="1"/>
  </si>
  <si>
    <t>その他海藻類</t>
    <rPh sb="2" eb="3">
      <t>ホカ</t>
    </rPh>
    <rPh sb="3" eb="6">
      <t>カイソウルイ</t>
    </rPh>
    <phoneticPr fontId="1"/>
  </si>
  <si>
    <t>タイ類</t>
    <rPh sb="2" eb="3">
      <t>ルイ</t>
    </rPh>
    <phoneticPr fontId="1"/>
  </si>
  <si>
    <t>全国・九州からみた大分県の農林水産業</t>
    <phoneticPr fontId="1"/>
  </si>
  <si>
    <t>大分県農林水産部</t>
    <phoneticPr fontId="1"/>
  </si>
  <si>
    <t>海面漁業の魚種別産出額（億円）</t>
    <rPh sb="0" eb="2">
      <t>カイメン</t>
    </rPh>
    <rPh sb="2" eb="4">
      <t>ギョギョウ</t>
    </rPh>
    <rPh sb="5" eb="8">
      <t>ギョシュベツ</t>
    </rPh>
    <rPh sb="8" eb="11">
      <t>サンシュツガク</t>
    </rPh>
    <rPh sb="10" eb="11">
      <t>ガク</t>
    </rPh>
    <rPh sb="12" eb="14">
      <t>オクエン</t>
    </rPh>
    <phoneticPr fontId="1"/>
  </si>
  <si>
    <t>海面養殖業の魚種別産出額（億円）</t>
    <rPh sb="0" eb="2">
      <t>カイメン</t>
    </rPh>
    <rPh sb="2" eb="4">
      <t>ヨウショク</t>
    </rPh>
    <rPh sb="4" eb="5">
      <t>ギョウ</t>
    </rPh>
    <rPh sb="6" eb="9">
      <t>ギョシュベツ</t>
    </rPh>
    <rPh sb="9" eb="12">
      <t>サンシュツガク</t>
    </rPh>
    <rPh sb="11" eb="12">
      <t>ガク</t>
    </rPh>
    <rPh sb="13" eb="15">
      <t>オクエン</t>
    </rPh>
    <phoneticPr fontId="1"/>
  </si>
  <si>
    <t>○</t>
    <phoneticPr fontId="1"/>
  </si>
  <si>
    <t>畜産研究部</t>
    <rPh sb="0" eb="2">
      <t>チクサン</t>
    </rPh>
    <rPh sb="2" eb="5">
      <t>ケンキュウブ</t>
    </rPh>
    <phoneticPr fontId="1"/>
  </si>
  <si>
    <t>花きグループ</t>
    <rPh sb="0" eb="1">
      <t>カ</t>
    </rPh>
    <phoneticPr fontId="1"/>
  </si>
  <si>
    <t>果樹グループ</t>
    <rPh sb="0" eb="2">
      <t>カジュ</t>
    </rPh>
    <phoneticPr fontId="1"/>
  </si>
  <si>
    <t>水田農業グループ</t>
    <rPh sb="0" eb="2">
      <t>スイデン</t>
    </rPh>
    <rPh sb="2" eb="4">
      <t>ノウギョウ</t>
    </rPh>
    <phoneticPr fontId="1"/>
  </si>
  <si>
    <t>農業研究部</t>
    <rPh sb="0" eb="2">
      <t>ノウギョウ</t>
    </rPh>
    <rPh sb="2" eb="5">
      <t>ケンキュウブ</t>
    </rPh>
    <phoneticPr fontId="1"/>
  </si>
  <si>
    <t>The・おおいたブランド</t>
    <phoneticPr fontId="1"/>
  </si>
  <si>
    <t>おおいた型放牧箇所数（箇所）</t>
    <phoneticPr fontId="1"/>
  </si>
  <si>
    <t>きのこグループ</t>
    <phoneticPr fontId="1"/>
  </si>
  <si>
    <t>林業研究部</t>
    <rPh sb="0" eb="2">
      <t>リンギョウ</t>
    </rPh>
    <rPh sb="2" eb="5">
      <t>ケンキュウブ</t>
    </rPh>
    <phoneticPr fontId="1"/>
  </si>
  <si>
    <t>しいたけ</t>
    <phoneticPr fontId="1"/>
  </si>
  <si>
    <t>　うちスギ（千㎥）</t>
    <phoneticPr fontId="1"/>
  </si>
  <si>
    <t>　全体に占める割合（%）</t>
    <phoneticPr fontId="1"/>
  </si>
  <si>
    <t>国有林面積（ha）</t>
    <phoneticPr fontId="1"/>
  </si>
  <si>
    <t>北部水産グループ</t>
    <rPh sb="0" eb="2">
      <t>ホクブ</t>
    </rPh>
    <rPh sb="2" eb="4">
      <t>スイサン</t>
    </rPh>
    <phoneticPr fontId="1"/>
  </si>
  <si>
    <t>水産研究部</t>
    <rPh sb="0" eb="2">
      <t>スイサン</t>
    </rPh>
    <rPh sb="2" eb="5">
      <t>ケンキュウブ</t>
    </rPh>
    <phoneticPr fontId="1"/>
  </si>
  <si>
    <t>クロマグロ</t>
    <phoneticPr fontId="1"/>
  </si>
  <si>
    <t>マダイ</t>
    <phoneticPr fontId="1"/>
  </si>
  <si>
    <t>ヒラメ</t>
    <phoneticPr fontId="1"/>
  </si>
  <si>
    <t>タチウオ</t>
    <phoneticPr fontId="1"/>
  </si>
  <si>
    <r>
      <t>⑪　ぶ　ど　う
　</t>
    </r>
    <r>
      <rPr>
        <sz val="9"/>
        <color theme="1"/>
        <rFont val="HG丸ｺﾞｼｯｸM-PRO"/>
        <family val="3"/>
        <charset val="128"/>
      </rPr>
      <t>（シャインマスカット,ワイン用含む）</t>
    </r>
    <rPh sb="24" eb="25">
      <t>フク</t>
    </rPh>
    <phoneticPr fontId="1"/>
  </si>
  <si>
    <t>主食用米作付面積（ha）</t>
    <phoneticPr fontId="1"/>
  </si>
  <si>
    <t>「ベリーツ(大分６号)」の高品質安定生産技術の確立</t>
    <rPh sb="6" eb="8">
      <t>オオイタ</t>
    </rPh>
    <rPh sb="9" eb="10">
      <t>ゴウ</t>
    </rPh>
    <rPh sb="13" eb="16">
      <t>コウヒンシツ</t>
    </rPh>
    <rPh sb="16" eb="18">
      <t>アンテイ</t>
    </rPh>
    <rPh sb="18" eb="20">
      <t>セイサン</t>
    </rPh>
    <rPh sb="20" eb="22">
      <t>ギジュツ</t>
    </rPh>
    <rPh sb="23" eb="25">
      <t>カクリツ</t>
    </rPh>
    <phoneticPr fontId="1"/>
  </si>
  <si>
    <t>水田農業転換期を支える多収型優良品種の導入に向けた栽培法の確立</t>
    <rPh sb="0" eb="2">
      <t>スイデン</t>
    </rPh>
    <rPh sb="2" eb="4">
      <t>ノウギョウ</t>
    </rPh>
    <rPh sb="4" eb="7">
      <t>テンカンキ</t>
    </rPh>
    <rPh sb="8" eb="9">
      <t>ササ</t>
    </rPh>
    <rPh sb="11" eb="13">
      <t>タシュウ</t>
    </rPh>
    <rPh sb="13" eb="14">
      <t>ガタ</t>
    </rPh>
    <rPh sb="14" eb="16">
      <t>ユウリョウ</t>
    </rPh>
    <rPh sb="16" eb="18">
      <t>ヒンシュ</t>
    </rPh>
    <rPh sb="19" eb="21">
      <t>ドウニュウ</t>
    </rPh>
    <rPh sb="22" eb="23">
      <t>ム</t>
    </rPh>
    <rPh sb="25" eb="28">
      <t>サイバイホウ</t>
    </rPh>
    <rPh sb="29" eb="31">
      <t>カクリツ</t>
    </rPh>
    <phoneticPr fontId="1"/>
  </si>
  <si>
    <t>ブドウの高収量栽培、早期成園化技術と新品種の安定生産技術の確立</t>
    <rPh sb="4" eb="5">
      <t>タカ</t>
    </rPh>
    <rPh sb="5" eb="7">
      <t>シュウリョウ</t>
    </rPh>
    <rPh sb="7" eb="9">
      <t>サイバイ</t>
    </rPh>
    <rPh sb="10" eb="12">
      <t>ソウキ</t>
    </rPh>
    <rPh sb="12" eb="13">
      <t>シゲル</t>
    </rPh>
    <rPh sb="13" eb="14">
      <t>エン</t>
    </rPh>
    <rPh sb="14" eb="15">
      <t>カ</t>
    </rPh>
    <rPh sb="15" eb="17">
      <t>ギジュツ</t>
    </rPh>
    <rPh sb="18" eb="21">
      <t>シンヒンシュ</t>
    </rPh>
    <rPh sb="22" eb="24">
      <t>アンテイ</t>
    </rPh>
    <rPh sb="24" eb="26">
      <t>セイサン</t>
    </rPh>
    <rPh sb="26" eb="28">
      <t>ギジュツ</t>
    </rPh>
    <rPh sb="29" eb="31">
      <t>カクリツ</t>
    </rPh>
    <phoneticPr fontId="1"/>
  </si>
  <si>
    <t>ナシの作業性に優れた「改良型流線型仕立」栽培法と側枝発生促進技術の開発</t>
    <rPh sb="3" eb="6">
      <t>サギョウセイ</t>
    </rPh>
    <rPh sb="7" eb="8">
      <t>スグ</t>
    </rPh>
    <rPh sb="11" eb="14">
      <t>カイリョウガタ</t>
    </rPh>
    <rPh sb="14" eb="17">
      <t>リュウセンケイ</t>
    </rPh>
    <rPh sb="17" eb="19">
      <t>シタ</t>
    </rPh>
    <rPh sb="20" eb="23">
      <t>サイバイホウ</t>
    </rPh>
    <rPh sb="24" eb="25">
      <t>ソク</t>
    </rPh>
    <rPh sb="25" eb="26">
      <t>エダ</t>
    </rPh>
    <rPh sb="26" eb="28">
      <t>ハッセイ</t>
    </rPh>
    <rPh sb="28" eb="30">
      <t>ソクシン</t>
    </rPh>
    <rPh sb="30" eb="32">
      <t>ギジュツ</t>
    </rPh>
    <rPh sb="33" eb="35">
      <t>カイハツ</t>
    </rPh>
    <phoneticPr fontId="1"/>
  </si>
  <si>
    <t>生産者の所得向上を目指した雌雄産み分け技術の確立</t>
    <rPh sb="0" eb="3">
      <t>セイサンシャ</t>
    </rPh>
    <rPh sb="4" eb="6">
      <t>ショトク</t>
    </rPh>
    <rPh sb="6" eb="8">
      <t>コウジョウ</t>
    </rPh>
    <rPh sb="9" eb="11">
      <t>メザ</t>
    </rPh>
    <rPh sb="13" eb="15">
      <t>シユウ</t>
    </rPh>
    <rPh sb="15" eb="16">
      <t>ウ</t>
    </rPh>
    <rPh sb="17" eb="18">
      <t>ワ</t>
    </rPh>
    <rPh sb="19" eb="21">
      <t>ギジュツ</t>
    </rPh>
    <rPh sb="22" eb="24">
      <t>カクリツ</t>
    </rPh>
    <phoneticPr fontId="1"/>
  </si>
  <si>
    <t>水稲・麦・大豆の品種選定</t>
    <rPh sb="0" eb="2">
      <t>スイトウ</t>
    </rPh>
    <rPh sb="3" eb="4">
      <t>ムギ</t>
    </rPh>
    <rPh sb="5" eb="7">
      <t>ダイズ</t>
    </rPh>
    <rPh sb="8" eb="10">
      <t>ヒンシュ</t>
    </rPh>
    <rPh sb="10" eb="12">
      <t>センテイ</t>
    </rPh>
    <phoneticPr fontId="1"/>
  </si>
  <si>
    <t>〇</t>
    <phoneticPr fontId="1"/>
  </si>
  <si>
    <t>温暖化に対応した乾シイタケ栽培技術の開発</t>
    <rPh sb="0" eb="3">
      <t>オンダンカ</t>
    </rPh>
    <rPh sb="4" eb="6">
      <t>タイオウ</t>
    </rPh>
    <rPh sb="8" eb="9">
      <t>ホ</t>
    </rPh>
    <rPh sb="13" eb="15">
      <t>サイバイ</t>
    </rPh>
    <rPh sb="15" eb="17">
      <t>ギジュツ</t>
    </rPh>
    <rPh sb="18" eb="20">
      <t>カイハツ</t>
    </rPh>
    <phoneticPr fontId="1"/>
  </si>
  <si>
    <t>スギ推奨品種さし木苗の増産に関する研究</t>
    <rPh sb="2" eb="4">
      <t>スイショウ</t>
    </rPh>
    <rPh sb="4" eb="6">
      <t>ヒンシュ</t>
    </rPh>
    <rPh sb="8" eb="9">
      <t>キ</t>
    </rPh>
    <rPh sb="9" eb="10">
      <t>ナエ</t>
    </rPh>
    <rPh sb="11" eb="13">
      <t>ゾウサン</t>
    </rPh>
    <rPh sb="14" eb="15">
      <t>カン</t>
    </rPh>
    <rPh sb="17" eb="19">
      <t>ケンキュウ</t>
    </rPh>
    <phoneticPr fontId="2"/>
  </si>
  <si>
    <t>○</t>
    <phoneticPr fontId="1"/>
  </si>
  <si>
    <t xml:space="preserve">県産スギ大径材の有効利用技術に関する研究 </t>
    <phoneticPr fontId="1"/>
  </si>
  <si>
    <t>産地と食品企業のマッチング件数（件/年）</t>
    <rPh sb="0" eb="2">
      <t>サンチ</t>
    </rPh>
    <rPh sb="3" eb="5">
      <t>ショクヒン</t>
    </rPh>
    <rPh sb="5" eb="7">
      <t>キギョウ</t>
    </rPh>
    <rPh sb="13" eb="15">
      <t>ケンスウ</t>
    </rPh>
    <rPh sb="16" eb="17">
      <t>ケン</t>
    </rPh>
    <rPh sb="18" eb="19">
      <t>ネン</t>
    </rPh>
    <phoneticPr fontId="1"/>
  </si>
  <si>
    <t>素材生産量(輸出丸太を含む）</t>
    <rPh sb="0" eb="2">
      <t>ソザイ</t>
    </rPh>
    <rPh sb="2" eb="5">
      <t>セイサンリョウ</t>
    </rPh>
    <rPh sb="6" eb="8">
      <t>ユシュツ</t>
    </rPh>
    <rPh sb="8" eb="10">
      <t>マルタ</t>
    </rPh>
    <rPh sb="11" eb="12">
      <t>フク</t>
    </rPh>
    <phoneticPr fontId="1"/>
  </si>
  <si>
    <t>特A獲得地区数</t>
    <rPh sb="0" eb="1">
      <t>トク</t>
    </rPh>
    <rPh sb="2" eb="4">
      <t>カクトク</t>
    </rPh>
    <rPh sb="4" eb="6">
      <t>チク</t>
    </rPh>
    <rPh sb="6" eb="7">
      <t>スウ</t>
    </rPh>
    <phoneticPr fontId="1"/>
  </si>
  <si>
    <t>おおいた冠地どり出荷羽数（千羽）</t>
    <rPh sb="4" eb="5">
      <t>カンムリ</t>
    </rPh>
    <rPh sb="5" eb="6">
      <t>ジ</t>
    </rPh>
    <rPh sb="8" eb="10">
      <t>シュッカ</t>
    </rPh>
    <rPh sb="10" eb="11">
      <t>ハネ</t>
    </rPh>
    <rPh sb="11" eb="12">
      <t>スウ</t>
    </rPh>
    <rPh sb="13" eb="14">
      <t>セン</t>
    </rPh>
    <rPh sb="14" eb="15">
      <t>ハネ</t>
    </rPh>
    <phoneticPr fontId="1"/>
  </si>
  <si>
    <t>　うち飼料用米作付面積（ha）</t>
    <rPh sb="3" eb="5">
      <t>シリョウ</t>
    </rPh>
    <rPh sb="6" eb="7">
      <t>コメ</t>
    </rPh>
    <phoneticPr fontId="1"/>
  </si>
  <si>
    <t>主な試験研究</t>
    <rPh sb="0" eb="1">
      <t>オモ</t>
    </rPh>
    <rPh sb="2" eb="4">
      <t>シケン</t>
    </rPh>
    <rPh sb="4" eb="6">
      <t>ケンキュウ</t>
    </rPh>
    <phoneticPr fontId="1"/>
  </si>
  <si>
    <t>ｰ</t>
    <phoneticPr fontId="1"/>
  </si>
  <si>
    <t>水産資源の動向調査および資源管理手法の研究</t>
    <rPh sb="0" eb="2">
      <t>スイサン</t>
    </rPh>
    <rPh sb="2" eb="4">
      <t>シゲン</t>
    </rPh>
    <rPh sb="5" eb="7">
      <t>ドウコウ</t>
    </rPh>
    <rPh sb="7" eb="9">
      <t>チョウサ</t>
    </rPh>
    <rPh sb="12" eb="14">
      <t>シゲン</t>
    </rPh>
    <rPh sb="14" eb="16">
      <t>カンリ</t>
    </rPh>
    <rPh sb="16" eb="18">
      <t>シュホウ</t>
    </rPh>
    <rPh sb="19" eb="21">
      <t>ケンキュウ</t>
    </rPh>
    <phoneticPr fontId="1"/>
  </si>
  <si>
    <t>ブリの完全養殖技術の開発</t>
    <rPh sb="3" eb="5">
      <t>カンゼン</t>
    </rPh>
    <rPh sb="5" eb="7">
      <t>ヨウショク</t>
    </rPh>
    <rPh sb="7" eb="9">
      <t>ギジュツ</t>
    </rPh>
    <rPh sb="10" eb="12">
      <t>カイハツ</t>
    </rPh>
    <phoneticPr fontId="1"/>
  </si>
  <si>
    <t>海産魚類の防疫対策技術の開発</t>
    <phoneticPr fontId="1"/>
  </si>
  <si>
    <t>ICTを活用した赤潮監視技術の開発</t>
    <phoneticPr fontId="1"/>
  </si>
  <si>
    <t>○</t>
  </si>
  <si>
    <t>タイラギの増養殖に関する研究</t>
    <rPh sb="5" eb="6">
      <t>ゾウ</t>
    </rPh>
    <rPh sb="6" eb="8">
      <t>ヨウショク</t>
    </rPh>
    <rPh sb="9" eb="10">
      <t>カン</t>
    </rPh>
    <rPh sb="12" eb="14">
      <t>ケンキュウ</t>
    </rPh>
    <phoneticPr fontId="0"/>
  </si>
  <si>
    <t>キジハタの種苗生産技術開発</t>
    <rPh sb="5" eb="7">
      <t>シュビョウ</t>
    </rPh>
    <rPh sb="7" eb="9">
      <t>セイサン</t>
    </rPh>
    <rPh sb="9" eb="11">
      <t>ギジュツ</t>
    </rPh>
    <rPh sb="11" eb="13">
      <t>カイハツ</t>
    </rPh>
    <phoneticPr fontId="0"/>
  </si>
  <si>
    <t>ヒジキ養殖技術の確立</t>
    <phoneticPr fontId="1"/>
  </si>
  <si>
    <t>漁場環境・水産生物に関する
モニタリング調査</t>
    <phoneticPr fontId="1"/>
  </si>
  <si>
    <t>乾シイタケの味覚と機能性に関する研究</t>
    <rPh sb="0" eb="1">
      <t>イヌイ</t>
    </rPh>
    <rPh sb="6" eb="8">
      <t>ミカク</t>
    </rPh>
    <rPh sb="9" eb="12">
      <t>キノウセイ</t>
    </rPh>
    <rPh sb="13" eb="14">
      <t>カン</t>
    </rPh>
    <rPh sb="16" eb="18">
      <t>ケンキュウ</t>
    </rPh>
    <phoneticPr fontId="1"/>
  </si>
  <si>
    <t>-</t>
  </si>
  <si>
    <t>園芸・特用作物</t>
    <rPh sb="0" eb="2">
      <t>エンゲイ</t>
    </rPh>
    <rPh sb="3" eb="5">
      <t>トクヨウ</t>
    </rPh>
    <rPh sb="5" eb="7">
      <t>サクモツ</t>
    </rPh>
    <phoneticPr fontId="1"/>
  </si>
  <si>
    <t>園芸戦略品目　栽培面積（ha）</t>
    <phoneticPr fontId="1"/>
  </si>
  <si>
    <t>①　白　ね　ぎ</t>
    <phoneticPr fontId="1"/>
  </si>
  <si>
    <t>②　こ　ね　ぎ</t>
  </si>
  <si>
    <t>③　ト　マ　ト</t>
  </si>
  <si>
    <t>④　い　ち　ご</t>
  </si>
  <si>
    <t>⑤　ピ ー マ ン</t>
  </si>
  <si>
    <t>⑥　に　　　ら</t>
  </si>
  <si>
    <t>⑦　高糖度かんしょ</t>
  </si>
  <si>
    <t>⑧　か　ぼ　す</t>
  </si>
  <si>
    <t>⑨　な　　　し</t>
  </si>
  <si>
    <t>⑫　キ　　　ク</t>
  </si>
  <si>
    <t>⑬　スイートピー</t>
  </si>
  <si>
    <t>（園芸・特用作物、米・麦・大豆）</t>
    <phoneticPr fontId="1"/>
  </si>
  <si>
    <t>主な用語の解説</t>
    <rPh sb="0" eb="1">
      <t>オモ</t>
    </rPh>
    <rPh sb="2" eb="4">
      <t>ヨウゴ</t>
    </rPh>
    <rPh sb="5" eb="7">
      <t>カイセツ</t>
    </rPh>
    <phoneticPr fontId="1"/>
  </si>
  <si>
    <t>農林水産業による創出額の諸元</t>
    <rPh sb="8" eb="10">
      <t>ソウシュツ</t>
    </rPh>
    <rPh sb="10" eb="11">
      <t>ガク</t>
    </rPh>
    <rPh sb="12" eb="14">
      <t>ショゲン</t>
    </rPh>
    <phoneticPr fontId="1"/>
  </si>
  <si>
    <r>
      <t xml:space="preserve">325
</t>
    </r>
    <r>
      <rPr>
        <sz val="8"/>
        <color theme="1"/>
        <rFont val="ＭＳ Ｐゴシック"/>
        <family val="3"/>
        <charset val="128"/>
        <scheme val="minor"/>
      </rPr>
      <t>(H22～26平均)</t>
    </r>
    <rPh sb="11" eb="13">
      <t>ヘイキン</t>
    </rPh>
    <phoneticPr fontId="1"/>
  </si>
  <si>
    <t>農業　新規就農者数（人）</t>
    <rPh sb="0" eb="2">
      <t>ノウギョウ</t>
    </rPh>
    <rPh sb="3" eb="5">
      <t>シンキ</t>
    </rPh>
    <rPh sb="5" eb="8">
      <t>シュウノウシャ</t>
    </rPh>
    <rPh sb="8" eb="9">
      <t>スウ</t>
    </rPh>
    <rPh sb="10" eb="11">
      <t>ニン</t>
    </rPh>
    <phoneticPr fontId="1"/>
  </si>
  <si>
    <t>林業　新規就業者数（人）</t>
    <rPh sb="0" eb="2">
      <t>リンギョウ</t>
    </rPh>
    <rPh sb="3" eb="5">
      <t>シンキ</t>
    </rPh>
    <rPh sb="5" eb="8">
      <t>シュウギョウシャ</t>
    </rPh>
    <rPh sb="8" eb="9">
      <t>スウ</t>
    </rPh>
    <rPh sb="10" eb="11">
      <t>ニン</t>
    </rPh>
    <phoneticPr fontId="1"/>
  </si>
  <si>
    <t>漁業　新規就業者数（人）</t>
    <rPh sb="0" eb="2">
      <t>ギョギョウ</t>
    </rPh>
    <rPh sb="3" eb="5">
      <t>シンキ</t>
    </rPh>
    <rPh sb="5" eb="8">
      <t>シュウギョウシャ</t>
    </rPh>
    <rPh sb="8" eb="9">
      <t>スウ</t>
    </rPh>
    <rPh sb="10" eb="11">
      <t>ニン</t>
    </rPh>
    <phoneticPr fontId="1"/>
  </si>
  <si>
    <r>
      <t xml:space="preserve">⑪　ぶ　ど　う
</t>
    </r>
    <r>
      <rPr>
        <sz val="9"/>
        <color theme="1"/>
        <rFont val="HG丸ｺﾞｼｯｸM-PRO"/>
        <family val="3"/>
        <charset val="128"/>
      </rPr>
      <t>　（シャインマスカット,ワイン用含む）</t>
    </r>
    <phoneticPr fontId="1"/>
  </si>
  <si>
    <r>
      <t>⑭　茶</t>
    </r>
    <r>
      <rPr>
        <sz val="9"/>
        <color theme="1"/>
        <rFont val="HG丸ｺﾞｼｯｸM-PRO"/>
        <family val="3"/>
        <charset val="128"/>
      </rPr>
      <t>（ドリンク用含む）</t>
    </r>
    <phoneticPr fontId="1"/>
  </si>
  <si>
    <t>豊のしゃも出荷羽数（千羽）</t>
    <rPh sb="0" eb="1">
      <t>トヨ</t>
    </rPh>
    <rPh sb="5" eb="7">
      <t>シュッカ</t>
    </rPh>
    <rPh sb="7" eb="8">
      <t>ハネ</t>
    </rPh>
    <rPh sb="8" eb="9">
      <t>スウ</t>
    </rPh>
    <rPh sb="10" eb="11">
      <t>セン</t>
    </rPh>
    <rPh sb="11" eb="12">
      <t>ハネ</t>
    </rPh>
    <phoneticPr fontId="1"/>
  </si>
  <si>
    <t>拠点市場におけるシェア１位の
園芸戦略品目数</t>
    <rPh sb="0" eb="2">
      <t>キョテン</t>
    </rPh>
    <rPh sb="2" eb="4">
      <t>シジョウ</t>
    </rPh>
    <rPh sb="12" eb="13">
      <t>イ</t>
    </rPh>
    <rPh sb="15" eb="17">
      <t>エンゲイ</t>
    </rPh>
    <rPh sb="17" eb="19">
      <t>センリャク</t>
    </rPh>
    <rPh sb="19" eb="22">
      <t>ヒンモクスウ</t>
    </rPh>
    <phoneticPr fontId="1"/>
  </si>
  <si>
    <t>生しいたけ生産量（ｔ）　＜再掲＞</t>
    <rPh sb="0" eb="1">
      <t>ナマ</t>
    </rPh>
    <rPh sb="5" eb="7">
      <t>セイサン</t>
    </rPh>
    <rPh sb="7" eb="8">
      <t>リョウ</t>
    </rPh>
    <phoneticPr fontId="1"/>
  </si>
  <si>
    <t>乾しいたけ生産量（ｔ）　＜再掲＞</t>
    <rPh sb="0" eb="1">
      <t>ホ</t>
    </rPh>
    <rPh sb="5" eb="7">
      <t>セイサン</t>
    </rPh>
    <rPh sb="7" eb="8">
      <t>リョウ</t>
    </rPh>
    <rPh sb="13" eb="15">
      <t>サイケイ</t>
    </rPh>
    <phoneticPr fontId="1"/>
  </si>
  <si>
    <t>収穫量（ｔ）</t>
    <rPh sb="0" eb="3">
      <t>シュウカクリョウ</t>
    </rPh>
    <phoneticPr fontId="1"/>
  </si>
  <si>
    <t>地域団体商標</t>
    <rPh sb="0" eb="2">
      <t>チイキ</t>
    </rPh>
    <rPh sb="2" eb="4">
      <t>ダンタイ</t>
    </rPh>
    <rPh sb="4" eb="6">
      <t>ショウヒョウ</t>
    </rPh>
    <phoneticPr fontId="1"/>
  </si>
  <si>
    <t>う　ち　集　落　営　農　法　人</t>
    <rPh sb="4" eb="5">
      <t>シュウ</t>
    </rPh>
    <rPh sb="6" eb="7">
      <t>ラク</t>
    </rPh>
    <rPh sb="8" eb="9">
      <t>エイ</t>
    </rPh>
    <rPh sb="10" eb="11">
      <t>ノウ</t>
    </rPh>
    <rPh sb="12" eb="13">
      <t>ホウ</t>
    </rPh>
    <rPh sb="14" eb="15">
      <t>ヒト</t>
    </rPh>
    <phoneticPr fontId="1"/>
  </si>
  <si>
    <t>全国シェアの高い農産物</t>
    <rPh sb="0" eb="2">
      <t>ゼンコク</t>
    </rPh>
    <rPh sb="6" eb="7">
      <t>タカ</t>
    </rPh>
    <rPh sb="8" eb="11">
      <t>ノウサンブツ</t>
    </rPh>
    <phoneticPr fontId="1"/>
  </si>
  <si>
    <t>シチトウイ（七島藺）生産量</t>
    <rPh sb="6" eb="8">
      <t>ナナシマ</t>
    </rPh>
    <rPh sb="8" eb="9">
      <t>イ</t>
    </rPh>
    <rPh sb="10" eb="13">
      <t>セイサンリョウ</t>
    </rPh>
    <phoneticPr fontId="1"/>
  </si>
  <si>
    <t>サフラン（花芯）生産量</t>
    <rPh sb="5" eb="6">
      <t>ハナ</t>
    </rPh>
    <rPh sb="6" eb="7">
      <t>シン</t>
    </rPh>
    <phoneticPr fontId="1"/>
  </si>
  <si>
    <t>かぼす生産量</t>
    <rPh sb="3" eb="6">
      <t>セイサンリョウ</t>
    </rPh>
    <phoneticPr fontId="1"/>
  </si>
  <si>
    <t>kg</t>
    <phoneticPr fontId="1"/>
  </si>
  <si>
    <t>ホオズキ出荷本数</t>
    <rPh sb="4" eb="6">
      <t>シュッカ</t>
    </rPh>
    <rPh sb="6" eb="8">
      <t>ホンスウ</t>
    </rPh>
    <phoneticPr fontId="1"/>
  </si>
  <si>
    <t>千本</t>
    <rPh sb="0" eb="1">
      <t>セン</t>
    </rPh>
    <rPh sb="1" eb="2">
      <t>ボン</t>
    </rPh>
    <phoneticPr fontId="1"/>
  </si>
  <si>
    <t>大分県内（大分県カボス振興協議会）</t>
    <phoneticPr fontId="1"/>
  </si>
  <si>
    <t>果実の風味が優れる緑色の時期に収穫したかぼす。さわやかな柑橘系の香りと強すぎない酸味が特徴。果汁を搾って料理に使うことにより、その風味が食材の持つ味を引き立てる。果実の緑色、果汁歩合等の品質を保ちつつ周年の供給体制を確立。</t>
    <phoneticPr fontId="1"/>
  </si>
  <si>
    <t>国東市、杵築市（くにさき七島藺振興会）</t>
    <phoneticPr fontId="1"/>
  </si>
  <si>
    <t>亜熱帯性の植物である七島藺を、筵と同じ製織方法で織り上げた畳表。原料、織り方の違いから、い草の畳表よりも強度が有り、自然で素朴な仕上がりとなる。独自の風合いは、関東圏を中心に人気が高い。</t>
    <phoneticPr fontId="1"/>
  </si>
  <si>
    <t>発行</t>
    <rPh sb="0" eb="2">
      <t>ハッコウ</t>
    </rPh>
    <phoneticPr fontId="1"/>
  </si>
  <si>
    <t>発行者</t>
    <rPh sb="0" eb="3">
      <t>ハッコウシャ</t>
    </rPh>
    <phoneticPr fontId="1"/>
  </si>
  <si>
    <t>住所</t>
    <rPh sb="0" eb="2">
      <t>ジュウショ</t>
    </rPh>
    <phoneticPr fontId="1"/>
  </si>
  <si>
    <t>電話</t>
    <rPh sb="0" eb="2">
      <t>デンワ</t>
    </rPh>
    <phoneticPr fontId="1"/>
  </si>
  <si>
    <t>■ 地理的表示保護制度（GI）登録産品</t>
    <phoneticPr fontId="1"/>
  </si>
  <si>
    <t>E-mail</t>
    <phoneticPr fontId="1"/>
  </si>
  <si>
    <t>大分県農林水産部　農林水産企画課</t>
    <rPh sb="0" eb="3">
      <t>オオイタケン</t>
    </rPh>
    <rPh sb="3" eb="5">
      <t>ノウリン</t>
    </rPh>
    <rPh sb="5" eb="7">
      <t>スイサン</t>
    </rPh>
    <rPh sb="7" eb="8">
      <t>ブ</t>
    </rPh>
    <rPh sb="9" eb="11">
      <t>ノウリン</t>
    </rPh>
    <rPh sb="11" eb="13">
      <t>スイサン</t>
    </rPh>
    <rPh sb="13" eb="16">
      <t>キカクカ</t>
    </rPh>
    <phoneticPr fontId="1"/>
  </si>
  <si>
    <t>〒870-8501　大分市大手町３丁目１-１</t>
    <rPh sb="10" eb="13">
      <t>オオイタシ</t>
    </rPh>
    <rPh sb="13" eb="16">
      <t>オオテマチ</t>
    </rPh>
    <rPh sb="17" eb="19">
      <t>チョウメ</t>
    </rPh>
    <phoneticPr fontId="1"/>
  </si>
  <si>
    <t>a15000@pref.oita.lg.jp</t>
    <phoneticPr fontId="1"/>
  </si>
  <si>
    <t>:</t>
    <phoneticPr fontId="1"/>
  </si>
  <si>
    <t>【特定農林水産物等の生産地（登録生産者団体）】</t>
    <phoneticPr fontId="1"/>
  </si>
  <si>
    <t>【特定農林水産物等の特性】</t>
    <phoneticPr fontId="1"/>
  </si>
  <si>
    <t>-</t>
    <phoneticPr fontId="1"/>
  </si>
  <si>
    <r>
      <t xml:space="preserve">○ </t>
    </r>
    <r>
      <rPr>
        <b/>
        <u/>
        <sz val="16"/>
        <color theme="1"/>
        <rFont val="HG丸ｺﾞｼｯｸM-PRO"/>
        <family val="3"/>
        <charset val="128"/>
      </rPr>
      <t>くにさき七島藺表</t>
    </r>
    <phoneticPr fontId="1"/>
  </si>
  <si>
    <t>－</t>
    <phoneticPr fontId="1"/>
  </si>
  <si>
    <t>-</t>
    <phoneticPr fontId="1"/>
  </si>
  <si>
    <t>-</t>
    <phoneticPr fontId="1"/>
  </si>
  <si>
    <t>t</t>
  </si>
  <si>
    <t>%</t>
  </si>
  <si>
    <t>ｔ</t>
  </si>
  <si>
    <t>人/年</t>
  </si>
  <si>
    <t>人/年</t>
    <phoneticPr fontId="1"/>
  </si>
  <si>
    <t>施策</t>
    <rPh sb="0" eb="2">
      <t>セサク</t>
    </rPh>
    <phoneticPr fontId="1"/>
  </si>
  <si>
    <t>R5
目標</t>
    <rPh sb="3" eb="5">
      <t>モクヒョウ</t>
    </rPh>
    <phoneticPr fontId="1"/>
  </si>
  <si>
    <t>全国シェア
(全国対比)</t>
    <rPh sb="0" eb="2">
      <t>ゼンコク</t>
    </rPh>
    <rPh sb="7" eb="9">
      <t>ゼンコク</t>
    </rPh>
    <rPh sb="9" eb="11">
      <t>タイヒ</t>
    </rPh>
    <phoneticPr fontId="1"/>
  </si>
  <si>
    <t>畑地化面積（ha/年）</t>
    <rPh sb="0" eb="3">
      <t>ハタチカ</t>
    </rPh>
    <rPh sb="3" eb="5">
      <t>メンセキ</t>
    </rPh>
    <rPh sb="9" eb="10">
      <t>ネン</t>
    </rPh>
    <phoneticPr fontId="1"/>
  </si>
  <si>
    <t>飼養頭数（頭）</t>
    <rPh sb="0" eb="2">
      <t>シヨウ</t>
    </rPh>
    <rPh sb="2" eb="4">
      <t>トウスウ</t>
    </rPh>
    <rPh sb="5" eb="6">
      <t>トウ</t>
    </rPh>
    <phoneticPr fontId="1"/>
  </si>
  <si>
    <t>10a当たり生産農業所得</t>
    <rPh sb="3" eb="4">
      <t>ア</t>
    </rPh>
    <rPh sb="6" eb="8">
      <t>セイサン</t>
    </rPh>
    <rPh sb="8" eb="10">
      <t>ノウギョウ</t>
    </rPh>
    <rPh sb="10" eb="12">
      <t>ショトク</t>
    </rPh>
    <phoneticPr fontId="1"/>
  </si>
  <si>
    <t>※1)野菜＋果実＋花き＋特用作物(茶、葉たばこ等)
※2)新規需要米(飼料用米＋WCS)＋輸出丸太の合計
※3)国統計資料の公表が一年遅れであることから、（）にて前年数値を記載</t>
    <rPh sb="3" eb="5">
      <t>ヤサイ</t>
    </rPh>
    <rPh sb="6" eb="8">
      <t>カジツ</t>
    </rPh>
    <rPh sb="9" eb="10">
      <t>カ</t>
    </rPh>
    <rPh sb="12" eb="14">
      <t>トクヨウ</t>
    </rPh>
    <rPh sb="14" eb="16">
      <t>サクモツ</t>
    </rPh>
    <rPh sb="17" eb="18">
      <t>チャ</t>
    </rPh>
    <rPh sb="19" eb="20">
      <t>ハ</t>
    </rPh>
    <rPh sb="23" eb="24">
      <t>トウ</t>
    </rPh>
    <rPh sb="29" eb="31">
      <t>シンキ</t>
    </rPh>
    <rPh sb="31" eb="33">
      <t>ジュヨウ</t>
    </rPh>
    <rPh sb="33" eb="34">
      <t>マイ</t>
    </rPh>
    <rPh sb="35" eb="38">
      <t>シリョウヨウ</t>
    </rPh>
    <rPh sb="38" eb="39">
      <t>マイ</t>
    </rPh>
    <rPh sb="45" eb="47">
      <t>ユシュツ</t>
    </rPh>
    <rPh sb="47" eb="49">
      <t>マルタ</t>
    </rPh>
    <rPh sb="50" eb="52">
      <t>ゴウケイ</t>
    </rPh>
    <rPh sb="56" eb="57">
      <t>クニ</t>
    </rPh>
    <rPh sb="57" eb="59">
      <t>トウケイ</t>
    </rPh>
    <rPh sb="59" eb="61">
      <t>シリョウ</t>
    </rPh>
    <rPh sb="62" eb="64">
      <t>コウヒョウ</t>
    </rPh>
    <rPh sb="65" eb="67">
      <t>イチネン</t>
    </rPh>
    <rPh sb="67" eb="68">
      <t>オク</t>
    </rPh>
    <rPh sb="81" eb="83">
      <t>ゼンネン</t>
    </rPh>
    <rPh sb="83" eb="85">
      <t>スウチ</t>
    </rPh>
    <rPh sb="86" eb="88">
      <t>キサイ</t>
    </rPh>
    <phoneticPr fontId="1"/>
  </si>
  <si>
    <t>資料：県調べ</t>
    <phoneticPr fontId="1"/>
  </si>
  <si>
    <t>　うちスギ（5条森林）</t>
    <rPh sb="7" eb="8">
      <t>ジョウ</t>
    </rPh>
    <rPh sb="8" eb="10">
      <t>シンリン</t>
    </rPh>
    <phoneticPr fontId="1"/>
  </si>
  <si>
    <t>木造マイスター育成数（数/年）</t>
    <rPh sb="0" eb="2">
      <t>モクゾウ</t>
    </rPh>
    <rPh sb="7" eb="9">
      <t>イクセイ</t>
    </rPh>
    <rPh sb="9" eb="10">
      <t>スウ</t>
    </rPh>
    <rPh sb="11" eb="12">
      <t>カズ</t>
    </rPh>
    <rPh sb="13" eb="14">
      <t>ネン</t>
    </rPh>
    <phoneticPr fontId="1"/>
  </si>
  <si>
    <t>関あじ生産量（ｔ）</t>
    <rPh sb="0" eb="1">
      <t>セキ</t>
    </rPh>
    <rPh sb="3" eb="6">
      <t>セイサンリョウ</t>
    </rPh>
    <phoneticPr fontId="1"/>
  </si>
  <si>
    <t>関さば生産量（ｔ）</t>
    <rPh sb="0" eb="1">
      <t>セキ</t>
    </rPh>
    <rPh sb="3" eb="6">
      <t>セイサンリョウ</t>
    </rPh>
    <phoneticPr fontId="1"/>
  </si>
  <si>
    <t>豊後別府ちりめん（ｔ）</t>
    <rPh sb="0" eb="2">
      <t>ブンゴ</t>
    </rPh>
    <rPh sb="2" eb="4">
      <t>ベップ</t>
    </rPh>
    <phoneticPr fontId="1"/>
  </si>
  <si>
    <t>農林水産業産出額</t>
    <phoneticPr fontId="1"/>
  </si>
  <si>
    <t>戦略品目の産出額</t>
    <phoneticPr fontId="1"/>
  </si>
  <si>
    <t>（流通・加工、主な試験研究）</t>
    <phoneticPr fontId="1"/>
  </si>
  <si>
    <t>②　木　材　生　産（ 発　電　用 ）</t>
    <rPh sb="2" eb="3">
      <t>キ</t>
    </rPh>
    <rPh sb="4" eb="5">
      <t>ザイ</t>
    </rPh>
    <rPh sb="6" eb="7">
      <t>セイ</t>
    </rPh>
    <rPh sb="8" eb="9">
      <t>サン</t>
    </rPh>
    <rPh sb="11" eb="12">
      <t>ハッ</t>
    </rPh>
    <rPh sb="13" eb="14">
      <t>デン</t>
    </rPh>
    <rPh sb="15" eb="16">
      <t>ヨウ</t>
    </rPh>
    <phoneticPr fontId="1"/>
  </si>
  <si>
    <t>全国・九州からみた 大 分 県 の 農 林 水 産 業</t>
    <rPh sb="0" eb="2">
      <t>ゼンコク</t>
    </rPh>
    <rPh sb="3" eb="4">
      <t>ク</t>
    </rPh>
    <rPh sb="4" eb="5">
      <t>シュウ</t>
    </rPh>
    <rPh sb="10" eb="11">
      <t>ダイ</t>
    </rPh>
    <rPh sb="12" eb="13">
      <t>ブン</t>
    </rPh>
    <rPh sb="14" eb="15">
      <t>ケン</t>
    </rPh>
    <rPh sb="18" eb="19">
      <t>ノウ</t>
    </rPh>
    <rPh sb="20" eb="21">
      <t>ハヤシ</t>
    </rPh>
    <rPh sb="22" eb="23">
      <t>ミズ</t>
    </rPh>
    <rPh sb="24" eb="25">
      <t>サン</t>
    </rPh>
    <rPh sb="26" eb="27">
      <t>ギョウ</t>
    </rPh>
    <phoneticPr fontId="1"/>
  </si>
  <si>
    <t xml:space="preserve">農業：農林水産省「農林業センサス」「耕地及び作付面積統計」「生産農業所得統計」「認定農業者、特定農業法人、特定農業団体の認定状況」
森林・林業：林野庁「森林資源の現況」「特用林産基礎資料」、農林水産省「生産林業所得統計」「木材統計」、国土交通省「建築着工統計」
※林業産出額及び素材生産量（県調べ）は、木質バイオマス発電用の木材の産出額を含んでいる。
※九州には沖縄県を含まない。
水産業：農林水産省「海面漁業生産統計」「漁業産出額」「漁船統計」「漁業センサス」
上記統計資料に無い数字は県調べ
</t>
    <rPh sb="0" eb="2">
      <t>ノウギョウ</t>
    </rPh>
    <rPh sb="3" eb="5">
      <t>ノウリン</t>
    </rPh>
    <rPh sb="5" eb="8">
      <t>スイサンショウ</t>
    </rPh>
    <rPh sb="9" eb="12">
      <t>ノウリンギョウ</t>
    </rPh>
    <rPh sb="18" eb="20">
      <t>コウチ</t>
    </rPh>
    <rPh sb="20" eb="21">
      <t>オヨ</t>
    </rPh>
    <rPh sb="22" eb="24">
      <t>サクツケ</t>
    </rPh>
    <rPh sb="24" eb="26">
      <t>メンセキ</t>
    </rPh>
    <rPh sb="26" eb="28">
      <t>トウケイ</t>
    </rPh>
    <rPh sb="30" eb="32">
      <t>セイサン</t>
    </rPh>
    <rPh sb="32" eb="34">
      <t>ノウギョウ</t>
    </rPh>
    <rPh sb="34" eb="36">
      <t>ショトク</t>
    </rPh>
    <rPh sb="36" eb="38">
      <t>トウケイ</t>
    </rPh>
    <rPh sb="40" eb="42">
      <t>ニンテイ</t>
    </rPh>
    <rPh sb="42" eb="45">
      <t>ノウギョウシャ</t>
    </rPh>
    <rPh sb="46" eb="48">
      <t>トクテイ</t>
    </rPh>
    <rPh sb="48" eb="50">
      <t>ノウギョウ</t>
    </rPh>
    <rPh sb="50" eb="52">
      <t>ホウジン</t>
    </rPh>
    <rPh sb="53" eb="55">
      <t>トクテイ</t>
    </rPh>
    <rPh sb="55" eb="57">
      <t>ノウギョウ</t>
    </rPh>
    <rPh sb="57" eb="59">
      <t>ダンタイ</t>
    </rPh>
    <rPh sb="60" eb="62">
      <t>ニンテイ</t>
    </rPh>
    <rPh sb="62" eb="64">
      <t>ジョウキョウ</t>
    </rPh>
    <rPh sb="66" eb="68">
      <t>シンリン</t>
    </rPh>
    <rPh sb="69" eb="71">
      <t>リンギョウ</t>
    </rPh>
    <rPh sb="72" eb="75">
      <t>リンヤチョウ</t>
    </rPh>
    <rPh sb="76" eb="78">
      <t>シンリン</t>
    </rPh>
    <rPh sb="78" eb="80">
      <t>シゲン</t>
    </rPh>
    <rPh sb="81" eb="83">
      <t>ゲンキョウ</t>
    </rPh>
    <rPh sb="85" eb="87">
      <t>トクヨウ</t>
    </rPh>
    <rPh sb="87" eb="89">
      <t>リンサン</t>
    </rPh>
    <rPh sb="89" eb="91">
      <t>キソ</t>
    </rPh>
    <rPh sb="91" eb="93">
      <t>シリョウ</t>
    </rPh>
    <rPh sb="95" eb="97">
      <t>ノウリン</t>
    </rPh>
    <rPh sb="97" eb="100">
      <t>スイサンショウ</t>
    </rPh>
    <rPh sb="101" eb="103">
      <t>セイサン</t>
    </rPh>
    <rPh sb="103" eb="105">
      <t>リンギョウ</t>
    </rPh>
    <rPh sb="105" eb="107">
      <t>ショトク</t>
    </rPh>
    <rPh sb="107" eb="109">
      <t>トウケイ</t>
    </rPh>
    <rPh sb="111" eb="113">
      <t>モクザイ</t>
    </rPh>
    <rPh sb="113" eb="115">
      <t>トウケイ</t>
    </rPh>
    <rPh sb="117" eb="119">
      <t>コクド</t>
    </rPh>
    <rPh sb="119" eb="122">
      <t>コウツウショウ</t>
    </rPh>
    <rPh sb="123" eb="125">
      <t>ケンチク</t>
    </rPh>
    <rPh sb="125" eb="127">
      <t>チャッコウ</t>
    </rPh>
    <rPh sb="127" eb="129">
      <t>トウケイ</t>
    </rPh>
    <rPh sb="132" eb="134">
      <t>リンギョウ</t>
    </rPh>
    <rPh sb="134" eb="137">
      <t>サンシュツガク</t>
    </rPh>
    <rPh sb="137" eb="138">
      <t>オヨ</t>
    </rPh>
    <rPh sb="139" eb="141">
      <t>ソザイ</t>
    </rPh>
    <rPh sb="141" eb="144">
      <t>セイサンリョウ</t>
    </rPh>
    <rPh sb="145" eb="146">
      <t>ケン</t>
    </rPh>
    <rPh sb="146" eb="147">
      <t>シラ</t>
    </rPh>
    <rPh sb="151" eb="153">
      <t>モクシツ</t>
    </rPh>
    <rPh sb="158" eb="161">
      <t>ハツデンヨウ</t>
    </rPh>
    <rPh sb="162" eb="164">
      <t>モクザイ</t>
    </rPh>
    <rPh sb="165" eb="168">
      <t>サンシュツガク</t>
    </rPh>
    <rPh sb="169" eb="170">
      <t>フク</t>
    </rPh>
    <rPh sb="177" eb="179">
      <t>キュウシュウ</t>
    </rPh>
    <rPh sb="181" eb="184">
      <t>オキナワケン</t>
    </rPh>
    <rPh sb="185" eb="186">
      <t>フク</t>
    </rPh>
    <rPh sb="191" eb="194">
      <t>スイサンギョウ</t>
    </rPh>
    <rPh sb="195" eb="197">
      <t>ノウリン</t>
    </rPh>
    <rPh sb="197" eb="200">
      <t>スイサンショウ</t>
    </rPh>
    <rPh sb="218" eb="220">
      <t>ギョセン</t>
    </rPh>
    <rPh sb="220" eb="222">
      <t>トウケイ</t>
    </rPh>
    <rPh sb="224" eb="226">
      <t>ギョギョウ</t>
    </rPh>
    <rPh sb="232" eb="234">
      <t>ジョウキ</t>
    </rPh>
    <rPh sb="234" eb="236">
      <t>トウケイ</t>
    </rPh>
    <rPh sb="236" eb="238">
      <t>シリョウ</t>
    </rPh>
    <rPh sb="239" eb="240">
      <t>ナ</t>
    </rPh>
    <rPh sb="241" eb="243">
      <t>スウジ</t>
    </rPh>
    <rPh sb="244" eb="245">
      <t>ケン</t>
    </rPh>
    <rPh sb="245" eb="246">
      <t>シラ</t>
    </rPh>
    <phoneticPr fontId="1"/>
  </si>
  <si>
    <r>
      <t>中核林業経営体数</t>
    </r>
    <r>
      <rPr>
        <b/>
        <sz val="10"/>
        <color theme="1"/>
        <rFont val="HGｺﾞｼｯｸM"/>
        <family val="3"/>
        <charset val="128"/>
      </rPr>
      <t>（事業体累計）＜再掲＞</t>
    </r>
    <rPh sb="0" eb="2">
      <t>チュウカク</t>
    </rPh>
    <rPh sb="2" eb="4">
      <t>リンギョウ</t>
    </rPh>
    <rPh sb="4" eb="7">
      <t>ケイエイタイ</t>
    </rPh>
    <rPh sb="7" eb="8">
      <t>スウ</t>
    </rPh>
    <rPh sb="9" eb="12">
      <t>ジギョウタイ</t>
    </rPh>
    <rPh sb="12" eb="14">
      <t>ルイケイ</t>
    </rPh>
    <phoneticPr fontId="1"/>
  </si>
  <si>
    <t>5.0ha以上の経営体の割合（％）</t>
    <rPh sb="5" eb="7">
      <t>イジョウ</t>
    </rPh>
    <rPh sb="8" eb="11">
      <t>ケイエイタイ</t>
    </rPh>
    <rPh sb="12" eb="14">
      <t>ワリアイ</t>
    </rPh>
    <phoneticPr fontId="1"/>
  </si>
  <si>
    <t>企業参入数（社）＜再掲＞</t>
    <rPh sb="0" eb="2">
      <t>キギョウ</t>
    </rPh>
    <rPh sb="2" eb="4">
      <t>サンニュウ</t>
    </rPh>
    <rPh sb="4" eb="5">
      <t>スウ</t>
    </rPh>
    <rPh sb="6" eb="7">
      <t>シャ</t>
    </rPh>
    <rPh sb="9" eb="11">
      <t>サイケイ</t>
    </rPh>
    <phoneticPr fontId="1"/>
  </si>
  <si>
    <t>小　型　底　び　き　網</t>
    <rPh sb="0" eb="1">
      <t>ショウ</t>
    </rPh>
    <rPh sb="2" eb="3">
      <t>カタ</t>
    </rPh>
    <rPh sb="4" eb="5">
      <t>ソコ</t>
    </rPh>
    <rPh sb="10" eb="11">
      <t>アミ</t>
    </rPh>
    <phoneticPr fontId="1"/>
  </si>
  <si>
    <t>主食用米収穫量（千ｔ）</t>
    <rPh sb="0" eb="3">
      <t>シュショクヨウ</t>
    </rPh>
    <rPh sb="3" eb="4">
      <t>マイ</t>
    </rPh>
    <rPh sb="8" eb="9">
      <t>セン</t>
    </rPh>
    <phoneticPr fontId="1"/>
  </si>
  <si>
    <t>多面的機能支払
対象農用地（ha）</t>
    <rPh sb="0" eb="7">
      <t>タメンテキキノウシハラ</t>
    </rPh>
    <rPh sb="8" eb="10">
      <t>タイショウ</t>
    </rPh>
    <rPh sb="10" eb="13">
      <t>ノウヨウチ</t>
    </rPh>
    <phoneticPr fontId="1"/>
  </si>
  <si>
    <t>中山間地域等直接支払
対象農用地（ha）</t>
    <rPh sb="11" eb="13">
      <t>タイショウ</t>
    </rPh>
    <rPh sb="13" eb="16">
      <t>ノウヨウチ</t>
    </rPh>
    <phoneticPr fontId="1"/>
  </si>
  <si>
    <t>における農産物販売額が年間15万円以上あった世帯</t>
    <phoneticPr fontId="1"/>
  </si>
  <si>
    <t>経営耕地面積が10a以上の農業を営む世帯または経営耕地面積がこれに満たなくとも、過去１年間</t>
    <phoneticPr fontId="1"/>
  </si>
  <si>
    <t>とする計画を市町村から認定を受けた農業者</t>
    <phoneticPr fontId="1"/>
  </si>
  <si>
    <t>ア　権原に基づいて育林又は伐採（立木竹のみを譲り受けてする伐採を除く。）を行うことができる</t>
    <phoneticPr fontId="1"/>
  </si>
  <si>
    <t>農業者が農業経営基盤強化促進基本構想に示された農業経営の目標に向けて、経営の改善を進めよう</t>
    <phoneticPr fontId="1"/>
  </si>
  <si>
    <t>業受託を行うもの</t>
    <phoneticPr fontId="1"/>
  </si>
  <si>
    <t>経営耕地面積30a又は農産物販売金額50万円相当以上の規模の農業経営を行うもの、若しくは農作</t>
    <rPh sb="44" eb="45">
      <t>ノウ</t>
    </rPh>
    <phoneticPr fontId="1"/>
  </si>
  <si>
    <t>イ　委託を受けて行う育林若しくは素材生産又は立木を購入して行う素材生産の事業（ただし、素材</t>
    <phoneticPr fontId="1"/>
  </si>
  <si>
    <t>　　生産については、調査期日前１年間に200㎥以上の素材を生産した者に限る。）</t>
    <phoneticPr fontId="1"/>
  </si>
  <si>
    <t>又は事業所</t>
    <phoneticPr fontId="1"/>
  </si>
  <si>
    <t>生産物を販売することを目的として、海面において水産動植物の採捕又は養殖の事業を行った世帯</t>
    <phoneticPr fontId="1"/>
  </si>
  <si>
    <t>防災重点ため池ハザードマップ策定数（箇所）</t>
    <rPh sb="0" eb="2">
      <t>ボウサイ</t>
    </rPh>
    <rPh sb="2" eb="4">
      <t>ジュウテン</t>
    </rPh>
    <rPh sb="6" eb="7">
      <t>イケ</t>
    </rPh>
    <rPh sb="14" eb="16">
      <t>サクテイ</t>
    </rPh>
    <rPh sb="16" eb="17">
      <t>スウ</t>
    </rPh>
    <rPh sb="18" eb="20">
      <t>カショ</t>
    </rPh>
    <phoneticPr fontId="1"/>
  </si>
  <si>
    <t>素材生産量（千㎥）　＜再掲＞</t>
    <rPh sb="0" eb="2">
      <t>ソザイ</t>
    </rPh>
    <rPh sb="2" eb="5">
      <t>セイサンリョウ</t>
    </rPh>
    <rPh sb="6" eb="8">
      <t>センリュウベイ</t>
    </rPh>
    <rPh sb="11" eb="13">
      <t>サイケイ</t>
    </rPh>
    <phoneticPr fontId="1"/>
  </si>
  <si>
    <t>認定漁業士数（人）＜再掲＞</t>
    <rPh sb="10" eb="12">
      <t>サイケイ</t>
    </rPh>
    <phoneticPr fontId="1"/>
  </si>
  <si>
    <t>-</t>
    <phoneticPr fontId="1"/>
  </si>
  <si>
    <t>地域資源の維持・保全＜再掲＞</t>
    <rPh sb="0" eb="2">
      <t>チイキ</t>
    </rPh>
    <rPh sb="2" eb="4">
      <t>シゲン</t>
    </rPh>
    <rPh sb="5" eb="7">
      <t>イジ</t>
    </rPh>
    <rPh sb="8" eb="10">
      <t>ホゼン</t>
    </rPh>
    <rPh sb="11" eb="13">
      <t>サイケイ</t>
    </rPh>
    <phoneticPr fontId="1"/>
  </si>
  <si>
    <t>（森林資源の現況、林業生産）</t>
    <phoneticPr fontId="1"/>
  </si>
  <si>
    <t>（鳥獣被害対策、主な試験研究）</t>
    <rPh sb="8" eb="9">
      <t>オモ</t>
    </rPh>
    <rPh sb="10" eb="12">
      <t>シケン</t>
    </rPh>
    <rPh sb="12" eb="14">
      <t>ケンキュウ</t>
    </rPh>
    <phoneticPr fontId="1"/>
  </si>
  <si>
    <t>円</t>
    <rPh sb="0" eb="1">
      <t>エン</t>
    </rPh>
    <phoneticPr fontId="1"/>
  </si>
  <si>
    <t>技能実習生</t>
    <rPh sb="0" eb="2">
      <t>ギノウ</t>
    </rPh>
    <rPh sb="2" eb="5">
      <t>ジッシュウセイ</t>
    </rPh>
    <phoneticPr fontId="1"/>
  </si>
  <si>
    <t>食料自給</t>
    <rPh sb="0" eb="2">
      <t>ショクリョウ</t>
    </rPh>
    <rPh sb="2" eb="4">
      <t>ジキュウ</t>
    </rPh>
    <phoneticPr fontId="1"/>
  </si>
  <si>
    <t>食料自給率（カロリーベース）</t>
    <rPh sb="0" eb="2">
      <t>ショクリョウ</t>
    </rPh>
    <rPh sb="2" eb="5">
      <t>ジキュウリツ</t>
    </rPh>
    <phoneticPr fontId="1"/>
  </si>
  <si>
    <t>-</t>
    <phoneticPr fontId="1"/>
  </si>
  <si>
    <t>食料自給率（生産額ベース）</t>
    <rPh sb="0" eb="2">
      <t>ショクリョウ</t>
    </rPh>
    <rPh sb="2" eb="5">
      <t>ジキュウリツ</t>
    </rPh>
    <rPh sb="6" eb="9">
      <t>セイサンガク</t>
    </rPh>
    <phoneticPr fontId="1"/>
  </si>
  <si>
    <t>　主伐生産性（㎥/人・日）</t>
    <rPh sb="1" eb="2">
      <t>シュ</t>
    </rPh>
    <rPh sb="2" eb="3">
      <t>バツ</t>
    </rPh>
    <rPh sb="3" eb="6">
      <t>セイサンセイ</t>
    </rPh>
    <rPh sb="9" eb="10">
      <t>ヒト</t>
    </rPh>
    <rPh sb="11" eb="12">
      <t>ニチ</t>
    </rPh>
    <phoneticPr fontId="1"/>
  </si>
  <si>
    <t>-</t>
    <phoneticPr fontId="1"/>
  </si>
  <si>
    <t>○</t>
    <phoneticPr fontId="1"/>
  </si>
  <si>
    <t>外国人技能実習生等</t>
    <rPh sb="0" eb="3">
      <t>ガイコクジン</t>
    </rPh>
    <rPh sb="3" eb="5">
      <t>ギノウ</t>
    </rPh>
    <rPh sb="5" eb="8">
      <t>ジッシュウセイ</t>
    </rPh>
    <rPh sb="8" eb="9">
      <t>トウ</t>
    </rPh>
    <phoneticPr fontId="0"/>
  </si>
  <si>
    <t>外国人数</t>
    <rPh sb="0" eb="3">
      <t>ガイコクジン</t>
    </rPh>
    <rPh sb="3" eb="4">
      <t>スウ</t>
    </rPh>
    <phoneticPr fontId="0"/>
  </si>
  <si>
    <t>特定技能（農業・漁業）</t>
    <rPh sb="0" eb="2">
      <t>トクテイ</t>
    </rPh>
    <rPh sb="2" eb="4">
      <t>ギノウ</t>
    </rPh>
    <rPh sb="5" eb="7">
      <t>ノウギョウ</t>
    </rPh>
    <rPh sb="8" eb="10">
      <t>ギョギョウ</t>
    </rPh>
    <phoneticPr fontId="0"/>
  </si>
  <si>
    <t>④　薪　炭　生　産　等</t>
    <rPh sb="2" eb="3">
      <t>タキギ</t>
    </rPh>
    <rPh sb="4" eb="5">
      <t>スミ</t>
    </rPh>
    <rPh sb="6" eb="7">
      <t>セイ</t>
    </rPh>
    <rPh sb="8" eb="9">
      <t>サン</t>
    </rPh>
    <rPh sb="10" eb="11">
      <t>ナド</t>
    </rPh>
    <phoneticPr fontId="1"/>
  </si>
  <si>
    <r>
      <t>スギ丸太価格（千円/㎥）</t>
    </r>
    <r>
      <rPr>
        <sz val="8"/>
        <color theme="1"/>
        <rFont val="HG丸ｺﾞｼｯｸM-PRO"/>
        <family val="3"/>
        <charset val="128"/>
      </rPr>
      <t>（径14～22cm）</t>
    </r>
    <rPh sb="2" eb="4">
      <t>マルタ</t>
    </rPh>
    <rPh sb="4" eb="6">
      <t>カカク</t>
    </rPh>
    <rPh sb="7" eb="9">
      <t>センエン</t>
    </rPh>
    <phoneticPr fontId="1"/>
  </si>
  <si>
    <r>
      <t>ヒノキ丸太価格（千円/㎥）</t>
    </r>
    <r>
      <rPr>
        <sz val="8"/>
        <color theme="1"/>
        <rFont val="HG丸ｺﾞｼｯｸM-PRO"/>
        <family val="3"/>
        <charset val="128"/>
      </rPr>
      <t>（径14～22cm）</t>
    </r>
    <rPh sb="3" eb="5">
      <t>マルタ</t>
    </rPh>
    <rPh sb="5" eb="7">
      <t>カカク</t>
    </rPh>
    <rPh sb="8" eb="10">
      <t>センエン</t>
    </rPh>
    <phoneticPr fontId="1"/>
  </si>
  <si>
    <r>
      <t>　　ている者又は</t>
    </r>
    <r>
      <rPr>
        <sz val="12"/>
        <rFont val="HG丸ｺﾞｼｯｸM-PRO"/>
        <family val="3"/>
        <charset val="128"/>
      </rPr>
      <t>調査</t>
    </r>
    <r>
      <rPr>
        <sz val="12"/>
        <color theme="1"/>
        <rFont val="HG丸ｺﾞｼｯｸM-PRO"/>
        <family val="3"/>
        <charset val="128"/>
      </rPr>
      <t>期日前５年間に継続して林業を行い、育林又は伐採を実施した者に限る。）</t>
    </r>
    <rPh sb="10" eb="12">
      <t>キジツ</t>
    </rPh>
    <phoneticPr fontId="1"/>
  </si>
  <si>
    <t>　　山林の面積が３ha以上の規模の林業（調査実施年を計画期間に含む「森林経営計画」を策定し</t>
    <rPh sb="34" eb="36">
      <t>シンリン</t>
    </rPh>
    <rPh sb="36" eb="38">
      <t>ケイエイ</t>
    </rPh>
    <phoneticPr fontId="1"/>
  </si>
  <si>
    <t>木材統計調査及び特用林産物生産統計調査等から得られる品目別生産量に価格（木材は樹種ごとの</t>
    <phoneticPr fontId="1"/>
  </si>
  <si>
    <t>山元土場価格、その他は庭先販売価格）を乗じて推計したもの。</t>
    <phoneticPr fontId="1"/>
  </si>
  <si>
    <t>モデル直売所の年間販売額（億円）</t>
    <rPh sb="3" eb="6">
      <t>チョクバイショ</t>
    </rPh>
    <rPh sb="7" eb="9">
      <t>ネンカン</t>
    </rPh>
    <rPh sb="9" eb="12">
      <t>ハンバイガク</t>
    </rPh>
    <rPh sb="13" eb="15">
      <t>オクエン</t>
    </rPh>
    <phoneticPr fontId="1"/>
  </si>
  <si>
    <t>⑩　ハウスみかん</t>
    <phoneticPr fontId="1"/>
  </si>
  <si>
    <t>　全国（％）</t>
    <rPh sb="1" eb="3">
      <t>ゼンコク</t>
    </rPh>
    <phoneticPr fontId="1"/>
  </si>
  <si>
    <t>　大分県（％）</t>
    <rPh sb="1" eb="3">
      <t>オオイタ</t>
    </rPh>
    <rPh sb="3" eb="4">
      <t>ケン</t>
    </rPh>
    <phoneticPr fontId="1"/>
  </si>
  <si>
    <r>
      <t>農林水産業被害額（百万円）</t>
    </r>
    <r>
      <rPr>
        <b/>
        <sz val="10"/>
        <color theme="1"/>
        <rFont val="HGｺﾞｼｯｸM"/>
        <family val="3"/>
        <charset val="128"/>
      </rPr>
      <t>＜再掲＞</t>
    </r>
    <rPh sb="0" eb="2">
      <t>ノウリン</t>
    </rPh>
    <rPh sb="2" eb="4">
      <t>スイサン</t>
    </rPh>
    <rPh sb="4" eb="5">
      <t>ギョウ</t>
    </rPh>
    <rPh sb="5" eb="7">
      <t>ヒガイ</t>
    </rPh>
    <rPh sb="7" eb="8">
      <t>ガク</t>
    </rPh>
    <rPh sb="9" eb="10">
      <t>ヒャク</t>
    </rPh>
    <rPh sb="10" eb="12">
      <t>マンエン</t>
    </rPh>
    <rPh sb="14" eb="16">
      <t>サイケイ</t>
    </rPh>
    <phoneticPr fontId="1"/>
  </si>
  <si>
    <t>②　高糖度かんしょ</t>
    <phoneticPr fontId="1"/>
  </si>
  <si>
    <t>※部門ごとに十万円の位を四捨五入しているため、合計が合わないことがある</t>
    <rPh sb="8" eb="9">
      <t>エン</t>
    </rPh>
    <rPh sb="12" eb="16">
      <t>シシャゴニュウ</t>
    </rPh>
    <rPh sb="23" eb="25">
      <t>ゴウケイ</t>
    </rPh>
    <rPh sb="26" eb="27">
      <t>ア</t>
    </rPh>
    <phoneticPr fontId="1"/>
  </si>
  <si>
    <t>（畜産、食料自給、流通・加工）</t>
    <rPh sb="1" eb="3">
      <t>チクサン</t>
    </rPh>
    <rPh sb="4" eb="6">
      <t>ショクリョウ</t>
    </rPh>
    <rPh sb="6" eb="8">
      <t>ジキュウ</t>
    </rPh>
    <phoneticPr fontId="1"/>
  </si>
  <si>
    <t>（農村の振興、主な試験研究）</t>
    <rPh sb="7" eb="8">
      <t>オモ</t>
    </rPh>
    <rPh sb="9" eb="11">
      <t>シケン</t>
    </rPh>
    <rPh sb="11" eb="13">
      <t>ケンキュウ</t>
    </rPh>
    <phoneticPr fontId="1"/>
  </si>
  <si>
    <r>
      <t xml:space="preserve">新規需要米等 </t>
    </r>
    <r>
      <rPr>
        <vertAlign val="superscript"/>
        <sz val="12"/>
        <color theme="1"/>
        <rFont val="HG丸ｺﾞｼｯｸM-PRO"/>
        <family val="3"/>
        <charset val="128"/>
      </rPr>
      <t>※2)</t>
    </r>
    <rPh sb="0" eb="2">
      <t>シンキ</t>
    </rPh>
    <rPh sb="2" eb="4">
      <t>ジュヨウ</t>
    </rPh>
    <rPh sb="4" eb="5">
      <t>マイ</t>
    </rPh>
    <rPh sb="5" eb="6">
      <t>トウ</t>
    </rPh>
    <phoneticPr fontId="1"/>
  </si>
  <si>
    <r>
      <t xml:space="preserve">【参考】かぼす養殖魚 </t>
    </r>
    <r>
      <rPr>
        <vertAlign val="superscript"/>
        <sz val="12"/>
        <color theme="1"/>
        <rFont val="HG丸ｺﾞｼｯｸM-PRO"/>
        <family val="3"/>
        <charset val="128"/>
      </rPr>
      <t>※1)</t>
    </r>
    <phoneticPr fontId="1"/>
  </si>
  <si>
    <r>
      <t xml:space="preserve">森林組合雇用労働者数（人） </t>
    </r>
    <r>
      <rPr>
        <vertAlign val="superscript"/>
        <sz val="12"/>
        <color theme="1"/>
        <rFont val="HG丸ｺﾞｼｯｸM-PRO"/>
        <family val="3"/>
        <charset val="128"/>
      </rPr>
      <t>※1)</t>
    </r>
    <rPh sb="0" eb="2">
      <t>シンリン</t>
    </rPh>
    <rPh sb="2" eb="4">
      <t>クミアイ</t>
    </rPh>
    <rPh sb="4" eb="6">
      <t>コヨウ</t>
    </rPh>
    <rPh sb="6" eb="9">
      <t>ロウドウシャ</t>
    </rPh>
    <rPh sb="9" eb="10">
      <t>スウ</t>
    </rPh>
    <rPh sb="11" eb="12">
      <t>ニン</t>
    </rPh>
    <phoneticPr fontId="1"/>
  </si>
  <si>
    <t>※1)令和元年度から数字の管理方法を変更
※小数点を四捨五入しているため、合計が合わないことがある</t>
    <rPh sb="3" eb="5">
      <t>レイワ</t>
    </rPh>
    <rPh sb="5" eb="8">
      <t>ガンネンド</t>
    </rPh>
    <rPh sb="10" eb="12">
      <t>スウジ</t>
    </rPh>
    <rPh sb="13" eb="15">
      <t>カンリ</t>
    </rPh>
    <rPh sb="15" eb="17">
      <t>ホウホウ</t>
    </rPh>
    <rPh sb="18" eb="20">
      <t>ヘンコウ</t>
    </rPh>
    <phoneticPr fontId="1"/>
  </si>
  <si>
    <t>ほ場の大区画化（1ha以上）面積（ha）</t>
    <rPh sb="1" eb="2">
      <t>ジョウ</t>
    </rPh>
    <rPh sb="3" eb="4">
      <t>ダイ</t>
    </rPh>
    <rPh sb="4" eb="6">
      <t>クカク</t>
    </rPh>
    <rPh sb="6" eb="7">
      <t>カ</t>
    </rPh>
    <rPh sb="11" eb="13">
      <t>イジョウ</t>
    </rPh>
    <rPh sb="14" eb="16">
      <t>メンセキ</t>
    </rPh>
    <phoneticPr fontId="18"/>
  </si>
  <si>
    <t>早期出荷のための子牛育成及び肥育技術の確立</t>
  </si>
  <si>
    <r>
      <t>防災重点ため池改修箇所数（箇所）</t>
    </r>
    <r>
      <rPr>
        <vertAlign val="superscript"/>
        <sz val="12"/>
        <color theme="1"/>
        <rFont val="HG丸ｺﾞｼｯｸM-PRO"/>
        <family val="3"/>
        <charset val="128"/>
      </rPr>
      <t xml:space="preserve"> ※2)</t>
    </r>
    <rPh sb="0" eb="2">
      <t>ボウサイ</t>
    </rPh>
    <rPh sb="2" eb="4">
      <t>ジュウテン</t>
    </rPh>
    <rPh sb="6" eb="7">
      <t>イケ</t>
    </rPh>
    <rPh sb="7" eb="9">
      <t>カイシュウ</t>
    </rPh>
    <rPh sb="9" eb="11">
      <t>カショ</t>
    </rPh>
    <rPh sb="11" eb="12">
      <t>スウ</t>
    </rPh>
    <rPh sb="13" eb="15">
      <t>カショ</t>
    </rPh>
    <phoneticPr fontId="18"/>
  </si>
  <si>
    <r>
      <t>防災重点ため池整備率（％）</t>
    </r>
    <r>
      <rPr>
        <vertAlign val="superscript"/>
        <sz val="12"/>
        <color theme="1"/>
        <rFont val="HG丸ｺﾞｼｯｸM-PRO"/>
        <family val="3"/>
        <charset val="128"/>
      </rPr>
      <t xml:space="preserve"> ※2)</t>
    </r>
    <rPh sb="0" eb="2">
      <t>ボウサイ</t>
    </rPh>
    <rPh sb="2" eb="4">
      <t>ジュウテン</t>
    </rPh>
    <rPh sb="6" eb="7">
      <t>イケ</t>
    </rPh>
    <rPh sb="7" eb="10">
      <t>セイビリツ</t>
    </rPh>
    <phoneticPr fontId="18"/>
  </si>
  <si>
    <r>
      <t>飼養戸数（戸）</t>
    </r>
    <r>
      <rPr>
        <vertAlign val="superscript"/>
        <sz val="12"/>
        <color theme="1"/>
        <rFont val="HG丸ｺﾞｼｯｸM-PRO"/>
        <family val="3"/>
        <charset val="128"/>
      </rPr>
      <t xml:space="preserve"> ※1)</t>
    </r>
    <rPh sb="0" eb="2">
      <t>シヨウ</t>
    </rPh>
    <rPh sb="2" eb="4">
      <t>コスウ</t>
    </rPh>
    <rPh sb="5" eb="6">
      <t>コ</t>
    </rPh>
    <phoneticPr fontId="1"/>
  </si>
  <si>
    <r>
      <t>飼養頭数（千数）</t>
    </r>
    <r>
      <rPr>
        <vertAlign val="superscript"/>
        <sz val="12"/>
        <color theme="1"/>
        <rFont val="HG丸ｺﾞｼｯｸM-PRO"/>
        <family val="3"/>
        <charset val="128"/>
      </rPr>
      <t xml:space="preserve"> ※1)</t>
    </r>
    <rPh sb="0" eb="2">
      <t>シヨウ</t>
    </rPh>
    <rPh sb="2" eb="4">
      <t>トウスウ</t>
    </rPh>
    <rPh sb="5" eb="6">
      <t>セン</t>
    </rPh>
    <rPh sb="6" eb="7">
      <t>スウ</t>
    </rPh>
    <phoneticPr fontId="1"/>
  </si>
  <si>
    <r>
      <t>１戸当たりの飼養頭数（数/戸）</t>
    </r>
    <r>
      <rPr>
        <vertAlign val="superscript"/>
        <sz val="12"/>
        <color theme="1"/>
        <rFont val="HG丸ｺﾞｼｯｸM-PRO"/>
        <family val="3"/>
        <charset val="128"/>
      </rPr>
      <t xml:space="preserve"> ※1)</t>
    </r>
    <rPh sb="1" eb="2">
      <t>コ</t>
    </rPh>
    <rPh sb="2" eb="3">
      <t>ア</t>
    </rPh>
    <rPh sb="6" eb="8">
      <t>シヨウ</t>
    </rPh>
    <rPh sb="8" eb="10">
      <t>トウスウ</t>
    </rPh>
    <rPh sb="11" eb="12">
      <t>スウ</t>
    </rPh>
    <rPh sb="13" eb="14">
      <t>コ</t>
    </rPh>
    <phoneticPr fontId="1"/>
  </si>
  <si>
    <r>
      <t>採卵鶏飼養戸数（戸）</t>
    </r>
    <r>
      <rPr>
        <vertAlign val="superscript"/>
        <sz val="12"/>
        <color theme="1"/>
        <rFont val="HG丸ｺﾞｼｯｸM-PRO"/>
        <family val="3"/>
        <charset val="128"/>
      </rPr>
      <t xml:space="preserve"> ※1)</t>
    </r>
    <rPh sb="0" eb="3">
      <t>サイランケイ</t>
    </rPh>
    <rPh sb="3" eb="5">
      <t>シヨウ</t>
    </rPh>
    <rPh sb="5" eb="7">
      <t>コスウ</t>
    </rPh>
    <rPh sb="8" eb="9">
      <t>コ</t>
    </rPh>
    <phoneticPr fontId="1"/>
  </si>
  <si>
    <r>
      <t>採卵鶏飼養羽数（千羽）</t>
    </r>
    <r>
      <rPr>
        <vertAlign val="superscript"/>
        <sz val="12"/>
        <color theme="1"/>
        <rFont val="HG丸ｺﾞｼｯｸM-PRO"/>
        <family val="3"/>
        <charset val="128"/>
      </rPr>
      <t xml:space="preserve"> ※1)</t>
    </r>
    <rPh sb="0" eb="3">
      <t>サイランケイ</t>
    </rPh>
    <rPh sb="3" eb="5">
      <t>シヨウ</t>
    </rPh>
    <rPh sb="5" eb="6">
      <t>ハネ</t>
    </rPh>
    <rPh sb="6" eb="7">
      <t>スウ</t>
    </rPh>
    <rPh sb="8" eb="10">
      <t>センバ</t>
    </rPh>
    <phoneticPr fontId="1"/>
  </si>
  <si>
    <r>
      <t>ブロイラー飼養戸数（戸）</t>
    </r>
    <r>
      <rPr>
        <vertAlign val="superscript"/>
        <sz val="12"/>
        <color theme="1"/>
        <rFont val="HG丸ｺﾞｼｯｸM-PRO"/>
        <family val="3"/>
        <charset val="128"/>
      </rPr>
      <t xml:space="preserve"> ※1)</t>
    </r>
    <rPh sb="5" eb="7">
      <t>シヨウ</t>
    </rPh>
    <rPh sb="7" eb="9">
      <t>コスウ</t>
    </rPh>
    <rPh sb="10" eb="11">
      <t>コ</t>
    </rPh>
    <phoneticPr fontId="1"/>
  </si>
  <si>
    <r>
      <t>ブロイラー飼養羽数（千羽）</t>
    </r>
    <r>
      <rPr>
        <vertAlign val="superscript"/>
        <sz val="12"/>
        <color theme="1"/>
        <rFont val="HG丸ｺﾞｼｯｸM-PRO"/>
        <family val="3"/>
        <charset val="128"/>
      </rPr>
      <t xml:space="preserve"> ※1)</t>
    </r>
    <rPh sb="5" eb="7">
      <t>シヨウ</t>
    </rPh>
    <rPh sb="7" eb="8">
      <t>ハネ</t>
    </rPh>
    <rPh sb="8" eb="9">
      <t>スウ</t>
    </rPh>
    <rPh sb="10" eb="12">
      <t>センバ</t>
    </rPh>
    <phoneticPr fontId="1"/>
  </si>
  <si>
    <t>※1)R2については、2020農林業センサス実施年のため統計調査実施
※2)ため池数の見直しにより、過去の箇所数、整備率は再計算している
※国統計資料の公表が一年遅れであることから、（）にて前年数値を記載
※小数点を四捨五入しているため、合計が合わないことがある</t>
    <rPh sb="15" eb="18">
      <t>ノウリンギョウ</t>
    </rPh>
    <rPh sb="22" eb="24">
      <t>ジッシ</t>
    </rPh>
    <rPh sb="24" eb="25">
      <t>ネン</t>
    </rPh>
    <rPh sb="28" eb="30">
      <t>トウケイ</t>
    </rPh>
    <rPh sb="30" eb="32">
      <t>チョウサ</t>
    </rPh>
    <rPh sb="32" eb="34">
      <t>ジッシ</t>
    </rPh>
    <rPh sb="40" eb="41">
      <t>イケ</t>
    </rPh>
    <rPh sb="41" eb="42">
      <t>スウ</t>
    </rPh>
    <rPh sb="43" eb="45">
      <t>ミナオ</t>
    </rPh>
    <rPh sb="61" eb="64">
      <t>サイケイサン</t>
    </rPh>
    <rPh sb="104" eb="107">
      <t>ショウスウテン</t>
    </rPh>
    <rPh sb="108" eb="112">
      <t>シシャゴニュウ</t>
    </rPh>
    <rPh sb="119" eb="121">
      <t>ゴウケイ</t>
    </rPh>
    <rPh sb="122" eb="123">
      <t>ア</t>
    </rPh>
    <phoneticPr fontId="1"/>
  </si>
  <si>
    <t>０９７－５０６－３５１８</t>
    <phoneticPr fontId="1"/>
  </si>
  <si>
    <t>※ URL：https://www.pref.oita.jp/site/nourinsuisan/</t>
    <phoneticPr fontId="1"/>
  </si>
  <si>
    <t>「おおいた農林水産業活力創出プラン2015(改訂版)」のアウトライン</t>
    <rPh sb="22" eb="25">
      <t>カイテイバン</t>
    </rPh>
    <phoneticPr fontId="1"/>
  </si>
  <si>
    <t>-</t>
    <phoneticPr fontId="1"/>
  </si>
  <si>
    <t>経営体</t>
    <phoneticPr fontId="1"/>
  </si>
  <si>
    <t>農業経営体数</t>
    <rPh sb="0" eb="2">
      <t>ノウギョウ</t>
    </rPh>
    <rPh sb="2" eb="5">
      <t>ケイエイタイ</t>
    </rPh>
    <rPh sb="5" eb="6">
      <t>スウ</t>
    </rPh>
    <phoneticPr fontId="1"/>
  </si>
  <si>
    <t>根深ネギの大苗育苗技術を利用した新たな栽培体系の確立</t>
    <phoneticPr fontId="1"/>
  </si>
  <si>
    <t>ドローンリモートセンシングによる大規模経営体の経営効率化支援技術の確立</t>
    <phoneticPr fontId="1"/>
  </si>
  <si>
    <t>大規模経営に対応したドリンク茶生産管理技術の確立</t>
    <phoneticPr fontId="1"/>
  </si>
  <si>
    <t>ドローンを活用した高温登熟耐性品種「なつほのか」の栽培法の確立</t>
    <phoneticPr fontId="1"/>
  </si>
  <si>
    <t>カボス「大分果研６号」の産地導入に向けた生産貯蔵技術の確立</t>
    <phoneticPr fontId="1"/>
  </si>
  <si>
    <t>情勢変化に対応したキクの栽培技術確立</t>
    <phoneticPr fontId="1"/>
  </si>
  <si>
    <t>スイートピーのスマート管理に向けたかん水・施肥技術の確立</t>
    <phoneticPr fontId="1"/>
  </si>
  <si>
    <t>-</t>
    <phoneticPr fontId="1"/>
  </si>
  <si>
    <t>－</t>
    <phoneticPr fontId="1"/>
  </si>
  <si>
    <t>令和5年9月</t>
    <rPh sb="0" eb="2">
      <t>レイワ</t>
    </rPh>
    <rPh sb="3" eb="4">
      <t>ネン</t>
    </rPh>
    <rPh sb="5" eb="6">
      <t>ガツ</t>
    </rPh>
    <phoneticPr fontId="1"/>
  </si>
  <si>
    <t>※ URL：https://www.pref.oita.jp/soshiki/16360/umidukuritop.html</t>
    <phoneticPr fontId="1"/>
  </si>
  <si>
    <r>
      <t xml:space="preserve">○ </t>
    </r>
    <r>
      <rPr>
        <b/>
        <u/>
        <sz val="14"/>
        <color theme="1"/>
        <rFont val="HG丸ｺﾞｼｯｸM-PRO"/>
        <family val="3"/>
        <charset val="128"/>
      </rPr>
      <t>大分かぼす</t>
    </r>
    <phoneticPr fontId="1"/>
  </si>
  <si>
    <t>　　■ 大分県の農林水産関連情報ホームページ作成</t>
    <rPh sb="4" eb="7">
      <t>オオイタケン</t>
    </rPh>
    <rPh sb="8" eb="10">
      <t>ノウリン</t>
    </rPh>
    <rPh sb="10" eb="12">
      <t>スイサン</t>
    </rPh>
    <rPh sb="12" eb="14">
      <t>カンレン</t>
    </rPh>
    <rPh sb="14" eb="16">
      <t>ジョウホウ</t>
    </rPh>
    <rPh sb="22" eb="24">
      <t>サクセイ</t>
    </rPh>
    <phoneticPr fontId="1"/>
  </si>
  <si>
    <t>　 ■ 全国豊かな海づくり大会ホームページ作成</t>
    <rPh sb="4" eb="6">
      <t>ゼンコク</t>
    </rPh>
    <rPh sb="6" eb="7">
      <t>ユタ</t>
    </rPh>
    <rPh sb="9" eb="10">
      <t>ウミ</t>
    </rPh>
    <rPh sb="13" eb="15">
      <t>タイカイ</t>
    </rPh>
    <rPh sb="21" eb="23">
      <t>サクセイ</t>
    </rPh>
    <phoneticPr fontId="1"/>
  </si>
  <si>
    <t>　     （令和5年●月）</t>
    <rPh sb="7" eb="9">
      <t>レイワ</t>
    </rPh>
    <rPh sb="10" eb="11">
      <t>ネン</t>
    </rPh>
    <phoneticPr fontId="1"/>
  </si>
  <si>
    <t>　　   （令和４年３月）</t>
    <rPh sb="6" eb="8">
      <t>レイワ</t>
    </rPh>
    <phoneticPr fontId="1"/>
  </si>
  <si>
    <t>令和５年９月　　</t>
    <phoneticPr fontId="1"/>
  </si>
  <si>
    <t xml:space="preserve"> 　■ 全国豊かな海づくり大会ホームページ作成</t>
    <rPh sb="4" eb="6">
      <t>ゼンコク</t>
    </rPh>
    <rPh sb="6" eb="7">
      <t>ユタ</t>
    </rPh>
    <rPh sb="9" eb="10">
      <t>ウミ</t>
    </rPh>
    <rPh sb="13" eb="15">
      <t>タイカイ</t>
    </rPh>
    <rPh sb="21" eb="23">
      <t>サクセイ</t>
    </rPh>
    <phoneticPr fontId="1"/>
  </si>
  <si>
    <t>令和５年９月</t>
    <rPh sb="0" eb="2">
      <t>レイワ</t>
    </rPh>
    <rPh sb="3" eb="4">
      <t>ネン</t>
    </rPh>
    <rPh sb="5" eb="6">
      <t>ガツ</t>
    </rPh>
    <phoneticPr fontId="1"/>
  </si>
  <si>
    <t>　（令和5年9月29日～）</t>
    <rPh sb="2" eb="4">
      <t>レイワ</t>
    </rPh>
    <rPh sb="10" eb="11">
      <t>ニチ</t>
    </rPh>
    <phoneticPr fontId="1"/>
  </si>
  <si>
    <t xml:space="preserve">    ※ URL：http://www.kunisaki-usa-giahs.com/</t>
    <phoneticPr fontId="1"/>
  </si>
  <si>
    <t>　　   ※ URL：https://yutakana-umidukuri.pref.oita.jp/</t>
    <phoneticPr fontId="1"/>
  </si>
  <si>
    <r>
      <t>○</t>
    </r>
    <r>
      <rPr>
        <b/>
        <u/>
        <sz val="15"/>
        <color theme="1"/>
        <rFont val="HG丸ｺﾞｼｯｸM-PRO"/>
        <family val="3"/>
        <charset val="128"/>
      </rPr>
      <t>大分かぼす</t>
    </r>
    <phoneticPr fontId="1"/>
  </si>
  <si>
    <r>
      <t>○</t>
    </r>
    <r>
      <rPr>
        <b/>
        <u/>
        <sz val="15"/>
        <color theme="1"/>
        <rFont val="HG丸ｺﾞｼｯｸM-PRO"/>
        <family val="3"/>
        <charset val="128"/>
      </rPr>
      <t>くにさき七島藺表</t>
    </r>
    <phoneticPr fontId="1"/>
  </si>
  <si>
    <t>農　業　法　人（再　掲）</t>
    <rPh sb="0" eb="1">
      <t>ノウ</t>
    </rPh>
    <rPh sb="2" eb="3">
      <t>ギョウ</t>
    </rPh>
    <rPh sb="4" eb="5">
      <t>ホウ</t>
    </rPh>
    <rPh sb="6" eb="7">
      <t>ヒト</t>
    </rPh>
    <rPh sb="8" eb="9">
      <t>サイ</t>
    </rPh>
    <rPh sb="10" eb="11">
      <t>ケイ</t>
    </rPh>
    <phoneticPr fontId="1"/>
  </si>
  <si>
    <t>農　業　法　人　以　外</t>
    <rPh sb="0" eb="1">
      <t>ノウ</t>
    </rPh>
    <rPh sb="2" eb="3">
      <t>ギョウ</t>
    </rPh>
    <rPh sb="4" eb="5">
      <t>ホウ</t>
    </rPh>
    <rPh sb="6" eb="7">
      <t>ヒト</t>
    </rPh>
    <phoneticPr fontId="1"/>
  </si>
  <si>
    <t>農業経営体に占める農業法人割合（%）</t>
    <rPh sb="0" eb="2">
      <t>ノウギョウ</t>
    </rPh>
    <rPh sb="2" eb="5">
      <t>ケイエイタイ</t>
    </rPh>
    <rPh sb="6" eb="7">
      <t>シ</t>
    </rPh>
    <rPh sb="9" eb="11">
      <t>ノウギョウ</t>
    </rPh>
    <rPh sb="11" eb="13">
      <t>ホウジン</t>
    </rPh>
    <rPh sb="13" eb="15">
      <t>ワリアイ</t>
    </rPh>
    <phoneticPr fontId="1"/>
  </si>
  <si>
    <t>　■ 国東半島宇佐地域世界農業遺産認定</t>
    <phoneticPr fontId="1"/>
  </si>
  <si>
    <t>　　　１０周年記念シンポジウム（令和5年11月）</t>
    <rPh sb="5" eb="7">
      <t>シュウネン</t>
    </rPh>
    <rPh sb="7" eb="9">
      <t>キネン</t>
    </rPh>
    <rPh sb="16" eb="18">
      <t>レイワ</t>
    </rPh>
    <rPh sb="19" eb="20">
      <t>ネン</t>
    </rPh>
    <rPh sb="22" eb="23">
      <t>ガツ</t>
    </rPh>
    <phoneticPr fontId="1"/>
  </si>
  <si>
    <t>　■ 地理的表示保護制度（GI）登録産品</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</si>
</sst>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_);\(#,##0\)"/>
    <numFmt numFmtId="177" formatCode="#,##0.0_);[Red]\(#,##0.0\)"/>
    <numFmt numFmtId="178" formatCode="#,##0.0_);\(#,##0.0\)"/>
    <numFmt numFmtId="179" formatCode="#,##0_);[Red]\(#,##0\)"/>
    <numFmt numFmtId="180" formatCode="&quot;(&quot;General&quot;年)&quot;"/>
    <numFmt numFmtId="181" formatCode="#,##0_ ;[Red]\-#,##0\ "/>
    <numFmt numFmtId="182" formatCode="&quot;(H&quot;General&quot;年)&quot;"/>
    <numFmt numFmtId="183" formatCode="&quot;(H&quot;General&quot;年度末)&quot;"/>
    <numFmt numFmtId="184" formatCode="0.0%"/>
    <numFmt numFmtId="185" formatCode="\(#,##0\)"/>
    <numFmt numFmtId="186" formatCode="0.0_ "/>
    <numFmt numFmtId="187" formatCode="#,##0.0_ "/>
    <numFmt numFmtId="188" formatCode="#,##0.0_ ;[Red]\-#,##0.0\ "/>
    <numFmt numFmtId="189" formatCode="0_);[Red]\(0\)"/>
    <numFmt numFmtId="190" formatCode="&quot;(R&quot;General&quot;年)&quot;"/>
    <numFmt numFmtId="191" formatCode="0.0_);[Red]\(0.0\)"/>
    <numFmt numFmtId="192" formatCode="&quot;(&quot;#,##0&quot;)&quot;"/>
    <numFmt numFmtId="193" formatCode="&quot;(&quot;0.0%&quot;)&quot;"/>
    <numFmt numFmtId="194" formatCode="#,##0.0;[Red]\-#,##0.0"/>
    <numFmt numFmtId="195" formatCode="#,##0.00000_);[Red]\(#,##0.00000\)"/>
  </numFmts>
  <fonts count="46">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2"/>
      <color theme="1"/>
      <name val="HG丸ｺﾞｼｯｸM-PRO"/>
      <family val="3"/>
      <charset val="128"/>
    </font>
    <font>
      <sz val="10"/>
      <color theme="1"/>
      <name val="HG丸ｺﾞｼｯｸM-PRO"/>
      <family val="3"/>
      <charset val="128"/>
    </font>
    <font>
      <b/>
      <sz val="12"/>
      <color theme="1"/>
      <name val="HG丸ｺﾞｼｯｸM-PRO"/>
      <family val="3"/>
      <charset val="128"/>
    </font>
    <font>
      <b/>
      <sz val="16"/>
      <color theme="1"/>
      <name val="HGSｺﾞｼｯｸE"/>
      <family val="3"/>
      <charset val="128"/>
    </font>
    <font>
      <sz val="22"/>
      <color theme="0"/>
      <name val="HGSｺﾞｼｯｸE"/>
      <family val="3"/>
      <charset val="128"/>
    </font>
    <font>
      <sz val="14"/>
      <color theme="1"/>
      <name val="HGSｺﾞｼｯｸM"/>
      <family val="3"/>
      <charset val="128"/>
    </font>
    <font>
      <sz val="14"/>
      <name val="HGSｺﾞｼｯｸE"/>
      <family val="3"/>
      <charset val="128"/>
    </font>
    <font>
      <vertAlign val="superscript"/>
      <sz val="12"/>
      <color theme="1"/>
      <name val="HG丸ｺﾞｼｯｸM-PRO"/>
      <family val="3"/>
      <charset val="128"/>
    </font>
    <font>
      <b/>
      <sz val="12"/>
      <name val="HG丸ｺﾞｼｯｸM-PRO"/>
      <family val="3"/>
      <charset val="128"/>
    </font>
    <font>
      <sz val="12"/>
      <name val="HG丸ｺﾞｼｯｸM-PRO"/>
      <family val="3"/>
      <charset val="128"/>
    </font>
    <font>
      <b/>
      <vertAlign val="superscript"/>
      <sz val="9"/>
      <color theme="1"/>
      <name val="HG丸ｺﾞｼｯｸM-PRO"/>
      <family val="3"/>
      <charset val="128"/>
    </font>
    <font>
      <sz val="14"/>
      <color theme="1"/>
      <name val="HG丸ｺﾞｼｯｸM-PRO"/>
      <family val="3"/>
      <charset val="128"/>
    </font>
    <font>
      <sz val="16"/>
      <color theme="1"/>
      <name val="HGPｺﾞｼｯｸE"/>
      <family val="3"/>
      <charset val="128"/>
    </font>
    <font>
      <sz val="22"/>
      <color theme="1"/>
      <name val="HG丸ｺﾞｼｯｸM-PRO"/>
      <family val="3"/>
      <charset val="128"/>
    </font>
    <font>
      <sz val="9"/>
      <color theme="1"/>
      <name val="HG丸ｺﾞｼｯｸM-PRO"/>
      <family val="3"/>
      <charset val="128"/>
    </font>
    <font>
      <sz val="12"/>
      <color rgb="FFFF0000"/>
      <name val="HG丸ｺﾞｼｯｸM-PRO"/>
      <family val="3"/>
      <charset val="128"/>
    </font>
    <font>
      <b/>
      <sz val="14"/>
      <color theme="1"/>
      <name val="HG丸ｺﾞｼｯｸM-PRO"/>
      <family val="3"/>
      <charset val="128"/>
    </font>
    <font>
      <sz val="8"/>
      <color theme="1"/>
      <name val="ＭＳ Ｐゴシック"/>
      <family val="3"/>
      <charset val="128"/>
      <scheme val="minor"/>
    </font>
    <font>
      <sz val="12"/>
      <color rgb="FF0000FF"/>
      <name val="HG丸ｺﾞｼｯｸM-PRO"/>
      <family val="3"/>
      <charset val="128"/>
    </font>
    <font>
      <sz val="16"/>
      <color theme="1"/>
      <name val="HGPｺﾞｼｯｸM"/>
      <family val="3"/>
      <charset val="128"/>
    </font>
    <font>
      <b/>
      <sz val="16"/>
      <color theme="1"/>
      <name val="HG丸ｺﾞｼｯｸM-PRO"/>
      <family val="3"/>
      <charset val="128"/>
    </font>
    <font>
      <b/>
      <u/>
      <sz val="16"/>
      <color theme="1"/>
      <name val="HG丸ｺﾞｼｯｸM-PRO"/>
      <family val="3"/>
      <charset val="128"/>
    </font>
    <font>
      <sz val="16"/>
      <color theme="1"/>
      <name val="HG丸ｺﾞｼｯｸM-PRO"/>
      <family val="3"/>
      <charset val="128"/>
    </font>
    <font>
      <b/>
      <sz val="20"/>
      <color theme="1"/>
      <name val="HG丸ｺﾞｼｯｸM-PRO"/>
      <family val="3"/>
      <charset val="128"/>
    </font>
    <font>
      <sz val="18"/>
      <color theme="1"/>
      <name val="HG丸ｺﾞｼｯｸM-PRO"/>
      <family val="3"/>
      <charset val="128"/>
    </font>
    <font>
      <b/>
      <sz val="16"/>
      <color theme="1"/>
      <name val="HGｺﾞｼｯｸM"/>
      <family val="3"/>
      <charset val="128"/>
    </font>
    <font>
      <sz val="12"/>
      <color theme="1"/>
      <name val="HGｺﾞｼｯｸM"/>
      <family val="3"/>
      <charset val="128"/>
    </font>
    <font>
      <b/>
      <sz val="10"/>
      <color theme="1"/>
      <name val="HGｺﾞｼｯｸM"/>
      <family val="3"/>
      <charset val="128"/>
    </font>
    <font>
      <b/>
      <sz val="16"/>
      <color indexed="81"/>
      <name val="MS P ゴシック"/>
      <family val="3"/>
      <charset val="128"/>
    </font>
    <font>
      <sz val="8"/>
      <color theme="1"/>
      <name val="HG丸ｺﾞｼｯｸM-PRO"/>
      <family val="3"/>
      <charset val="128"/>
    </font>
    <font>
      <u/>
      <sz val="11"/>
      <color theme="10"/>
      <name val="ＭＳ Ｐゴシック"/>
      <family val="2"/>
      <charset val="128"/>
      <scheme val="minor"/>
    </font>
    <font>
      <sz val="14"/>
      <name val="HG丸ｺﾞｼｯｸM-PRO"/>
      <family val="3"/>
      <charset val="128"/>
    </font>
    <font>
      <sz val="22"/>
      <name val="HG丸ｺﾞｼｯｸM-PRO"/>
      <family val="3"/>
      <charset val="128"/>
    </font>
    <font>
      <sz val="12"/>
      <color theme="3"/>
      <name val="HG丸ｺﾞｼｯｸM-PRO"/>
      <family val="3"/>
      <charset val="128"/>
    </font>
    <font>
      <b/>
      <sz val="9"/>
      <color indexed="81"/>
      <name val="MS P ゴシック"/>
      <family val="3"/>
      <charset val="128"/>
    </font>
    <font>
      <sz val="12"/>
      <color rgb="FF0070C0"/>
      <name val="HG丸ｺﾞｼｯｸM-PRO"/>
      <family val="3"/>
      <charset val="128"/>
    </font>
    <font>
      <sz val="14"/>
      <color theme="1"/>
      <name val="HGP創英角ﾎﾟｯﾌﾟ体"/>
      <family val="3"/>
      <charset val="128"/>
    </font>
    <font>
      <b/>
      <u/>
      <sz val="14"/>
      <color theme="1"/>
      <name val="HG丸ｺﾞｼｯｸM-PRO"/>
      <family val="3"/>
      <charset val="128"/>
    </font>
    <font>
      <b/>
      <sz val="15"/>
      <color theme="1"/>
      <name val="HG丸ｺﾞｼｯｸM-PRO"/>
      <family val="3"/>
      <charset val="128"/>
    </font>
    <font>
      <b/>
      <u/>
      <sz val="15"/>
      <color theme="1"/>
      <name val="HG丸ｺﾞｼｯｸM-PRO"/>
      <family val="3"/>
      <charset val="128"/>
    </font>
    <font>
      <sz val="15"/>
      <color theme="1"/>
      <name val="HGP創英角ﾎﾟｯﾌﾟ体"/>
      <family val="3"/>
      <charset val="128"/>
    </font>
    <font>
      <sz val="15"/>
      <color theme="1"/>
      <name val="HG丸ｺﾞｼｯｸM-PRO"/>
      <family val="3"/>
      <charset val="128"/>
    </font>
    <font>
      <sz val="10.5"/>
      <color theme="1"/>
      <name val="HG丸ｺﾞｼｯｸM-PRO"/>
      <family val="3"/>
      <charset val="128"/>
    </font>
  </fonts>
  <fills count="9">
    <fill>
      <patternFill patternType="none"/>
    </fill>
    <fill>
      <patternFill patternType="gray125"/>
    </fill>
    <fill>
      <patternFill patternType="solid">
        <fgColor theme="0"/>
        <bgColor indexed="64"/>
      </patternFill>
    </fill>
    <fill>
      <patternFill patternType="solid">
        <fgColor theme="2" tint="-0.499984740745262"/>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00"/>
        <bgColor indexed="64"/>
      </patternFill>
    </fill>
    <fill>
      <patternFill patternType="solid">
        <fgColor rgb="FFFFCCFF"/>
        <bgColor indexed="64"/>
      </patternFill>
    </fill>
    <fill>
      <patternFill patternType="solid">
        <fgColor theme="9" tint="-0.249977111117893"/>
        <bgColor indexed="64"/>
      </patternFill>
    </fill>
  </fills>
  <borders count="10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right style="medium">
        <color indexed="64"/>
      </right>
      <top style="hair">
        <color indexed="64"/>
      </top>
      <bottom style="thin">
        <color indexed="64"/>
      </bottom>
      <diagonal/>
    </border>
    <border>
      <left/>
      <right style="medium">
        <color indexed="64"/>
      </right>
      <top/>
      <bottom/>
      <diagonal/>
    </border>
    <border>
      <left/>
      <right style="medium">
        <color indexed="64"/>
      </right>
      <top style="thin">
        <color indexed="64"/>
      </top>
      <bottom style="hair">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style="hair">
        <color indexed="64"/>
      </top>
      <bottom style="medium">
        <color indexed="64"/>
      </bottom>
      <diagonal/>
    </border>
    <border>
      <left style="thin">
        <color indexed="64"/>
      </left>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diagonal/>
    </border>
    <border>
      <left/>
      <right/>
      <top style="thin">
        <color indexed="64"/>
      </top>
      <bottom style="hair">
        <color indexed="64"/>
      </bottom>
      <diagonal/>
    </border>
    <border>
      <left/>
      <right style="hair">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style="hair">
        <color indexed="64"/>
      </bottom>
      <diagonal/>
    </border>
    <border>
      <left/>
      <right/>
      <top style="hair">
        <color indexed="64"/>
      </top>
      <bottom style="medium">
        <color indexed="64"/>
      </bottom>
      <diagonal/>
    </border>
    <border>
      <left/>
      <right/>
      <top/>
      <bottom style="hair">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bottom style="hair">
        <color indexed="64"/>
      </bottom>
      <diagonal/>
    </border>
    <border>
      <left/>
      <right style="thin">
        <color indexed="64"/>
      </right>
      <top style="hair">
        <color indexed="64"/>
      </top>
      <bottom/>
      <diagonal/>
    </border>
    <border>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hair">
        <color indexed="64"/>
      </top>
      <bottom/>
      <diagonal/>
    </border>
    <border>
      <left/>
      <right/>
      <top style="hair">
        <color indexed="64"/>
      </top>
      <bottom/>
      <diagonal/>
    </border>
    <border>
      <left style="thin">
        <color indexed="64"/>
      </left>
      <right style="thin">
        <color indexed="64"/>
      </right>
      <top style="hair">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hair">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s>
  <cellStyleXfs count="4">
    <xf numFmtId="0" fontId="0"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33" fillId="0" borderId="0" applyNumberFormat="0" applyFill="0" applyBorder="0" applyAlignment="0" applyProtection="0">
      <alignment vertical="center"/>
    </xf>
  </cellStyleXfs>
  <cellXfs count="772">
    <xf numFmtId="0" fontId="0" fillId="0" borderId="0" xfId="0">
      <alignment vertical="center"/>
    </xf>
    <xf numFmtId="0" fontId="3" fillId="2" borderId="0" xfId="0" applyFont="1" applyFill="1">
      <alignment vertical="center"/>
    </xf>
    <xf numFmtId="0" fontId="3" fillId="2" borderId="0" xfId="0" applyFont="1" applyFill="1" applyAlignment="1">
      <alignment horizontal="center" vertical="center"/>
    </xf>
    <xf numFmtId="38" fontId="3" fillId="2" borderId="0" xfId="1" applyFont="1" applyFill="1" applyAlignment="1">
      <alignment horizontal="center" vertical="center"/>
    </xf>
    <xf numFmtId="0" fontId="7" fillId="0" borderId="0" xfId="0" applyFont="1" applyFill="1" applyBorder="1">
      <alignment vertical="center"/>
    </xf>
    <xf numFmtId="0" fontId="3" fillId="0" borderId="0" xfId="0" applyFont="1" applyFill="1">
      <alignment vertical="center"/>
    </xf>
    <xf numFmtId="0" fontId="3" fillId="2" borderId="41" xfId="0" applyFont="1" applyFill="1" applyBorder="1">
      <alignment vertical="center"/>
    </xf>
    <xf numFmtId="0" fontId="3" fillId="2" borderId="42" xfId="0" applyFont="1" applyFill="1" applyBorder="1">
      <alignment vertical="center"/>
    </xf>
    <xf numFmtId="0" fontId="3" fillId="2" borderId="11" xfId="0" applyFont="1" applyFill="1" applyBorder="1" applyAlignment="1">
      <alignment horizontal="left" vertical="center"/>
    </xf>
    <xf numFmtId="0" fontId="3" fillId="2" borderId="12" xfId="0" applyFont="1" applyFill="1" applyBorder="1" applyAlignment="1">
      <alignment horizontal="left" vertical="center"/>
    </xf>
    <xf numFmtId="0" fontId="3" fillId="2" borderId="44" xfId="0" applyFont="1" applyFill="1" applyBorder="1" applyAlignment="1">
      <alignment horizontal="left" vertical="center"/>
    </xf>
    <xf numFmtId="0" fontId="3" fillId="2" borderId="46" xfId="0" applyFont="1" applyFill="1" applyBorder="1" applyAlignment="1">
      <alignment horizontal="left" vertical="center"/>
    </xf>
    <xf numFmtId="0" fontId="3" fillId="2" borderId="6" xfId="0" applyFont="1" applyFill="1" applyBorder="1" applyAlignment="1">
      <alignment horizontal="left" vertical="center"/>
    </xf>
    <xf numFmtId="0" fontId="3" fillId="2" borderId="50" xfId="0" applyFont="1" applyFill="1" applyBorder="1" applyAlignment="1">
      <alignment horizontal="left" vertical="center"/>
    </xf>
    <xf numFmtId="0" fontId="3" fillId="2" borderId="4" xfId="0" applyFont="1" applyFill="1" applyBorder="1" applyAlignment="1">
      <alignment horizontal="left" vertical="center"/>
    </xf>
    <xf numFmtId="0" fontId="3" fillId="2" borderId="1" xfId="0" applyFont="1" applyFill="1" applyBorder="1" applyAlignment="1">
      <alignment horizontal="center" vertical="center" shrinkToFit="1"/>
    </xf>
    <xf numFmtId="0" fontId="9" fillId="0" borderId="0" xfId="0" applyFont="1" applyFill="1" applyBorder="1" applyAlignment="1">
      <alignment horizontal="right" vertical="center"/>
    </xf>
    <xf numFmtId="0" fontId="6" fillId="2" borderId="77" xfId="0" applyFont="1" applyFill="1" applyBorder="1" applyAlignment="1">
      <alignment vertical="center"/>
    </xf>
    <xf numFmtId="0" fontId="3" fillId="2" borderId="77" xfId="0" applyFont="1" applyFill="1" applyBorder="1">
      <alignment vertical="center"/>
    </xf>
    <xf numFmtId="0" fontId="3" fillId="0" borderId="45" xfId="0" applyFont="1" applyFill="1" applyBorder="1" applyAlignment="1">
      <alignment horizontal="left" vertical="center" indent="1"/>
    </xf>
    <xf numFmtId="0" fontId="3" fillId="0" borderId="46" xfId="0" applyFont="1" applyFill="1" applyBorder="1" applyAlignment="1">
      <alignment horizontal="left" vertical="center" indent="1"/>
    </xf>
    <xf numFmtId="0" fontId="5" fillId="0" borderId="55" xfId="0" applyFont="1" applyFill="1" applyBorder="1" applyAlignment="1">
      <alignment horizontal="center" vertical="center" wrapText="1"/>
    </xf>
    <xf numFmtId="0" fontId="3" fillId="2" borderId="6" xfId="0" applyFont="1" applyFill="1" applyBorder="1" applyAlignment="1">
      <alignment horizontal="center" vertical="center" shrinkToFit="1"/>
    </xf>
    <xf numFmtId="0" fontId="3" fillId="2" borderId="50" xfId="0" applyFont="1" applyFill="1" applyBorder="1" applyAlignment="1">
      <alignment horizontal="center" vertical="center" shrinkToFit="1"/>
    </xf>
    <xf numFmtId="0" fontId="3" fillId="2" borderId="5" xfId="0" applyFont="1" applyFill="1" applyBorder="1" applyAlignment="1">
      <alignment horizontal="center" vertical="center" shrinkToFit="1"/>
    </xf>
    <xf numFmtId="0" fontId="3" fillId="2" borderId="51" xfId="0" applyFont="1" applyFill="1" applyBorder="1" applyAlignment="1">
      <alignment horizontal="center" vertical="center" shrinkToFit="1"/>
    </xf>
    <xf numFmtId="0" fontId="3" fillId="2" borderId="4" xfId="0" applyFont="1" applyFill="1" applyBorder="1" applyAlignment="1">
      <alignment horizontal="center" vertical="center" shrinkToFit="1"/>
    </xf>
    <xf numFmtId="0" fontId="3" fillId="2" borderId="49" xfId="0" applyFont="1" applyFill="1" applyBorder="1" applyAlignment="1">
      <alignment horizontal="center" vertical="center" shrinkToFit="1"/>
    </xf>
    <xf numFmtId="0" fontId="3" fillId="2" borderId="56" xfId="0" applyFont="1" applyFill="1" applyBorder="1" applyAlignment="1">
      <alignment horizontal="center" vertical="center" shrinkToFit="1"/>
    </xf>
    <xf numFmtId="0" fontId="5" fillId="0" borderId="30" xfId="0" applyFont="1" applyFill="1" applyBorder="1" applyAlignment="1">
      <alignment horizontal="center" vertical="center" textRotation="255"/>
    </xf>
    <xf numFmtId="0" fontId="3" fillId="4" borderId="57" xfId="0" applyFont="1" applyFill="1" applyBorder="1" applyAlignment="1">
      <alignment horizontal="center" vertical="center" shrinkToFit="1"/>
    </xf>
    <xf numFmtId="0" fontId="3" fillId="4" borderId="11" xfId="0" applyFont="1" applyFill="1" applyBorder="1">
      <alignment vertical="center"/>
    </xf>
    <xf numFmtId="0" fontId="3" fillId="4" borderId="5" xfId="0" applyFont="1" applyFill="1" applyBorder="1">
      <alignment vertical="center"/>
    </xf>
    <xf numFmtId="0" fontId="3" fillId="4" borderId="12" xfId="0" applyFont="1" applyFill="1" applyBorder="1">
      <alignment vertical="center"/>
    </xf>
    <xf numFmtId="0" fontId="3" fillId="4" borderId="55" xfId="0" applyFont="1" applyFill="1" applyBorder="1" applyAlignment="1">
      <alignment horizontal="center" vertical="center" shrinkToFit="1"/>
    </xf>
    <xf numFmtId="0" fontId="3" fillId="4" borderId="48" xfId="0" applyFont="1" applyFill="1" applyBorder="1">
      <alignment vertical="center"/>
    </xf>
    <xf numFmtId="0" fontId="3" fillId="4" borderId="0" xfId="0" applyFont="1" applyFill="1" applyBorder="1">
      <alignment vertical="center"/>
    </xf>
    <xf numFmtId="0" fontId="3" fillId="4" borderId="10" xfId="0" applyFont="1" applyFill="1" applyBorder="1">
      <alignment vertical="center"/>
    </xf>
    <xf numFmtId="0" fontId="3" fillId="4" borderId="6" xfId="0" applyFont="1" applyFill="1" applyBorder="1" applyAlignment="1">
      <alignment horizontal="center" vertical="center" shrinkToFit="1"/>
    </xf>
    <xf numFmtId="0" fontId="3" fillId="4" borderId="48" xfId="0" applyFont="1" applyFill="1" applyBorder="1" applyAlignment="1">
      <alignment horizontal="right" vertical="center"/>
    </xf>
    <xf numFmtId="0" fontId="3" fillId="4" borderId="0" xfId="0" applyFont="1" applyFill="1" applyBorder="1" applyAlignment="1">
      <alignment horizontal="right" vertical="center"/>
    </xf>
    <xf numFmtId="0" fontId="3" fillId="4" borderId="10" xfId="0" applyFont="1" applyFill="1" applyBorder="1" applyAlignment="1">
      <alignment horizontal="right" vertical="center"/>
    </xf>
    <xf numFmtId="0" fontId="3" fillId="4" borderId="5" xfId="0" applyFont="1" applyFill="1" applyBorder="1" applyAlignment="1">
      <alignment horizontal="center" vertical="center" shrinkToFit="1"/>
    </xf>
    <xf numFmtId="0" fontId="3" fillId="4" borderId="1" xfId="0" applyFont="1" applyFill="1" applyBorder="1" applyAlignment="1">
      <alignment horizontal="center" vertical="center" shrinkToFit="1"/>
    </xf>
    <xf numFmtId="0" fontId="3" fillId="4" borderId="4" xfId="0" applyFont="1" applyFill="1" applyBorder="1" applyAlignment="1">
      <alignment horizontal="center" vertical="center" shrinkToFit="1"/>
    </xf>
    <xf numFmtId="0" fontId="3" fillId="4" borderId="58" xfId="0" applyFont="1" applyFill="1" applyBorder="1" applyAlignment="1">
      <alignment horizontal="center" vertical="center" shrinkToFit="1"/>
    </xf>
    <xf numFmtId="0" fontId="3" fillId="5" borderId="6" xfId="0" applyFont="1" applyFill="1" applyBorder="1" applyAlignment="1">
      <alignment horizontal="center" vertical="center" shrinkToFit="1"/>
    </xf>
    <xf numFmtId="0" fontId="3" fillId="5" borderId="5" xfId="0" applyFont="1" applyFill="1" applyBorder="1" applyAlignment="1">
      <alignment horizontal="left" vertical="center"/>
    </xf>
    <xf numFmtId="0" fontId="3" fillId="5" borderId="12" xfId="0" applyFont="1" applyFill="1" applyBorder="1" applyAlignment="1">
      <alignment horizontal="left" vertical="center"/>
    </xf>
    <xf numFmtId="0" fontId="3" fillId="5" borderId="11" xfId="0" applyFont="1" applyFill="1" applyBorder="1" applyAlignment="1">
      <alignment horizontal="left" vertical="center"/>
    </xf>
    <xf numFmtId="0" fontId="5" fillId="0" borderId="81" xfId="0" applyFont="1" applyFill="1" applyBorder="1" applyAlignment="1">
      <alignment horizontal="center" vertical="center" wrapText="1"/>
    </xf>
    <xf numFmtId="0" fontId="5" fillId="0" borderId="82" xfId="0" applyFont="1" applyFill="1" applyBorder="1" applyAlignment="1">
      <alignment horizontal="center" vertical="center" wrapText="1"/>
    </xf>
    <xf numFmtId="179" fontId="5" fillId="2" borderId="27" xfId="1" applyNumberFormat="1" applyFont="1" applyFill="1" applyBorder="1" applyAlignment="1">
      <alignment horizontal="right" vertical="center" shrinkToFit="1"/>
    </xf>
    <xf numFmtId="177" fontId="3" fillId="2" borderId="39" xfId="1" applyNumberFormat="1" applyFont="1" applyFill="1" applyBorder="1" applyAlignment="1">
      <alignment horizontal="right" vertical="center" shrinkToFit="1"/>
    </xf>
    <xf numFmtId="177" fontId="3" fillId="2" borderId="13" xfId="1" applyNumberFormat="1" applyFont="1" applyFill="1" applyBorder="1" applyAlignment="1">
      <alignment horizontal="right" vertical="center" shrinkToFit="1"/>
    </xf>
    <xf numFmtId="177" fontId="3" fillId="2" borderId="40" xfId="1" applyNumberFormat="1" applyFont="1" applyFill="1" applyBorder="1" applyAlignment="1">
      <alignment horizontal="right" vertical="center" shrinkToFit="1"/>
    </xf>
    <xf numFmtId="177" fontId="3" fillId="2" borderId="43" xfId="1" applyNumberFormat="1" applyFont="1" applyFill="1" applyBorder="1" applyAlignment="1">
      <alignment horizontal="right" vertical="center" shrinkToFit="1"/>
    </xf>
    <xf numFmtId="177" fontId="3" fillId="2" borderId="44" xfId="1" applyNumberFormat="1" applyFont="1" applyFill="1" applyBorder="1" applyAlignment="1">
      <alignment horizontal="right" vertical="center" shrinkToFit="1"/>
    </xf>
    <xf numFmtId="0" fontId="6" fillId="4" borderId="52" xfId="0" applyFont="1" applyFill="1" applyBorder="1" applyAlignment="1">
      <alignment vertical="center"/>
    </xf>
    <xf numFmtId="0" fontId="3" fillId="4" borderId="37" xfId="0" applyFont="1" applyFill="1" applyBorder="1">
      <alignment vertical="center"/>
    </xf>
    <xf numFmtId="0" fontId="3" fillId="4" borderId="41" xfId="0" applyFont="1" applyFill="1" applyBorder="1">
      <alignment vertical="center"/>
    </xf>
    <xf numFmtId="0" fontId="6" fillId="4" borderId="18" xfId="0" applyFont="1" applyFill="1" applyBorder="1" applyAlignment="1">
      <alignment vertical="center"/>
    </xf>
    <xf numFmtId="0" fontId="6" fillId="4" borderId="47" xfId="0" applyFont="1" applyFill="1" applyBorder="1" applyAlignment="1">
      <alignment vertical="center"/>
    </xf>
    <xf numFmtId="179" fontId="5" fillId="4" borderId="17" xfId="1" applyNumberFormat="1" applyFont="1" applyFill="1" applyBorder="1" applyAlignment="1">
      <alignment vertical="center" shrinkToFit="1"/>
    </xf>
    <xf numFmtId="0" fontId="6" fillId="4" borderId="32" xfId="0" applyFont="1" applyFill="1" applyBorder="1" applyAlignment="1">
      <alignment vertical="center"/>
    </xf>
    <xf numFmtId="179" fontId="5" fillId="4" borderId="17" xfId="1" applyNumberFormat="1" applyFont="1" applyFill="1" applyBorder="1" applyAlignment="1">
      <alignment horizontal="right" vertical="center" shrinkToFit="1"/>
    </xf>
    <xf numFmtId="0" fontId="3" fillId="4" borderId="42" xfId="0" applyFont="1" applyFill="1" applyBorder="1">
      <alignment vertical="center"/>
    </xf>
    <xf numFmtId="0" fontId="3" fillId="4" borderId="28" xfId="0" applyFont="1" applyFill="1" applyBorder="1" applyAlignment="1">
      <alignment horizontal="right" vertical="center"/>
    </xf>
    <xf numFmtId="0" fontId="6" fillId="4" borderId="32" xfId="0" applyFont="1" applyFill="1" applyBorder="1" applyAlignment="1">
      <alignment horizontal="left" vertical="center"/>
    </xf>
    <xf numFmtId="0" fontId="6" fillId="4" borderId="63" xfId="0" applyFont="1" applyFill="1" applyBorder="1" applyAlignment="1">
      <alignment horizontal="left" vertical="center"/>
    </xf>
    <xf numFmtId="0" fontId="3" fillId="4" borderId="28" xfId="0" applyFont="1" applyFill="1" applyBorder="1">
      <alignment vertical="center"/>
    </xf>
    <xf numFmtId="0" fontId="3" fillId="5" borderId="27" xfId="0" applyFont="1" applyFill="1" applyBorder="1" applyAlignment="1">
      <alignment horizontal="left" vertical="center"/>
    </xf>
    <xf numFmtId="179" fontId="5" fillId="2" borderId="81" xfId="1" applyNumberFormat="1" applyFont="1" applyFill="1" applyBorder="1" applyAlignment="1">
      <alignment horizontal="right" vertical="center" shrinkToFit="1"/>
    </xf>
    <xf numFmtId="0" fontId="6" fillId="4" borderId="18" xfId="0" applyFont="1" applyFill="1" applyBorder="1" applyAlignment="1">
      <alignment horizontal="left" vertical="center"/>
    </xf>
    <xf numFmtId="0" fontId="6" fillId="4" borderId="47" xfId="0" applyFont="1" applyFill="1" applyBorder="1" applyAlignment="1">
      <alignment horizontal="left" vertical="center"/>
    </xf>
    <xf numFmtId="179" fontId="5" fillId="2" borderId="82" xfId="1" applyNumberFormat="1" applyFont="1" applyFill="1" applyBorder="1" applyAlignment="1">
      <alignment horizontal="right" vertical="center" shrinkToFit="1"/>
    </xf>
    <xf numFmtId="179" fontId="5" fillId="4" borderId="68" xfId="1" applyNumberFormat="1" applyFont="1" applyFill="1" applyBorder="1" applyAlignment="1">
      <alignment vertical="center" shrinkToFit="1"/>
    </xf>
    <xf numFmtId="177" fontId="3" fillId="2" borderId="71" xfId="1" applyNumberFormat="1" applyFont="1" applyFill="1" applyBorder="1" applyAlignment="1">
      <alignment horizontal="right" vertical="center" shrinkToFit="1"/>
    </xf>
    <xf numFmtId="179" fontId="5" fillId="4" borderId="68" xfId="1" applyNumberFormat="1" applyFont="1" applyFill="1" applyBorder="1" applyAlignment="1">
      <alignment horizontal="right" vertical="center" shrinkToFit="1"/>
    </xf>
    <xf numFmtId="177" fontId="3" fillId="2" borderId="74" xfId="1" applyNumberFormat="1" applyFont="1" applyFill="1" applyBorder="1" applyAlignment="1">
      <alignment horizontal="right" vertical="center" shrinkToFit="1"/>
    </xf>
    <xf numFmtId="177" fontId="3" fillId="2" borderId="75" xfId="1" applyNumberFormat="1" applyFont="1" applyFill="1" applyBorder="1" applyAlignment="1">
      <alignment horizontal="right" vertical="center" shrinkToFit="1"/>
    </xf>
    <xf numFmtId="0" fontId="6" fillId="2" borderId="80" xfId="0" applyFont="1" applyFill="1" applyBorder="1" applyAlignment="1">
      <alignment horizontal="left" vertical="center"/>
    </xf>
    <xf numFmtId="180" fontId="6" fillId="4" borderId="47" xfId="0" applyNumberFormat="1" applyFont="1" applyFill="1" applyBorder="1" applyAlignment="1">
      <alignment vertical="center"/>
    </xf>
    <xf numFmtId="0" fontId="7" fillId="0" borderId="0" xfId="0" applyFont="1" applyFill="1" applyBorder="1" applyAlignment="1">
      <alignment horizontal="center" vertical="center"/>
    </xf>
    <xf numFmtId="179" fontId="5" fillId="2" borderId="81" xfId="1" applyNumberFormat="1" applyFont="1" applyFill="1" applyBorder="1" applyAlignment="1">
      <alignment horizontal="center" vertical="center" shrinkToFit="1"/>
    </xf>
    <xf numFmtId="179" fontId="5" fillId="4" borderId="17" xfId="1" applyNumberFormat="1" applyFont="1" applyFill="1" applyBorder="1" applyAlignment="1">
      <alignment horizontal="center" vertical="center" shrinkToFit="1"/>
    </xf>
    <xf numFmtId="177" fontId="3" fillId="2" borderId="39" xfId="1" applyNumberFormat="1" applyFont="1" applyFill="1" applyBorder="1" applyAlignment="1">
      <alignment horizontal="center" vertical="center" shrinkToFit="1"/>
    </xf>
    <xf numFmtId="177" fontId="3" fillId="2" borderId="13" xfId="1" applyNumberFormat="1" applyFont="1" applyFill="1" applyBorder="1" applyAlignment="1">
      <alignment horizontal="center" vertical="center" shrinkToFit="1"/>
    </xf>
    <xf numFmtId="177" fontId="3" fillId="2" borderId="40" xfId="1" applyNumberFormat="1" applyFont="1" applyFill="1" applyBorder="1" applyAlignment="1">
      <alignment horizontal="center" vertical="center" shrinkToFit="1"/>
    </xf>
    <xf numFmtId="177" fontId="3" fillId="2" borderId="43" xfId="1" applyNumberFormat="1" applyFont="1" applyFill="1" applyBorder="1" applyAlignment="1">
      <alignment horizontal="center" vertical="center" shrinkToFit="1"/>
    </xf>
    <xf numFmtId="177" fontId="3" fillId="2" borderId="44" xfId="1" applyNumberFormat="1" applyFont="1" applyFill="1" applyBorder="1" applyAlignment="1">
      <alignment horizontal="center" vertical="center" shrinkToFit="1"/>
    </xf>
    <xf numFmtId="0" fontId="6" fillId="2" borderId="77" xfId="0" applyFont="1" applyFill="1" applyBorder="1" applyAlignment="1">
      <alignment horizontal="left" vertical="center"/>
    </xf>
    <xf numFmtId="0" fontId="5" fillId="4" borderId="64" xfId="0" applyFont="1" applyFill="1" applyBorder="1" applyAlignment="1">
      <alignment vertical="center" shrinkToFit="1"/>
    </xf>
    <xf numFmtId="0" fontId="14" fillId="2" borderId="0" xfId="0" applyFont="1" applyFill="1">
      <alignment vertical="center"/>
    </xf>
    <xf numFmtId="0" fontId="16" fillId="2" borderId="0" xfId="0" applyFont="1" applyFill="1" applyAlignment="1">
      <alignment horizontal="right" vertical="center"/>
    </xf>
    <xf numFmtId="0" fontId="3" fillId="2" borderId="0" xfId="0" applyFont="1" applyFill="1" applyAlignment="1">
      <alignment horizontal="center" vertical="center"/>
    </xf>
    <xf numFmtId="38" fontId="3" fillId="4" borderId="57" xfId="1" applyFont="1" applyFill="1" applyBorder="1" applyAlignment="1">
      <alignment vertical="center" shrinkToFit="1"/>
    </xf>
    <xf numFmtId="176" fontId="3" fillId="4" borderId="57" xfId="1" applyNumberFormat="1" applyFont="1" applyFill="1" applyBorder="1" applyAlignment="1">
      <alignment vertical="center" shrinkToFit="1"/>
    </xf>
    <xf numFmtId="176" fontId="3" fillId="4" borderId="19" xfId="1" applyNumberFormat="1" applyFont="1" applyFill="1" applyBorder="1" applyAlignment="1">
      <alignment vertical="center" shrinkToFit="1"/>
    </xf>
    <xf numFmtId="38" fontId="3" fillId="5" borderId="1" xfId="1" applyFont="1" applyFill="1" applyBorder="1" applyAlignment="1">
      <alignment vertical="center" shrinkToFit="1"/>
    </xf>
    <xf numFmtId="176" fontId="3" fillId="5" borderId="1" xfId="1" applyNumberFormat="1" applyFont="1" applyFill="1" applyBorder="1" applyAlignment="1">
      <alignment vertical="center" shrinkToFit="1"/>
    </xf>
    <xf numFmtId="176" fontId="3" fillId="2" borderId="6" xfId="1" applyNumberFormat="1" applyFont="1" applyFill="1" applyBorder="1" applyAlignment="1">
      <alignment vertical="center" shrinkToFit="1"/>
    </xf>
    <xf numFmtId="176" fontId="3" fillId="4" borderId="55" xfId="1" applyNumberFormat="1" applyFont="1" applyFill="1" applyBorder="1" applyAlignment="1">
      <alignment vertical="center" shrinkToFit="1"/>
    </xf>
    <xf numFmtId="38" fontId="3" fillId="4" borderId="55" xfId="1" applyFont="1" applyFill="1" applyBorder="1" applyAlignment="1">
      <alignment vertical="center" shrinkToFit="1"/>
    </xf>
    <xf numFmtId="176" fontId="3" fillId="4" borderId="33" xfId="1" applyNumberFormat="1" applyFont="1" applyFill="1" applyBorder="1" applyAlignment="1">
      <alignment vertical="center" shrinkToFit="1"/>
    </xf>
    <xf numFmtId="38" fontId="3" fillId="4" borderId="57" xfId="1" applyFont="1" applyFill="1" applyBorder="1" applyAlignment="1">
      <alignment horizontal="right" vertical="center" wrapText="1" shrinkToFit="1"/>
    </xf>
    <xf numFmtId="179" fontId="3" fillId="2" borderId="39" xfId="1" applyNumberFormat="1" applyFont="1" applyFill="1" applyBorder="1" applyAlignment="1">
      <alignment horizontal="right" vertical="center" shrinkToFit="1"/>
    </xf>
    <xf numFmtId="179" fontId="3" fillId="2" borderId="13" xfId="1" applyNumberFormat="1" applyFont="1" applyFill="1" applyBorder="1" applyAlignment="1">
      <alignment horizontal="right" vertical="center" shrinkToFit="1"/>
    </xf>
    <xf numFmtId="0" fontId="5" fillId="0" borderId="33" xfId="0" applyFont="1" applyFill="1" applyBorder="1" applyAlignment="1">
      <alignment horizontal="center" vertical="center" wrapText="1"/>
    </xf>
    <xf numFmtId="0" fontId="3" fillId="2" borderId="86" xfId="0" applyFont="1" applyFill="1" applyBorder="1">
      <alignment vertical="center"/>
    </xf>
    <xf numFmtId="0" fontId="19" fillId="2" borderId="0" xfId="0" applyFont="1" applyFill="1">
      <alignment vertical="center"/>
    </xf>
    <xf numFmtId="177" fontId="3" fillId="0" borderId="70" xfId="1" applyNumberFormat="1" applyFont="1" applyFill="1" applyBorder="1" applyAlignment="1">
      <alignment horizontal="center" vertical="center" shrinkToFit="1"/>
    </xf>
    <xf numFmtId="177" fontId="3" fillId="0" borderId="71" xfId="1" applyNumberFormat="1" applyFont="1" applyFill="1" applyBorder="1" applyAlignment="1">
      <alignment horizontal="center" vertical="center" shrinkToFit="1"/>
    </xf>
    <xf numFmtId="0" fontId="14" fillId="2" borderId="0" xfId="0" applyFont="1" applyFill="1" applyAlignment="1">
      <alignment horizontal="center" vertical="center"/>
    </xf>
    <xf numFmtId="0" fontId="23" fillId="2" borderId="0" xfId="0" applyFont="1" applyFill="1">
      <alignment vertical="center"/>
    </xf>
    <xf numFmtId="0" fontId="3" fillId="2" borderId="0" xfId="0" applyFont="1" applyFill="1">
      <alignment vertical="center"/>
    </xf>
    <xf numFmtId="185" fontId="3" fillId="5" borderId="20" xfId="1" applyNumberFormat="1" applyFont="1" applyFill="1" applyBorder="1" applyAlignment="1">
      <alignment vertical="center" shrinkToFit="1"/>
    </xf>
    <xf numFmtId="181" fontId="5" fillId="2" borderId="27" xfId="1" applyNumberFormat="1" applyFont="1" applyFill="1" applyBorder="1" applyAlignment="1">
      <alignment horizontal="right" vertical="center" shrinkToFit="1"/>
    </xf>
    <xf numFmtId="181" fontId="5" fillId="4" borderId="17" xfId="1" applyNumberFormat="1" applyFont="1" applyFill="1" applyBorder="1" applyAlignment="1">
      <alignment vertical="center" shrinkToFit="1"/>
    </xf>
    <xf numFmtId="181" fontId="3" fillId="5" borderId="2" xfId="1" applyNumberFormat="1" applyFont="1" applyFill="1" applyBorder="1" applyAlignment="1">
      <alignment vertical="center" shrinkToFit="1"/>
    </xf>
    <xf numFmtId="181" fontId="3" fillId="5" borderId="2" xfId="1" applyNumberFormat="1" applyFont="1" applyFill="1" applyBorder="1" applyAlignment="1">
      <alignment horizontal="right" vertical="center" shrinkToFit="1"/>
    </xf>
    <xf numFmtId="181" fontId="5" fillId="4" borderId="17" xfId="1" applyNumberFormat="1" applyFont="1" applyFill="1" applyBorder="1" applyAlignment="1">
      <alignment horizontal="right" vertical="center" shrinkToFit="1"/>
    </xf>
    <xf numFmtId="177" fontId="5" fillId="4" borderId="17" xfId="1" applyNumberFormat="1" applyFont="1" applyFill="1" applyBorder="1" applyAlignment="1">
      <alignment vertical="center" shrinkToFit="1"/>
    </xf>
    <xf numFmtId="191" fontId="5" fillId="4" borderId="17" xfId="1" applyNumberFormat="1" applyFont="1" applyFill="1" applyBorder="1" applyAlignment="1">
      <alignment vertical="center" shrinkToFit="1"/>
    </xf>
    <xf numFmtId="187" fontId="5" fillId="4" borderId="17" xfId="1" applyNumberFormat="1" applyFont="1" applyFill="1" applyBorder="1" applyAlignment="1">
      <alignment vertical="center" shrinkToFit="1"/>
    </xf>
    <xf numFmtId="192" fontId="3" fillId="4" borderId="19" xfId="1" applyNumberFormat="1" applyFont="1" applyFill="1" applyBorder="1" applyAlignment="1">
      <alignment vertical="center" shrinkToFit="1"/>
    </xf>
    <xf numFmtId="38" fontId="3" fillId="2" borderId="6" xfId="1" applyFont="1" applyFill="1" applyBorder="1" applyAlignment="1">
      <alignment vertical="center" shrinkToFit="1"/>
    </xf>
    <xf numFmtId="185" fontId="3" fillId="2" borderId="21" xfId="1" applyNumberFormat="1" applyFont="1" applyFill="1" applyBorder="1" applyAlignment="1">
      <alignment vertical="center" shrinkToFit="1"/>
    </xf>
    <xf numFmtId="38" fontId="3" fillId="0" borderId="50" xfId="1" applyFont="1" applyFill="1" applyBorder="1" applyAlignment="1">
      <alignment vertical="center" shrinkToFit="1"/>
    </xf>
    <xf numFmtId="176" fontId="3" fillId="0" borderId="50" xfId="1" applyNumberFormat="1" applyFont="1" applyFill="1" applyBorder="1" applyAlignment="1">
      <alignment vertical="center" shrinkToFit="1"/>
    </xf>
    <xf numFmtId="185" fontId="3" fillId="0" borderId="22" xfId="1" applyNumberFormat="1" applyFont="1" applyFill="1" applyBorder="1" applyAlignment="1">
      <alignment vertical="center" shrinkToFit="1"/>
    </xf>
    <xf numFmtId="38" fontId="3" fillId="2" borderId="50" xfId="1" applyFont="1" applyFill="1" applyBorder="1" applyAlignment="1">
      <alignment vertical="center" shrinkToFit="1"/>
    </xf>
    <xf numFmtId="176" fontId="3" fillId="2" borderId="50" xfId="1" applyNumberFormat="1" applyFont="1" applyFill="1" applyBorder="1" applyAlignment="1">
      <alignment vertical="center" shrinkToFit="1"/>
    </xf>
    <xf numFmtId="38" fontId="3" fillId="2" borderId="4" xfId="1" applyFont="1" applyFill="1" applyBorder="1" applyAlignment="1">
      <alignment vertical="center" shrinkToFit="1"/>
    </xf>
    <xf numFmtId="176" fontId="3" fillId="2" borderId="4" xfId="1" applyNumberFormat="1" applyFont="1" applyFill="1" applyBorder="1" applyAlignment="1">
      <alignment vertical="center" shrinkToFit="1"/>
    </xf>
    <xf numFmtId="176" fontId="3" fillId="2" borderId="5" xfId="1" applyNumberFormat="1" applyFont="1" applyFill="1" applyBorder="1" applyAlignment="1">
      <alignment vertical="center" shrinkToFit="1"/>
    </xf>
    <xf numFmtId="185" fontId="3" fillId="2" borderId="23" xfId="1" applyNumberFormat="1" applyFont="1" applyFill="1" applyBorder="1" applyAlignment="1">
      <alignment vertical="center" shrinkToFit="1"/>
    </xf>
    <xf numFmtId="179" fontId="3" fillId="2" borderId="87" xfId="1" applyNumberFormat="1" applyFont="1" applyFill="1" applyBorder="1" applyAlignment="1">
      <alignment vertical="center" shrinkToFit="1"/>
    </xf>
    <xf numFmtId="179" fontId="3" fillId="2" borderId="50" xfId="1" applyNumberFormat="1" applyFont="1" applyFill="1" applyBorder="1" applyAlignment="1">
      <alignment vertical="center" shrinkToFit="1"/>
    </xf>
    <xf numFmtId="185" fontId="3" fillId="2" borderId="22" xfId="1" applyNumberFormat="1" applyFont="1" applyFill="1" applyBorder="1" applyAlignment="1">
      <alignment vertical="center" shrinkToFit="1"/>
    </xf>
    <xf numFmtId="179" fontId="3" fillId="2" borderId="15" xfId="1" applyNumberFormat="1" applyFont="1" applyFill="1" applyBorder="1" applyAlignment="1">
      <alignment vertical="center" shrinkToFit="1"/>
    </xf>
    <xf numFmtId="179" fontId="3" fillId="2" borderId="51" xfId="1" applyNumberFormat="1" applyFont="1" applyFill="1" applyBorder="1" applyAlignment="1">
      <alignment vertical="center" shrinkToFit="1"/>
    </xf>
    <xf numFmtId="38" fontId="3" fillId="2" borderId="51" xfId="1" applyFont="1" applyFill="1" applyBorder="1" applyAlignment="1">
      <alignment vertical="center" shrinkToFit="1"/>
    </xf>
    <xf numFmtId="176" fontId="3" fillId="2" borderId="51" xfId="1" applyNumberFormat="1" applyFont="1" applyFill="1" applyBorder="1" applyAlignment="1">
      <alignment vertical="center" shrinkToFit="1"/>
    </xf>
    <xf numFmtId="185" fontId="3" fillId="2" borderId="24" xfId="1" applyNumberFormat="1" applyFont="1" applyFill="1" applyBorder="1" applyAlignment="1">
      <alignment vertical="center" shrinkToFit="1"/>
    </xf>
    <xf numFmtId="38" fontId="3" fillId="4" borderId="5" xfId="1" applyFont="1" applyFill="1" applyBorder="1" applyAlignment="1">
      <alignment horizontal="center" vertical="center" shrinkToFit="1"/>
    </xf>
    <xf numFmtId="176" fontId="3" fillId="4" borderId="1" xfId="1" applyNumberFormat="1" applyFont="1" applyFill="1" applyBorder="1" applyAlignment="1">
      <alignment vertical="center" shrinkToFit="1"/>
    </xf>
    <xf numFmtId="192" fontId="3" fillId="4" borderId="20" xfId="1" applyNumberFormat="1" applyFont="1" applyFill="1" applyBorder="1" applyAlignment="1">
      <alignment vertical="center" shrinkToFit="1"/>
    </xf>
    <xf numFmtId="188" fontId="3" fillId="4" borderId="1" xfId="1" applyNumberFormat="1" applyFont="1" applyFill="1" applyBorder="1" applyAlignment="1">
      <alignment vertical="center" shrinkToFit="1"/>
    </xf>
    <xf numFmtId="188" fontId="3" fillId="4" borderId="20" xfId="1" applyNumberFormat="1" applyFont="1" applyFill="1" applyBorder="1" applyAlignment="1">
      <alignment vertical="center" shrinkToFit="1"/>
    </xf>
    <xf numFmtId="38" fontId="3" fillId="0" borderId="5" xfId="1" applyFont="1" applyFill="1" applyBorder="1" applyAlignment="1">
      <alignment vertical="center" shrinkToFit="1"/>
    </xf>
    <xf numFmtId="176" fontId="3" fillId="0" borderId="5" xfId="1" applyNumberFormat="1" applyFont="1" applyFill="1" applyBorder="1" applyAlignment="1">
      <alignment vertical="center" shrinkToFit="1"/>
    </xf>
    <xf numFmtId="176" fontId="3" fillId="0" borderId="6" xfId="1" applyNumberFormat="1" applyFont="1" applyFill="1" applyBorder="1" applyAlignment="1">
      <alignment vertical="center" shrinkToFit="1"/>
    </xf>
    <xf numFmtId="185" fontId="3" fillId="0" borderId="25" xfId="1" applyNumberFormat="1" applyFont="1" applyFill="1" applyBorder="1" applyAlignment="1">
      <alignment vertical="center" shrinkToFit="1"/>
    </xf>
    <xf numFmtId="176" fontId="3" fillId="0" borderId="4" xfId="1" applyNumberFormat="1" applyFont="1" applyFill="1" applyBorder="1" applyAlignment="1">
      <alignment vertical="center" shrinkToFit="1"/>
    </xf>
    <xf numFmtId="189" fontId="3" fillId="4" borderId="1" xfId="1" applyNumberFormat="1" applyFont="1" applyFill="1" applyBorder="1" applyAlignment="1">
      <alignment vertical="center" shrinkToFit="1"/>
    </xf>
    <xf numFmtId="189" fontId="3" fillId="4" borderId="20" xfId="1" applyNumberFormat="1" applyFont="1" applyFill="1" applyBorder="1" applyAlignment="1">
      <alignment vertical="center" shrinkToFit="1"/>
    </xf>
    <xf numFmtId="38" fontId="3" fillId="4" borderId="1" xfId="1" applyFont="1" applyFill="1" applyBorder="1" applyAlignment="1">
      <alignment horizontal="center" vertical="center" shrinkToFit="1"/>
    </xf>
    <xf numFmtId="178" fontId="3" fillId="4" borderId="4" xfId="1" applyNumberFormat="1" applyFont="1" applyFill="1" applyBorder="1" applyAlignment="1">
      <alignment vertical="center" shrinkToFit="1"/>
    </xf>
    <xf numFmtId="176" fontId="3" fillId="4" borderId="23" xfId="1" applyNumberFormat="1" applyFont="1" applyFill="1" applyBorder="1" applyAlignment="1">
      <alignment vertical="center" shrinkToFit="1"/>
    </xf>
    <xf numFmtId="179" fontId="3" fillId="4" borderId="1" xfId="1" applyNumberFormat="1" applyFont="1" applyFill="1" applyBorder="1" applyAlignment="1">
      <alignment vertical="center" shrinkToFit="1"/>
    </xf>
    <xf numFmtId="179" fontId="3" fillId="4" borderId="20" xfId="1" applyNumberFormat="1" applyFont="1" applyFill="1" applyBorder="1" applyAlignment="1">
      <alignment vertical="center" shrinkToFit="1"/>
    </xf>
    <xf numFmtId="38" fontId="3" fillId="4" borderId="58" xfId="1" quotePrefix="1" applyFont="1" applyFill="1" applyBorder="1" applyAlignment="1">
      <alignment horizontal="center" vertical="center" shrinkToFit="1"/>
    </xf>
    <xf numFmtId="176" fontId="3" fillId="4" borderId="58" xfId="1" applyNumberFormat="1" applyFont="1" applyFill="1" applyBorder="1" applyAlignment="1">
      <alignment vertical="center" shrinkToFit="1"/>
    </xf>
    <xf numFmtId="38" fontId="3" fillId="2" borderId="49" xfId="1" applyFont="1" applyFill="1" applyBorder="1" applyAlignment="1">
      <alignment vertical="center" shrinkToFit="1"/>
    </xf>
    <xf numFmtId="38" fontId="3" fillId="4" borderId="6" xfId="1" applyFont="1" applyFill="1" applyBorder="1" applyAlignment="1">
      <alignment horizontal="center" vertical="center" shrinkToFit="1"/>
    </xf>
    <xf numFmtId="176" fontId="3" fillId="4" borderId="6" xfId="1" applyNumberFormat="1" applyFont="1" applyFill="1" applyBorder="1" applyAlignment="1">
      <alignment horizontal="center" vertical="center" shrinkToFit="1"/>
    </xf>
    <xf numFmtId="176" fontId="3" fillId="4" borderId="6" xfId="1" applyNumberFormat="1" applyFont="1" applyFill="1" applyBorder="1" applyAlignment="1">
      <alignment vertical="center" shrinkToFit="1"/>
    </xf>
    <xf numFmtId="176" fontId="3" fillId="4" borderId="36" xfId="1" applyNumberFormat="1" applyFont="1" applyFill="1" applyBorder="1" applyAlignment="1">
      <alignment vertical="center" shrinkToFit="1"/>
    </xf>
    <xf numFmtId="176" fontId="3" fillId="2" borderId="25" xfId="1" applyNumberFormat="1" applyFont="1" applyFill="1" applyBorder="1" applyAlignment="1">
      <alignment vertical="center" shrinkToFit="1"/>
    </xf>
    <xf numFmtId="176" fontId="3" fillId="2" borderId="22" xfId="1" applyNumberFormat="1" applyFont="1" applyFill="1" applyBorder="1" applyAlignment="1">
      <alignment vertical="center" shrinkToFit="1"/>
    </xf>
    <xf numFmtId="176" fontId="3" fillId="2" borderId="23" xfId="1" applyNumberFormat="1" applyFont="1" applyFill="1" applyBorder="1" applyAlignment="1">
      <alignment vertical="center" shrinkToFit="1"/>
    </xf>
    <xf numFmtId="176" fontId="3" fillId="4" borderId="21" xfId="1" applyNumberFormat="1" applyFont="1" applyFill="1" applyBorder="1" applyAlignment="1">
      <alignment vertical="center" shrinkToFit="1"/>
    </xf>
    <xf numFmtId="176" fontId="3" fillId="0" borderId="23" xfId="1" applyNumberFormat="1" applyFont="1" applyFill="1" applyBorder="1" applyAlignment="1">
      <alignment vertical="center" shrinkToFit="1"/>
    </xf>
    <xf numFmtId="181" fontId="3" fillId="2" borderId="49" xfId="1" applyNumberFormat="1" applyFont="1" applyFill="1" applyBorder="1" applyAlignment="1">
      <alignment horizontal="center" vertical="center" shrinkToFit="1"/>
    </xf>
    <xf numFmtId="179" fontId="3" fillId="2" borderId="49" xfId="1" applyNumberFormat="1" applyFont="1" applyFill="1" applyBorder="1" applyAlignment="1">
      <alignment horizontal="right" vertical="center" shrinkToFit="1"/>
    </xf>
    <xf numFmtId="179" fontId="3" fillId="2" borderId="26" xfId="1" applyNumberFormat="1" applyFont="1" applyFill="1" applyBorder="1" applyAlignment="1">
      <alignment horizontal="right" vertical="center" shrinkToFit="1"/>
    </xf>
    <xf numFmtId="179" fontId="3" fillId="2" borderId="5" xfId="1" applyNumberFormat="1" applyFont="1" applyFill="1" applyBorder="1" applyAlignment="1">
      <alignment horizontal="center" vertical="center" shrinkToFit="1"/>
    </xf>
    <xf numFmtId="179" fontId="3" fillId="2" borderId="4" xfId="1" applyNumberFormat="1" applyFont="1" applyFill="1" applyBorder="1" applyAlignment="1">
      <alignment horizontal="right" vertical="center" shrinkToFit="1"/>
    </xf>
    <xf numFmtId="179" fontId="3" fillId="0" borderId="23" xfId="1" applyNumberFormat="1" applyFont="1" applyFill="1" applyBorder="1" applyAlignment="1">
      <alignment horizontal="right" vertical="center" shrinkToFit="1"/>
    </xf>
    <xf numFmtId="179" fontId="3" fillId="2" borderId="1" xfId="1" applyNumberFormat="1" applyFont="1" applyFill="1" applyBorder="1" applyAlignment="1">
      <alignment vertical="center" shrinkToFit="1"/>
    </xf>
    <xf numFmtId="179" fontId="3" fillId="2" borderId="20" xfId="1" applyNumberFormat="1" applyFont="1" applyFill="1" applyBorder="1" applyAlignment="1">
      <alignment vertical="center" shrinkToFit="1"/>
    </xf>
    <xf numFmtId="38" fontId="3" fillId="2" borderId="56" xfId="1" applyNumberFormat="1" applyFont="1" applyFill="1" applyBorder="1" applyAlignment="1">
      <alignment horizontal="center" vertical="center" shrinkToFit="1"/>
    </xf>
    <xf numFmtId="179" fontId="3" fillId="2" borderId="56" xfId="1" applyNumberFormat="1" applyFont="1" applyFill="1" applyBorder="1" applyAlignment="1">
      <alignment horizontal="center" vertical="center" shrinkToFit="1"/>
    </xf>
    <xf numFmtId="179" fontId="3" fillId="2" borderId="56" xfId="1" applyNumberFormat="1" applyFont="1" applyFill="1" applyBorder="1" applyAlignment="1">
      <alignment horizontal="right" vertical="center" shrinkToFit="1"/>
    </xf>
    <xf numFmtId="179" fontId="3" fillId="2" borderId="29" xfId="1" applyNumberFormat="1" applyFont="1" applyFill="1" applyBorder="1" applyAlignment="1">
      <alignment horizontal="right" vertical="center" shrinkToFit="1"/>
    </xf>
    <xf numFmtId="179" fontId="3" fillId="0" borderId="70" xfId="1" applyNumberFormat="1" applyFont="1" applyFill="1" applyBorder="1" applyAlignment="1">
      <alignment horizontal="right" vertical="center" shrinkToFit="1"/>
    </xf>
    <xf numFmtId="179" fontId="3" fillId="0" borderId="71" xfId="1" applyNumberFormat="1" applyFont="1" applyFill="1" applyBorder="1" applyAlignment="1">
      <alignment horizontal="right" vertical="center" shrinkToFit="1"/>
    </xf>
    <xf numFmtId="179" fontId="3" fillId="0" borderId="73" xfId="1" applyNumberFormat="1" applyFont="1" applyFill="1" applyBorder="1" applyAlignment="1">
      <alignment horizontal="right" vertical="center" shrinkToFit="1"/>
    </xf>
    <xf numFmtId="179" fontId="3" fillId="0" borderId="74" xfId="1" applyNumberFormat="1" applyFont="1" applyFill="1" applyBorder="1" applyAlignment="1">
      <alignment horizontal="right" vertical="center" shrinkToFit="1"/>
    </xf>
    <xf numFmtId="179" fontId="3" fillId="0" borderId="75" xfId="1" applyNumberFormat="1" applyFont="1" applyFill="1" applyBorder="1" applyAlignment="1">
      <alignment horizontal="right" vertical="center" shrinkToFit="1"/>
    </xf>
    <xf numFmtId="181" fontId="5" fillId="0" borderId="76" xfId="1" applyNumberFormat="1" applyFont="1" applyFill="1" applyBorder="1" applyAlignment="1">
      <alignment horizontal="right" vertical="center" shrinkToFit="1"/>
    </xf>
    <xf numFmtId="181" fontId="5" fillId="4" borderId="68" xfId="1" applyNumberFormat="1" applyFont="1" applyFill="1" applyBorder="1" applyAlignment="1">
      <alignment vertical="center" shrinkToFit="1"/>
    </xf>
    <xf numFmtId="181" fontId="3" fillId="5" borderId="69" xfId="1" applyNumberFormat="1" applyFont="1" applyFill="1" applyBorder="1" applyAlignment="1">
      <alignment vertical="center" shrinkToFit="1"/>
    </xf>
    <xf numFmtId="181" fontId="3" fillId="0" borderId="39" xfId="1" applyNumberFormat="1" applyFont="1" applyFill="1" applyBorder="1" applyAlignment="1">
      <alignment horizontal="right" vertical="center" shrinkToFit="1"/>
    </xf>
    <xf numFmtId="181" fontId="3" fillId="0" borderId="70" xfId="1" applyNumberFormat="1" applyFont="1" applyFill="1" applyBorder="1" applyAlignment="1">
      <alignment horizontal="right" vertical="center" shrinkToFit="1"/>
    </xf>
    <xf numFmtId="181" fontId="3" fillId="0" borderId="71" xfId="1" applyNumberFormat="1" applyFont="1" applyFill="1" applyBorder="1" applyAlignment="1">
      <alignment horizontal="right" vertical="center" shrinkToFit="1"/>
    </xf>
    <xf numFmtId="181" fontId="3" fillId="0" borderId="15" xfId="1" applyNumberFormat="1" applyFont="1" applyFill="1" applyBorder="1" applyAlignment="1">
      <alignment horizontal="right" vertical="center" shrinkToFit="1"/>
    </xf>
    <xf numFmtId="181" fontId="3" fillId="0" borderId="72" xfId="1" applyNumberFormat="1" applyFont="1" applyFill="1" applyBorder="1" applyAlignment="1">
      <alignment horizontal="right" vertical="center" shrinkToFit="1"/>
    </xf>
    <xf numFmtId="181" fontId="3" fillId="2" borderId="44" xfId="1" applyNumberFormat="1" applyFont="1" applyFill="1" applyBorder="1" applyAlignment="1">
      <alignment horizontal="right" vertical="center" shrinkToFit="1"/>
    </xf>
    <xf numFmtId="181" fontId="3" fillId="2" borderId="13" xfId="1" applyNumberFormat="1" applyFont="1" applyFill="1" applyBorder="1" applyAlignment="1">
      <alignment horizontal="right" vertical="center" shrinkToFit="1"/>
    </xf>
    <xf numFmtId="181" fontId="3" fillId="2" borderId="43" xfId="1" applyNumberFormat="1" applyFont="1" applyFill="1" applyBorder="1" applyAlignment="1">
      <alignment horizontal="right" vertical="center" shrinkToFit="1"/>
    </xf>
    <xf numFmtId="181" fontId="3" fillId="0" borderId="75" xfId="1" applyNumberFormat="1" applyFont="1" applyFill="1" applyBorder="1" applyAlignment="1">
      <alignment horizontal="right" vertical="center" shrinkToFit="1"/>
    </xf>
    <xf numFmtId="181" fontId="3" fillId="2" borderId="13" xfId="1" applyNumberFormat="1" applyFont="1" applyFill="1" applyBorder="1" applyAlignment="1">
      <alignment horizontal="center" vertical="center" shrinkToFit="1"/>
    </xf>
    <xf numFmtId="181" fontId="3" fillId="0" borderId="74" xfId="1" applyNumberFormat="1" applyFont="1" applyFill="1" applyBorder="1" applyAlignment="1">
      <alignment horizontal="right" vertical="center" shrinkToFit="1"/>
    </xf>
    <xf numFmtId="181" fontId="3" fillId="0" borderId="40" xfId="1" applyNumberFormat="1" applyFont="1" applyFill="1" applyBorder="1" applyAlignment="1">
      <alignment horizontal="right" vertical="center" shrinkToFit="1"/>
    </xf>
    <xf numFmtId="181" fontId="3" fillId="0" borderId="73" xfId="1" applyNumberFormat="1" applyFont="1" applyFill="1" applyBorder="1" applyAlignment="1">
      <alignment horizontal="right" vertical="center" shrinkToFit="1"/>
    </xf>
    <xf numFmtId="181" fontId="5" fillId="4" borderId="68" xfId="1" applyNumberFormat="1" applyFont="1" applyFill="1" applyBorder="1" applyAlignment="1">
      <alignment horizontal="right" vertical="center" shrinkToFit="1"/>
    </xf>
    <xf numFmtId="181" fontId="3" fillId="2" borderId="39" xfId="1" applyNumberFormat="1" applyFont="1" applyFill="1" applyBorder="1" applyAlignment="1">
      <alignment horizontal="right" vertical="center" shrinkToFit="1"/>
    </xf>
    <xf numFmtId="181" fontId="3" fillId="2" borderId="15" xfId="1" applyNumberFormat="1" applyFont="1" applyFill="1" applyBorder="1" applyAlignment="1">
      <alignment horizontal="right" vertical="center" shrinkToFit="1"/>
    </xf>
    <xf numFmtId="181" fontId="3" fillId="0" borderId="43" xfId="1" applyNumberFormat="1" applyFont="1" applyFill="1" applyBorder="1" applyAlignment="1">
      <alignment horizontal="right" vertical="center" shrinkToFit="1"/>
    </xf>
    <xf numFmtId="179" fontId="3" fillId="0" borderId="13" xfId="1" applyNumberFormat="1" applyFont="1" applyFill="1" applyBorder="1" applyAlignment="1">
      <alignment horizontal="right" vertical="center" shrinkToFit="1"/>
    </xf>
    <xf numFmtId="179" fontId="3" fillId="0" borderId="71" xfId="1" applyNumberFormat="1" applyFont="1" applyFill="1" applyBorder="1" applyAlignment="1">
      <alignment horizontal="center" vertical="center" shrinkToFit="1"/>
    </xf>
    <xf numFmtId="179" fontId="3" fillId="2" borderId="40" xfId="1" applyNumberFormat="1" applyFont="1" applyFill="1" applyBorder="1" applyAlignment="1">
      <alignment horizontal="right" vertical="center" shrinkToFit="1"/>
    </xf>
    <xf numFmtId="179" fontId="3" fillId="2" borderId="43" xfId="1" applyNumberFormat="1" applyFont="1" applyFill="1" applyBorder="1" applyAlignment="1">
      <alignment horizontal="right" vertical="center" shrinkToFit="1"/>
    </xf>
    <xf numFmtId="179" fontId="3" fillId="0" borderId="74" xfId="1" applyNumberFormat="1" applyFont="1" applyFill="1" applyBorder="1" applyAlignment="1">
      <alignment horizontal="center" vertical="center" shrinkToFit="1"/>
    </xf>
    <xf numFmtId="179" fontId="3" fillId="2" borderId="44" xfId="1" applyNumberFormat="1" applyFont="1" applyFill="1" applyBorder="1" applyAlignment="1">
      <alignment horizontal="right" vertical="center" shrinkToFit="1"/>
    </xf>
    <xf numFmtId="179" fontId="3" fillId="2" borderId="13" xfId="1" applyNumberFormat="1" applyFont="1" applyFill="1" applyBorder="1" applyAlignment="1">
      <alignment horizontal="center" vertical="center" shrinkToFit="1"/>
    </xf>
    <xf numFmtId="0" fontId="4" fillId="2" borderId="32" xfId="0" applyFont="1" applyFill="1" applyBorder="1" applyAlignment="1">
      <alignment vertical="top"/>
    </xf>
    <xf numFmtId="0" fontId="4" fillId="2" borderId="32" xfId="0" applyFont="1" applyFill="1" applyBorder="1" applyAlignment="1">
      <alignment horizontal="right" vertical="top"/>
    </xf>
    <xf numFmtId="184" fontId="3" fillId="2" borderId="13" xfId="1" applyNumberFormat="1" applyFont="1" applyFill="1" applyBorder="1" applyAlignment="1">
      <alignment horizontal="right" vertical="center" shrinkToFit="1"/>
    </xf>
    <xf numFmtId="179" fontId="3" fillId="2" borderId="71" xfId="1" applyNumberFormat="1" applyFont="1" applyFill="1" applyBorder="1" applyAlignment="1">
      <alignment horizontal="right" vertical="center" shrinkToFit="1"/>
    </xf>
    <xf numFmtId="179" fontId="3" fillId="2" borderId="39" xfId="1" applyNumberFormat="1" applyFont="1" applyFill="1" applyBorder="1" applyAlignment="1">
      <alignment horizontal="center" vertical="center" shrinkToFit="1"/>
    </xf>
    <xf numFmtId="184" fontId="5" fillId="4" borderId="57" xfId="1" applyNumberFormat="1" applyFont="1" applyFill="1" applyBorder="1" applyAlignment="1">
      <alignment horizontal="right" vertical="center" shrinkToFit="1"/>
    </xf>
    <xf numFmtId="184" fontId="3" fillId="2" borderId="43" xfId="1" applyNumberFormat="1" applyFont="1" applyFill="1" applyBorder="1" applyAlignment="1">
      <alignment horizontal="right" vertical="center" shrinkToFit="1"/>
    </xf>
    <xf numFmtId="184" fontId="3" fillId="2" borderId="44" xfId="1" applyNumberFormat="1" applyFont="1" applyFill="1" applyBorder="1" applyAlignment="1">
      <alignment horizontal="right" vertical="center" shrinkToFit="1"/>
    </xf>
    <xf numFmtId="179" fontId="3" fillId="0" borderId="44" xfId="1" applyNumberFormat="1" applyFont="1" applyFill="1" applyBorder="1" applyAlignment="1">
      <alignment horizontal="right" vertical="center" shrinkToFit="1"/>
    </xf>
    <xf numFmtId="177" fontId="3" fillId="0" borderId="75" xfId="1" applyNumberFormat="1" applyFont="1" applyFill="1" applyBorder="1" applyAlignment="1">
      <alignment horizontal="center" vertical="center" shrinkToFit="1"/>
    </xf>
    <xf numFmtId="179" fontId="3" fillId="0" borderId="43" xfId="1" applyNumberFormat="1" applyFont="1" applyFill="1" applyBorder="1" applyAlignment="1">
      <alignment horizontal="right" vertical="center" shrinkToFit="1"/>
    </xf>
    <xf numFmtId="177" fontId="3" fillId="0" borderId="43" xfId="1" applyNumberFormat="1" applyFont="1" applyFill="1" applyBorder="1" applyAlignment="1">
      <alignment horizontal="center" vertical="center" shrinkToFit="1"/>
    </xf>
    <xf numFmtId="177" fontId="3" fillId="0" borderId="71" xfId="1" applyNumberFormat="1" applyFont="1" applyFill="1" applyBorder="1" applyAlignment="1">
      <alignment horizontal="right" vertical="center" shrinkToFit="1"/>
    </xf>
    <xf numFmtId="181" fontId="3" fillId="2" borderId="40" xfId="1" applyNumberFormat="1" applyFont="1" applyFill="1" applyBorder="1" applyAlignment="1">
      <alignment horizontal="right" vertical="center" shrinkToFit="1"/>
    </xf>
    <xf numFmtId="177" fontId="3" fillId="0" borderId="74" xfId="1" applyNumberFormat="1" applyFont="1" applyFill="1" applyBorder="1" applyAlignment="1">
      <alignment horizontal="right" vertical="center" shrinkToFit="1"/>
    </xf>
    <xf numFmtId="177" fontId="3" fillId="0" borderId="44" xfId="1" applyNumberFormat="1" applyFont="1" applyFill="1" applyBorder="1" applyAlignment="1">
      <alignment horizontal="right" vertical="center" shrinkToFit="1"/>
    </xf>
    <xf numFmtId="179" fontId="3" fillId="0" borderId="39" xfId="1" applyNumberFormat="1" applyFont="1" applyFill="1" applyBorder="1" applyAlignment="1">
      <alignment horizontal="right" vertical="center" shrinkToFit="1"/>
    </xf>
    <xf numFmtId="186" fontId="3" fillId="2" borderId="13" xfId="1" applyNumberFormat="1" applyFont="1" applyFill="1" applyBorder="1" applyAlignment="1">
      <alignment vertical="center" shrinkToFit="1"/>
    </xf>
    <xf numFmtId="187" fontId="3" fillId="2" borderId="13" xfId="1" applyNumberFormat="1" applyFont="1" applyFill="1" applyBorder="1" applyAlignment="1">
      <alignment horizontal="right" vertical="center" shrinkToFit="1"/>
    </xf>
    <xf numFmtId="187" fontId="3" fillId="2" borderId="43" xfId="1" applyNumberFormat="1" applyFont="1" applyFill="1" applyBorder="1" applyAlignment="1">
      <alignment horizontal="right" vertical="center" shrinkToFit="1"/>
    </xf>
    <xf numFmtId="187" fontId="3" fillId="2" borderId="44" xfId="1" applyNumberFormat="1" applyFont="1" applyFill="1" applyBorder="1" applyAlignment="1">
      <alignment horizontal="right" vertical="center" shrinkToFit="1"/>
    </xf>
    <xf numFmtId="179" fontId="5" fillId="0" borderId="82" xfId="1" applyNumberFormat="1" applyFont="1" applyFill="1" applyBorder="1" applyAlignment="1">
      <alignment horizontal="right" vertical="center" shrinkToFit="1"/>
    </xf>
    <xf numFmtId="187" fontId="3" fillId="2" borderId="39" xfId="1" applyNumberFormat="1" applyFont="1" applyFill="1" applyBorder="1" applyAlignment="1">
      <alignment horizontal="right" vertical="center" shrinkToFit="1"/>
    </xf>
    <xf numFmtId="187" fontId="3" fillId="2" borderId="40" xfId="1" applyNumberFormat="1" applyFont="1" applyFill="1" applyBorder="1" applyAlignment="1">
      <alignment horizontal="right" vertical="center" shrinkToFit="1"/>
    </xf>
    <xf numFmtId="191" fontId="3" fillId="2" borderId="44" xfId="1" applyNumberFormat="1" applyFont="1" applyFill="1" applyBorder="1" applyAlignment="1">
      <alignment horizontal="right" vertical="center" shrinkToFit="1"/>
    </xf>
    <xf numFmtId="191" fontId="3" fillId="2" borderId="13" xfId="1" applyNumberFormat="1" applyFont="1" applyFill="1" applyBorder="1" applyAlignment="1">
      <alignment horizontal="right" vertical="center" shrinkToFit="1"/>
    </xf>
    <xf numFmtId="0" fontId="25" fillId="2" borderId="0" xfId="0" applyFont="1" applyFill="1">
      <alignment vertical="center"/>
    </xf>
    <xf numFmtId="0" fontId="25" fillId="2" borderId="0" xfId="0" applyFont="1" applyFill="1" applyAlignment="1">
      <alignment horizontal="right" vertical="center"/>
    </xf>
    <xf numFmtId="0" fontId="19" fillId="2" borderId="0" xfId="0" applyFont="1" applyFill="1" applyAlignment="1">
      <alignment vertical="top"/>
    </xf>
    <xf numFmtId="0" fontId="26" fillId="2" borderId="0" xfId="0" applyFont="1" applyFill="1">
      <alignment vertical="center"/>
    </xf>
    <xf numFmtId="0" fontId="26" fillId="2" borderId="0" xfId="0" applyFont="1" applyFill="1" applyAlignment="1">
      <alignment vertical="center"/>
    </xf>
    <xf numFmtId="0" fontId="27" fillId="2" borderId="0" xfId="0" applyFont="1" applyFill="1">
      <alignment vertical="center"/>
    </xf>
    <xf numFmtId="0" fontId="28" fillId="4" borderId="52" xfId="0" applyFont="1" applyFill="1" applyBorder="1" applyAlignment="1">
      <alignment horizontal="left" vertical="center"/>
    </xf>
    <xf numFmtId="0" fontId="28" fillId="4" borderId="52" xfId="0" applyFont="1" applyFill="1" applyBorder="1" applyAlignment="1">
      <alignment vertical="center"/>
    </xf>
    <xf numFmtId="0" fontId="28" fillId="4" borderId="18" xfId="0" applyFont="1" applyFill="1" applyBorder="1" applyAlignment="1">
      <alignment vertical="center"/>
    </xf>
    <xf numFmtId="0" fontId="28" fillId="4" borderId="32" xfId="0" applyFont="1" applyFill="1" applyBorder="1" applyAlignment="1">
      <alignment vertical="center"/>
    </xf>
    <xf numFmtId="0" fontId="29" fillId="4" borderId="41" xfId="0" applyFont="1" applyFill="1" applyBorder="1">
      <alignment vertical="center"/>
    </xf>
    <xf numFmtId="0" fontId="29" fillId="4" borderId="42" xfId="0" applyFont="1" applyFill="1" applyBorder="1">
      <alignment vertical="center"/>
    </xf>
    <xf numFmtId="0" fontId="28" fillId="4" borderId="18" xfId="0" applyFont="1" applyFill="1" applyBorder="1" applyAlignment="1">
      <alignment horizontal="left" vertical="center"/>
    </xf>
    <xf numFmtId="179" fontId="3" fillId="0" borderId="72" xfId="1" applyNumberFormat="1" applyFont="1" applyFill="1" applyBorder="1" applyAlignment="1">
      <alignment horizontal="right" vertical="center" shrinkToFit="1"/>
    </xf>
    <xf numFmtId="179" fontId="3" fillId="0" borderId="39" xfId="1" applyNumberFormat="1" applyFont="1" applyFill="1" applyBorder="1" applyAlignment="1">
      <alignment vertical="center" shrinkToFit="1"/>
    </xf>
    <xf numFmtId="179" fontId="3" fillId="0" borderId="39" xfId="1" applyNumberFormat="1" applyFont="1" applyFill="1" applyBorder="1" applyAlignment="1">
      <alignment horizontal="center" vertical="center" shrinkToFit="1"/>
    </xf>
    <xf numFmtId="179" fontId="3" fillId="0" borderId="13" xfId="1" applyNumberFormat="1" applyFont="1" applyFill="1" applyBorder="1" applyAlignment="1">
      <alignment vertical="center" shrinkToFit="1"/>
    </xf>
    <xf numFmtId="179" fontId="3" fillId="0" borderId="13" xfId="1" applyNumberFormat="1" applyFont="1" applyFill="1" applyBorder="1" applyAlignment="1">
      <alignment horizontal="center" vertical="center" shrinkToFit="1"/>
    </xf>
    <xf numFmtId="177" fontId="3" fillId="0" borderId="13" xfId="1" applyNumberFormat="1" applyFont="1" applyFill="1" applyBorder="1" applyAlignment="1">
      <alignment vertical="center" shrinkToFit="1"/>
    </xf>
    <xf numFmtId="177" fontId="3" fillId="0" borderId="70" xfId="1" applyNumberFormat="1" applyFont="1" applyFill="1" applyBorder="1" applyAlignment="1">
      <alignment horizontal="right" vertical="center" shrinkToFit="1"/>
    </xf>
    <xf numFmtId="177" fontId="3" fillId="2" borderId="49" xfId="1" applyNumberFormat="1" applyFont="1" applyFill="1" applyBorder="1" applyAlignment="1">
      <alignment horizontal="right" vertical="center" shrinkToFit="1"/>
    </xf>
    <xf numFmtId="181" fontId="3" fillId="0" borderId="44" xfId="1" applyNumberFormat="1" applyFont="1" applyFill="1" applyBorder="1" applyAlignment="1">
      <alignment horizontal="right" vertical="center" shrinkToFit="1"/>
    </xf>
    <xf numFmtId="189" fontId="5" fillId="4" borderId="68" xfId="1" applyNumberFormat="1" applyFont="1" applyFill="1" applyBorder="1" applyAlignment="1">
      <alignment horizontal="right" vertical="center" shrinkToFit="1"/>
    </xf>
    <xf numFmtId="189" fontId="3" fillId="0" borderId="74" xfId="1" applyNumberFormat="1" applyFont="1" applyFill="1" applyBorder="1" applyAlignment="1">
      <alignment horizontal="right" vertical="center" shrinkToFit="1"/>
    </xf>
    <xf numFmtId="177" fontId="3" fillId="0" borderId="73" xfId="1" applyNumberFormat="1" applyFont="1" applyFill="1" applyBorder="1" applyAlignment="1">
      <alignment horizontal="right" vertical="center" shrinkToFit="1"/>
    </xf>
    <xf numFmtId="177" fontId="3" fillId="0" borderId="43" xfId="2" applyNumberFormat="1" applyFont="1" applyFill="1" applyBorder="1" applyAlignment="1">
      <alignment horizontal="right" vertical="center" shrinkToFit="1"/>
    </xf>
    <xf numFmtId="181" fontId="3" fillId="2" borderId="1" xfId="1" applyNumberFormat="1" applyFont="1" applyFill="1" applyBorder="1" applyAlignment="1">
      <alignment horizontal="right" vertical="center" shrinkToFit="1"/>
    </xf>
    <xf numFmtId="189" fontId="3" fillId="4" borderId="4" xfId="1" applyNumberFormat="1" applyFont="1" applyFill="1" applyBorder="1" applyAlignment="1">
      <alignment vertical="center" shrinkToFit="1"/>
    </xf>
    <xf numFmtId="189" fontId="3" fillId="4" borderId="23" xfId="1" applyNumberFormat="1" applyFont="1" applyFill="1" applyBorder="1" applyAlignment="1">
      <alignment vertical="center" shrinkToFit="1"/>
    </xf>
    <xf numFmtId="181" fontId="3" fillId="2" borderId="4" xfId="1" applyNumberFormat="1" applyFont="1" applyFill="1" applyBorder="1" applyAlignment="1">
      <alignment vertical="center" shrinkToFit="1"/>
    </xf>
    <xf numFmtId="179" fontId="3" fillId="5" borderId="2" xfId="1" applyNumberFormat="1" applyFont="1" applyFill="1" applyBorder="1" applyAlignment="1">
      <alignment vertical="center" shrinkToFit="1"/>
    </xf>
    <xf numFmtId="179" fontId="3" fillId="0" borderId="40" xfId="1" applyNumberFormat="1" applyFont="1" applyFill="1" applyBorder="1" applyAlignment="1">
      <alignment horizontal="right" vertical="center" shrinkToFit="1"/>
    </xf>
    <xf numFmtId="179" fontId="3" fillId="0" borderId="15" xfId="1" applyNumberFormat="1" applyFont="1" applyFill="1" applyBorder="1" applyAlignment="1">
      <alignment horizontal="right" vertical="center" shrinkToFit="1"/>
    </xf>
    <xf numFmtId="179" fontId="3" fillId="5" borderId="2" xfId="1" applyNumberFormat="1" applyFont="1" applyFill="1" applyBorder="1" applyAlignment="1">
      <alignment horizontal="right" vertical="center" shrinkToFit="1"/>
    </xf>
    <xf numFmtId="0" fontId="3" fillId="2" borderId="0" xfId="0" applyFont="1" applyFill="1" applyAlignment="1">
      <alignment horizontal="center" vertical="center"/>
    </xf>
    <xf numFmtId="0" fontId="3" fillId="2" borderId="0" xfId="0" applyFont="1" applyFill="1" applyAlignment="1">
      <alignment horizontal="left" vertical="center"/>
    </xf>
    <xf numFmtId="176" fontId="3" fillId="2" borderId="6" xfId="1" applyNumberFormat="1" applyFont="1" applyFill="1" applyBorder="1" applyAlignment="1">
      <alignment horizontal="right" vertical="center" shrinkToFit="1"/>
    </xf>
    <xf numFmtId="176" fontId="3" fillId="0" borderId="50" xfId="1" applyNumberFormat="1" applyFont="1" applyFill="1" applyBorder="1" applyAlignment="1">
      <alignment horizontal="right" vertical="center" shrinkToFit="1"/>
    </xf>
    <xf numFmtId="189" fontId="3" fillId="0" borderId="50" xfId="1" applyNumberFormat="1" applyFont="1" applyFill="1" applyBorder="1" applyAlignment="1">
      <alignment horizontal="right" vertical="center" shrinkToFit="1"/>
    </xf>
    <xf numFmtId="189" fontId="3" fillId="2" borderId="50" xfId="1" applyNumberFormat="1" applyFont="1" applyFill="1" applyBorder="1" applyAlignment="1">
      <alignment horizontal="right" vertical="center" shrinkToFit="1"/>
    </xf>
    <xf numFmtId="176" fontId="3" fillId="2" borderId="50" xfId="1" applyNumberFormat="1" applyFont="1" applyFill="1" applyBorder="1" applyAlignment="1">
      <alignment horizontal="right" vertical="center" shrinkToFit="1"/>
    </xf>
    <xf numFmtId="176" fontId="3" fillId="2" borderId="4" xfId="1" applyNumberFormat="1" applyFont="1" applyFill="1" applyBorder="1" applyAlignment="1">
      <alignment horizontal="right" vertical="center" shrinkToFit="1"/>
    </xf>
    <xf numFmtId="176" fontId="3" fillId="2" borderId="51" xfId="1" applyNumberFormat="1" applyFont="1" applyFill="1" applyBorder="1" applyAlignment="1">
      <alignment horizontal="right" vertical="center" shrinkToFit="1"/>
    </xf>
    <xf numFmtId="189" fontId="3" fillId="0" borderId="5" xfId="1" applyNumberFormat="1" applyFont="1" applyFill="1" applyBorder="1" applyAlignment="1">
      <alignment horizontal="right" vertical="center" shrinkToFit="1"/>
    </xf>
    <xf numFmtId="176" fontId="3" fillId="4" borderId="4" xfId="1" applyNumberFormat="1" applyFont="1" applyFill="1" applyBorder="1" applyAlignment="1">
      <alignment vertical="center" shrinkToFit="1"/>
    </xf>
    <xf numFmtId="177" fontId="3" fillId="6" borderId="13" xfId="1" applyNumberFormat="1" applyFont="1" applyFill="1" applyBorder="1" applyAlignment="1">
      <alignment horizontal="right" vertical="center" shrinkToFit="1"/>
    </xf>
    <xf numFmtId="177" fontId="3" fillId="6" borderId="71" xfId="1" applyNumberFormat="1" applyFont="1" applyFill="1" applyBorder="1" applyAlignment="1">
      <alignment horizontal="right" vertical="center" shrinkToFit="1"/>
    </xf>
    <xf numFmtId="177" fontId="3" fillId="6" borderId="43" xfId="1" applyNumberFormat="1" applyFont="1" applyFill="1" applyBorder="1" applyAlignment="1">
      <alignment horizontal="right" vertical="center" shrinkToFit="1"/>
    </xf>
    <xf numFmtId="177" fontId="3" fillId="6" borderId="74" xfId="1" applyNumberFormat="1" applyFont="1" applyFill="1" applyBorder="1" applyAlignment="1">
      <alignment horizontal="right" vertical="center" shrinkToFit="1"/>
    </xf>
    <xf numFmtId="177" fontId="3" fillId="6" borderId="44" xfId="1" applyNumberFormat="1" applyFont="1" applyFill="1" applyBorder="1" applyAlignment="1">
      <alignment horizontal="right" vertical="center" shrinkToFit="1"/>
    </xf>
    <xf numFmtId="177" fontId="3" fillId="6" borderId="75" xfId="1" applyNumberFormat="1" applyFont="1" applyFill="1" applyBorder="1" applyAlignment="1">
      <alignment horizontal="right" vertical="center" shrinkToFit="1"/>
    </xf>
    <xf numFmtId="38" fontId="3" fillId="6" borderId="75" xfId="1" applyNumberFormat="1" applyFont="1" applyFill="1" applyBorder="1" applyAlignment="1">
      <alignment horizontal="right" vertical="center" shrinkToFit="1"/>
    </xf>
    <xf numFmtId="38" fontId="3" fillId="6" borderId="71" xfId="1" applyNumberFormat="1" applyFont="1" applyFill="1" applyBorder="1" applyAlignment="1">
      <alignment horizontal="right" vertical="center" shrinkToFit="1"/>
    </xf>
    <xf numFmtId="177" fontId="3" fillId="0" borderId="40" xfId="2" applyNumberFormat="1" applyFont="1" applyFill="1" applyBorder="1" applyAlignment="1">
      <alignment horizontal="right" vertical="center" shrinkToFit="1"/>
    </xf>
    <xf numFmtId="179" fontId="11" fillId="0" borderId="41" xfId="1" applyNumberFormat="1" applyFont="1" applyFill="1" applyBorder="1" applyAlignment="1">
      <alignment horizontal="right" vertical="center" shrinkToFit="1"/>
    </xf>
    <xf numFmtId="177" fontId="12" fillId="0" borderId="41" xfId="1" applyNumberFormat="1" applyFont="1" applyFill="1" applyBorder="1" applyAlignment="1">
      <alignment horizontal="right" vertical="center" shrinkToFit="1"/>
    </xf>
    <xf numFmtId="179" fontId="11" fillId="4" borderId="41" xfId="1" applyNumberFormat="1" applyFont="1" applyFill="1" applyBorder="1" applyAlignment="1">
      <alignment vertical="center" shrinkToFit="1"/>
    </xf>
    <xf numFmtId="56" fontId="3" fillId="2" borderId="0" xfId="0" applyNumberFormat="1" applyFont="1" applyFill="1">
      <alignment vertical="center"/>
    </xf>
    <xf numFmtId="179" fontId="3" fillId="0" borderId="41" xfId="1" applyNumberFormat="1" applyFont="1" applyFill="1" applyBorder="1" applyAlignment="1">
      <alignment horizontal="center" vertical="center" shrinkToFit="1"/>
    </xf>
    <xf numFmtId="56" fontId="21" fillId="2" borderId="0" xfId="0" applyNumberFormat="1" applyFont="1" applyFill="1">
      <alignment vertical="center"/>
    </xf>
    <xf numFmtId="0" fontId="3" fillId="2" borderId="0" xfId="0" applyFont="1" applyFill="1" applyAlignment="1">
      <alignment vertical="center" shrinkToFit="1"/>
    </xf>
    <xf numFmtId="0" fontId="3" fillId="0" borderId="0" xfId="0" applyFont="1" applyFill="1" applyAlignment="1">
      <alignment horizontal="center" vertical="center"/>
    </xf>
    <xf numFmtId="56" fontId="3" fillId="2" borderId="0" xfId="0" applyNumberFormat="1" applyFont="1" applyFill="1" applyAlignment="1">
      <alignment horizontal="center" vertical="center"/>
    </xf>
    <xf numFmtId="177" fontId="3" fillId="0" borderId="39" xfId="1" applyNumberFormat="1" applyFont="1" applyFill="1" applyBorder="1" applyAlignment="1">
      <alignment horizontal="center" vertical="center" shrinkToFit="1"/>
    </xf>
    <xf numFmtId="38" fontId="3" fillId="6" borderId="74" xfId="1" applyNumberFormat="1" applyFont="1" applyFill="1" applyBorder="1" applyAlignment="1">
      <alignment horizontal="right" vertical="center" shrinkToFit="1"/>
    </xf>
    <xf numFmtId="177" fontId="3" fillId="2" borderId="13" xfId="1" applyNumberFormat="1" applyFont="1" applyFill="1" applyBorder="1" applyAlignment="1">
      <alignment vertical="center" shrinkToFit="1"/>
    </xf>
    <xf numFmtId="0" fontId="3" fillId="0" borderId="0" xfId="0" applyFont="1" applyFill="1" applyAlignment="1">
      <alignment vertical="center" shrinkToFit="1"/>
    </xf>
    <xf numFmtId="0" fontId="7" fillId="3" borderId="0" xfId="0" applyFont="1" applyFill="1" applyBorder="1">
      <alignment vertical="center"/>
    </xf>
    <xf numFmtId="0" fontId="5" fillId="0" borderId="0" xfId="0" applyFont="1" applyFill="1" applyBorder="1" applyAlignment="1">
      <alignment horizontal="center" vertical="center" wrapText="1"/>
    </xf>
    <xf numFmtId="0" fontId="4" fillId="2" borderId="0" xfId="0" applyFont="1" applyFill="1" applyBorder="1" applyAlignment="1">
      <alignment horizontal="right" vertical="top" wrapText="1"/>
    </xf>
    <xf numFmtId="179" fontId="5" fillId="2" borderId="0" xfId="1" applyNumberFormat="1" applyFont="1" applyFill="1" applyBorder="1" applyAlignment="1">
      <alignment horizontal="right" vertical="center" shrinkToFit="1"/>
    </xf>
    <xf numFmtId="179" fontId="5" fillId="6" borderId="0" xfId="1" applyNumberFormat="1" applyFont="1" applyFill="1" applyBorder="1" applyAlignment="1">
      <alignment vertical="center" shrinkToFit="1"/>
    </xf>
    <xf numFmtId="179" fontId="5" fillId="6" borderId="0" xfId="1" applyNumberFormat="1" applyFont="1" applyFill="1" applyBorder="1" applyAlignment="1">
      <alignment horizontal="right" vertical="center" shrinkToFit="1"/>
    </xf>
    <xf numFmtId="177" fontId="3" fillId="6" borderId="0" xfId="1" applyNumberFormat="1" applyFont="1" applyFill="1" applyBorder="1" applyAlignment="1">
      <alignment horizontal="right" vertical="center" shrinkToFit="1"/>
    </xf>
    <xf numFmtId="38" fontId="3" fillId="6" borderId="0" xfId="1" applyNumberFormat="1" applyFont="1" applyFill="1" applyBorder="1" applyAlignment="1">
      <alignment horizontal="right" vertical="center" shrinkToFit="1"/>
    </xf>
    <xf numFmtId="177" fontId="3" fillId="2" borderId="0" xfId="1" applyNumberFormat="1" applyFont="1" applyFill="1" applyBorder="1" applyAlignment="1">
      <alignment horizontal="right" vertical="center" shrinkToFit="1"/>
    </xf>
    <xf numFmtId="179" fontId="5" fillId="4" borderId="0" xfId="1" applyNumberFormat="1" applyFont="1" applyFill="1" applyBorder="1" applyAlignment="1">
      <alignment horizontal="right" vertical="center" shrinkToFit="1"/>
    </xf>
    <xf numFmtId="179" fontId="5" fillId="4" borderId="0" xfId="1" applyNumberFormat="1" applyFont="1" applyFill="1" applyBorder="1" applyAlignment="1">
      <alignment vertical="center" shrinkToFit="1"/>
    </xf>
    <xf numFmtId="179" fontId="3" fillId="6" borderId="0" xfId="1" applyNumberFormat="1" applyFont="1" applyFill="1" applyBorder="1" applyAlignment="1">
      <alignment horizontal="right" vertical="center" shrinkToFit="1"/>
    </xf>
    <xf numFmtId="179" fontId="3" fillId="0" borderId="0" xfId="1" applyNumberFormat="1" applyFont="1" applyFill="1" applyBorder="1" applyAlignment="1">
      <alignment horizontal="center" vertical="center" shrinkToFit="1"/>
    </xf>
    <xf numFmtId="177" fontId="3" fillId="0" borderId="0" xfId="1" applyNumberFormat="1" applyFont="1" applyFill="1" applyBorder="1" applyAlignment="1">
      <alignment horizontal="center" vertical="center" shrinkToFit="1"/>
    </xf>
    <xf numFmtId="38" fontId="5" fillId="6" borderId="0" xfId="1" applyNumberFormat="1" applyFont="1" applyFill="1" applyBorder="1" applyAlignment="1">
      <alignment vertical="center" shrinkToFit="1"/>
    </xf>
    <xf numFmtId="38" fontId="5" fillId="6" borderId="0" xfId="1" applyNumberFormat="1" applyFont="1" applyFill="1" applyBorder="1" applyAlignment="1">
      <alignment horizontal="right" vertical="center" shrinkToFit="1"/>
    </xf>
    <xf numFmtId="179" fontId="5" fillId="6" borderId="0" xfId="1" applyNumberFormat="1" applyFont="1" applyFill="1" applyBorder="1" applyAlignment="1">
      <alignment horizontal="center" vertical="center" shrinkToFit="1"/>
    </xf>
    <xf numFmtId="177" fontId="3" fillId="6" borderId="0" xfId="1" applyNumberFormat="1" applyFont="1" applyFill="1" applyBorder="1" applyAlignment="1">
      <alignment horizontal="center" vertical="center" shrinkToFit="1"/>
    </xf>
    <xf numFmtId="38" fontId="3" fillId="2" borderId="0" xfId="1" applyFont="1" applyFill="1">
      <alignment vertical="center"/>
    </xf>
    <xf numFmtId="177" fontId="3" fillId="2" borderId="70" xfId="1" applyNumberFormat="1" applyFont="1" applyFill="1" applyBorder="1" applyAlignment="1">
      <alignment horizontal="right" vertical="center" shrinkToFit="1"/>
    </xf>
    <xf numFmtId="177" fontId="3" fillId="2" borderId="71" xfId="1" applyNumberFormat="1" applyFont="1" applyFill="1" applyBorder="1" applyAlignment="1">
      <alignment horizontal="center" vertical="center" shrinkToFit="1"/>
    </xf>
    <xf numFmtId="177" fontId="3" fillId="4" borderId="71" xfId="1" applyNumberFormat="1" applyFont="1" applyFill="1" applyBorder="1" applyAlignment="1">
      <alignment horizontal="right" vertical="center" shrinkToFit="1"/>
    </xf>
    <xf numFmtId="177" fontId="3" fillId="4" borderId="74" xfId="1" applyNumberFormat="1" applyFont="1" applyFill="1" applyBorder="1" applyAlignment="1">
      <alignment horizontal="right" vertical="center" shrinkToFit="1"/>
    </xf>
    <xf numFmtId="0" fontId="3" fillId="2" borderId="0" xfId="0" applyFont="1" applyFill="1">
      <alignment vertical="center"/>
    </xf>
    <xf numFmtId="181" fontId="3" fillId="0" borderId="13" xfId="1" applyNumberFormat="1" applyFont="1" applyFill="1" applyBorder="1" applyAlignment="1">
      <alignment horizontal="right" vertical="center" shrinkToFit="1"/>
    </xf>
    <xf numFmtId="177" fontId="3" fillId="0" borderId="13" xfId="1" applyNumberFormat="1" applyFont="1" applyFill="1" applyBorder="1" applyAlignment="1">
      <alignment horizontal="right" vertical="center" shrinkToFit="1"/>
    </xf>
    <xf numFmtId="56" fontId="21" fillId="2" borderId="0" xfId="0" applyNumberFormat="1" applyFont="1" applyFill="1">
      <alignment vertical="center"/>
    </xf>
    <xf numFmtId="0" fontId="12" fillId="2" borderId="0" xfId="0" applyFont="1" applyFill="1">
      <alignment vertical="center"/>
    </xf>
    <xf numFmtId="0" fontId="21" fillId="2" borderId="0" xfId="0" applyFont="1" applyFill="1">
      <alignment vertical="center"/>
    </xf>
    <xf numFmtId="177" fontId="5" fillId="4" borderId="17" xfId="1" applyNumberFormat="1" applyFont="1" applyFill="1" applyBorder="1" applyAlignment="1">
      <alignment horizontal="right" vertical="center" shrinkToFit="1"/>
    </xf>
    <xf numFmtId="179" fontId="5" fillId="4" borderId="68" xfId="1" applyNumberFormat="1" applyFont="1" applyFill="1" applyBorder="1" applyAlignment="1">
      <alignment horizontal="center" vertical="center" shrinkToFit="1"/>
    </xf>
    <xf numFmtId="188" fontId="3" fillId="0" borderId="13" xfId="1" applyNumberFormat="1" applyFont="1" applyFill="1" applyBorder="1" applyAlignment="1">
      <alignment horizontal="right" vertical="center" shrinkToFit="1"/>
    </xf>
    <xf numFmtId="38" fontId="3" fillId="4" borderId="71" xfId="1" applyNumberFormat="1" applyFont="1" applyFill="1" applyBorder="1" applyAlignment="1">
      <alignment horizontal="right" vertical="center" shrinkToFit="1"/>
    </xf>
    <xf numFmtId="38" fontId="3" fillId="4" borderId="74" xfId="1" applyNumberFormat="1" applyFont="1" applyFill="1" applyBorder="1" applyAlignment="1">
      <alignment horizontal="right" vertical="center" shrinkToFit="1"/>
    </xf>
    <xf numFmtId="38" fontId="3" fillId="4" borderId="75" xfId="1" applyNumberFormat="1" applyFont="1" applyFill="1" applyBorder="1" applyAlignment="1">
      <alignment horizontal="right" vertical="center" shrinkToFit="1"/>
    </xf>
    <xf numFmtId="0" fontId="21" fillId="2" borderId="0" xfId="0" applyNumberFormat="1" applyFont="1" applyFill="1">
      <alignment vertical="center"/>
    </xf>
    <xf numFmtId="0" fontId="6" fillId="2" borderId="41" xfId="0" applyFont="1" applyFill="1" applyBorder="1" applyAlignment="1">
      <alignment horizontal="left" vertical="center"/>
    </xf>
    <xf numFmtId="189" fontId="3" fillId="2" borderId="50" xfId="1" applyNumberFormat="1" applyFont="1" applyFill="1" applyBorder="1" applyAlignment="1">
      <alignment vertical="center" shrinkToFit="1"/>
    </xf>
    <xf numFmtId="189" fontId="3" fillId="0" borderId="50" xfId="1" applyNumberFormat="1" applyFont="1" applyFill="1" applyBorder="1" applyAlignment="1">
      <alignment vertical="center" shrinkToFit="1"/>
    </xf>
    <xf numFmtId="0" fontId="6" fillId="2" borderId="90" xfId="0" applyFont="1" applyFill="1" applyBorder="1" applyAlignment="1">
      <alignment vertical="center"/>
    </xf>
    <xf numFmtId="0" fontId="5" fillId="0" borderId="91" xfId="0" applyFont="1" applyFill="1" applyBorder="1" applyAlignment="1">
      <alignment horizontal="center" vertical="center" wrapText="1"/>
    </xf>
    <xf numFmtId="179" fontId="5" fillId="2" borderId="91" xfId="1" applyNumberFormat="1" applyFont="1" applyFill="1" applyBorder="1" applyAlignment="1">
      <alignment horizontal="right" vertical="center" shrinkToFit="1"/>
    </xf>
    <xf numFmtId="179" fontId="5" fillId="4" borderId="57" xfId="1" applyNumberFormat="1" applyFont="1" applyFill="1" applyBorder="1" applyAlignment="1">
      <alignment vertical="center" shrinkToFit="1"/>
    </xf>
    <xf numFmtId="179" fontId="3" fillId="0" borderId="49" xfId="1" applyNumberFormat="1" applyFont="1" applyFill="1" applyBorder="1" applyAlignment="1">
      <alignment horizontal="right" vertical="center" shrinkToFit="1"/>
    </xf>
    <xf numFmtId="179" fontId="3" fillId="0" borderId="50" xfId="1" applyNumberFormat="1" applyFont="1" applyFill="1" applyBorder="1" applyAlignment="1">
      <alignment horizontal="right" vertical="center" shrinkToFit="1"/>
    </xf>
    <xf numFmtId="177" fontId="3" fillId="2" borderId="50" xfId="1" applyNumberFormat="1" applyFont="1" applyFill="1" applyBorder="1" applyAlignment="1">
      <alignment horizontal="right" vertical="center" shrinkToFit="1"/>
    </xf>
    <xf numFmtId="179" fontId="5" fillId="4" borderId="57" xfId="1" applyNumberFormat="1" applyFont="1" applyFill="1" applyBorder="1" applyAlignment="1">
      <alignment horizontal="right" vertical="center" shrinkToFit="1"/>
    </xf>
    <xf numFmtId="179" fontId="3" fillId="0" borderId="87" xfId="1" applyNumberFormat="1" applyFont="1" applyFill="1" applyBorder="1" applyAlignment="1">
      <alignment horizontal="right" vertical="center" shrinkToFit="1"/>
    </xf>
    <xf numFmtId="177" fontId="3" fillId="2" borderId="89" xfId="1" applyNumberFormat="1" applyFont="1" applyFill="1" applyBorder="1" applyAlignment="1">
      <alignment horizontal="right" vertical="center" shrinkToFit="1"/>
    </xf>
    <xf numFmtId="179" fontId="3" fillId="0" borderId="92" xfId="1" applyNumberFormat="1" applyFont="1" applyFill="1" applyBorder="1" applyAlignment="1">
      <alignment horizontal="right" vertical="center" shrinkToFit="1"/>
    </xf>
    <xf numFmtId="177" fontId="3" fillId="2" borderId="92" xfId="1" applyNumberFormat="1" applyFont="1" applyFill="1" applyBorder="1" applyAlignment="1">
      <alignment horizontal="right" vertical="center" shrinkToFit="1"/>
    </xf>
    <xf numFmtId="177" fontId="3" fillId="0" borderId="50" xfId="1" applyNumberFormat="1" applyFont="1" applyFill="1" applyBorder="1" applyAlignment="1">
      <alignment horizontal="right" vertical="center" shrinkToFit="1"/>
    </xf>
    <xf numFmtId="38" fontId="3" fillId="0" borderId="49" xfId="1" applyNumberFormat="1" applyFont="1" applyFill="1" applyBorder="1" applyAlignment="1">
      <alignment horizontal="right" vertical="center" shrinkToFit="1"/>
    </xf>
    <xf numFmtId="38" fontId="3" fillId="0" borderId="50" xfId="1" applyNumberFormat="1" applyFont="1" applyFill="1" applyBorder="1" applyAlignment="1">
      <alignment horizontal="right" vertical="center" shrinkToFit="1"/>
    </xf>
    <xf numFmtId="194" fontId="3" fillId="0" borderId="50" xfId="1" applyNumberFormat="1" applyFont="1" applyFill="1" applyBorder="1" applyAlignment="1">
      <alignment horizontal="right" vertical="center" shrinkToFit="1"/>
    </xf>
    <xf numFmtId="181" fontId="3" fillId="0" borderId="49" xfId="1" applyNumberFormat="1" applyFont="1" applyFill="1" applyBorder="1" applyAlignment="1">
      <alignment horizontal="right" vertical="center" shrinkToFit="1"/>
    </xf>
    <xf numFmtId="181" fontId="3" fillId="0" borderId="50" xfId="1" applyNumberFormat="1" applyFont="1" applyFill="1" applyBorder="1" applyAlignment="1">
      <alignment horizontal="right" vertical="center" shrinkToFit="1"/>
    </xf>
    <xf numFmtId="177" fontId="3" fillId="2" borderId="87" xfId="1" applyNumberFormat="1" applyFont="1" applyFill="1" applyBorder="1" applyAlignment="1">
      <alignment horizontal="right" vertical="center" shrinkToFit="1"/>
    </xf>
    <xf numFmtId="179" fontId="3" fillId="0" borderId="89" xfId="1" applyNumberFormat="1" applyFont="1" applyFill="1" applyBorder="1" applyAlignment="1">
      <alignment horizontal="right" vertical="center" shrinkToFit="1"/>
    </xf>
    <xf numFmtId="177" fontId="3" fillId="0" borderId="87" xfId="2" applyNumberFormat="1" applyFont="1" applyFill="1" applyBorder="1" applyAlignment="1">
      <alignment horizontal="right" vertical="center" shrinkToFit="1"/>
    </xf>
    <xf numFmtId="179" fontId="3" fillId="0" borderId="50" xfId="1" applyNumberFormat="1" applyFont="1" applyFill="1" applyBorder="1" applyAlignment="1">
      <alignment horizontal="center" vertical="center" shrinkToFit="1"/>
    </xf>
    <xf numFmtId="177" fontId="3" fillId="6" borderId="50" xfId="1" applyNumberFormat="1" applyFont="1" applyFill="1" applyBorder="1" applyAlignment="1">
      <alignment horizontal="right" vertical="center" shrinkToFit="1"/>
    </xf>
    <xf numFmtId="179" fontId="3" fillId="2" borderId="50" xfId="1" applyNumberFormat="1" applyFont="1" applyFill="1" applyBorder="1" applyAlignment="1">
      <alignment horizontal="right" vertical="center" shrinkToFit="1"/>
    </xf>
    <xf numFmtId="179" fontId="5" fillId="4" borderId="57" xfId="1" applyNumberFormat="1" applyFont="1" applyFill="1" applyBorder="1" applyAlignment="1">
      <alignment horizontal="center" vertical="center" shrinkToFit="1"/>
    </xf>
    <xf numFmtId="177" fontId="3" fillId="2" borderId="50" xfId="1" applyNumberFormat="1" applyFont="1" applyFill="1" applyBorder="1" applyAlignment="1">
      <alignment horizontal="center" vertical="center" shrinkToFit="1"/>
    </xf>
    <xf numFmtId="177" fontId="3" fillId="6" borderId="49" xfId="1" applyNumberFormat="1" applyFont="1" applyFill="1" applyBorder="1" applyAlignment="1">
      <alignment horizontal="center" vertical="center" shrinkToFit="1"/>
    </xf>
    <xf numFmtId="177" fontId="3" fillId="6" borderId="50" xfId="1" applyNumberFormat="1" applyFont="1" applyFill="1" applyBorder="1" applyAlignment="1">
      <alignment horizontal="center" vertical="center" shrinkToFit="1"/>
    </xf>
    <xf numFmtId="179" fontId="3" fillId="0" borderId="40" xfId="1" applyNumberFormat="1" applyFont="1" applyFill="1" applyBorder="1" applyAlignment="1">
      <alignment vertical="center" shrinkToFit="1"/>
    </xf>
    <xf numFmtId="177" fontId="3" fillId="0" borderId="43" xfId="1" applyNumberFormat="1" applyFont="1" applyFill="1" applyBorder="1" applyAlignment="1">
      <alignment vertical="center" shrinkToFit="1"/>
    </xf>
    <xf numFmtId="188" fontId="3" fillId="0" borderId="50" xfId="1" applyNumberFormat="1" applyFont="1" applyFill="1" applyBorder="1" applyAlignment="1">
      <alignment horizontal="right" vertical="center" shrinkToFit="1"/>
    </xf>
    <xf numFmtId="177" fontId="3" fillId="0" borderId="49" xfId="1" applyNumberFormat="1" applyFont="1" applyFill="1" applyBorder="1" applyAlignment="1">
      <alignment horizontal="center" vertical="center" shrinkToFit="1"/>
    </xf>
    <xf numFmtId="177" fontId="3" fillId="0" borderId="50" xfId="1" applyNumberFormat="1" applyFont="1" applyFill="1" applyBorder="1" applyAlignment="1">
      <alignment horizontal="center" vertical="center" shrinkToFit="1"/>
    </xf>
    <xf numFmtId="177" fontId="3" fillId="0" borderId="89" xfId="1" applyNumberFormat="1" applyFont="1" applyFill="1" applyBorder="1" applyAlignment="1">
      <alignment horizontal="center" vertical="center" shrinkToFit="1"/>
    </xf>
    <xf numFmtId="179" fontId="5" fillId="6" borderId="57" xfId="1" applyNumberFormat="1" applyFont="1" applyFill="1" applyBorder="1" applyAlignment="1">
      <alignment horizontal="center" vertical="center" shrinkToFit="1"/>
    </xf>
    <xf numFmtId="177" fontId="3" fillId="6" borderId="89" xfId="1" applyNumberFormat="1" applyFont="1" applyFill="1" applyBorder="1" applyAlignment="1">
      <alignment horizontal="right" vertical="center" shrinkToFit="1"/>
    </xf>
    <xf numFmtId="176" fontId="3" fillId="0" borderId="4" xfId="1" applyNumberFormat="1" applyFont="1" applyFill="1" applyBorder="1" applyAlignment="1">
      <alignment horizontal="right" vertical="center" shrinkToFit="1"/>
    </xf>
    <xf numFmtId="177" fontId="12" fillId="0" borderId="0" xfId="1" applyNumberFormat="1" applyFont="1" applyFill="1" applyBorder="1" applyAlignment="1">
      <alignment horizontal="left" vertical="center" shrinkToFit="1"/>
    </xf>
    <xf numFmtId="0" fontId="12" fillId="0" borderId="0" xfId="0" applyFont="1" applyFill="1">
      <alignment vertical="center"/>
    </xf>
    <xf numFmtId="176" fontId="3" fillId="4" borderId="57" xfId="1" applyNumberFormat="1" applyFont="1" applyFill="1" applyBorder="1" applyAlignment="1">
      <alignment horizontal="center" vertical="center" shrinkToFit="1"/>
    </xf>
    <xf numFmtId="176" fontId="3" fillId="5" borderId="1" xfId="1" applyNumberFormat="1" applyFont="1" applyFill="1" applyBorder="1" applyAlignment="1">
      <alignment horizontal="center" vertical="center" shrinkToFit="1"/>
    </xf>
    <xf numFmtId="176" fontId="3" fillId="2" borderId="6" xfId="1" applyNumberFormat="1" applyFont="1" applyFill="1" applyBorder="1" applyAlignment="1">
      <alignment horizontal="center" vertical="center" shrinkToFit="1"/>
    </xf>
    <xf numFmtId="176" fontId="3" fillId="2" borderId="50" xfId="1" applyNumberFormat="1" applyFont="1" applyFill="1" applyBorder="1" applyAlignment="1">
      <alignment horizontal="center" vertical="center" shrinkToFit="1"/>
    </xf>
    <xf numFmtId="176" fontId="3" fillId="2" borderId="4" xfId="1" applyNumberFormat="1" applyFont="1" applyFill="1" applyBorder="1" applyAlignment="1">
      <alignment horizontal="center" vertical="center" shrinkToFit="1"/>
    </xf>
    <xf numFmtId="176" fontId="3" fillId="2" borderId="51" xfId="1" applyNumberFormat="1" applyFont="1" applyFill="1" applyBorder="1" applyAlignment="1">
      <alignment horizontal="center" vertical="center" shrinkToFit="1"/>
    </xf>
    <xf numFmtId="179" fontId="3" fillId="0" borderId="49" xfId="1" applyNumberFormat="1" applyFont="1" applyFill="1" applyBorder="1" applyAlignment="1">
      <alignment vertical="center" shrinkToFit="1"/>
    </xf>
    <xf numFmtId="179" fontId="3" fillId="0" borderId="56" xfId="1" applyNumberFormat="1" applyFont="1" applyFill="1" applyBorder="1" applyAlignment="1">
      <alignment vertical="center" shrinkToFit="1"/>
    </xf>
    <xf numFmtId="179" fontId="3" fillId="0" borderId="1" xfId="1" applyNumberFormat="1" applyFont="1" applyFill="1" applyBorder="1" applyAlignment="1">
      <alignment vertical="center" shrinkToFit="1"/>
    </xf>
    <xf numFmtId="184" fontId="3" fillId="0" borderId="13" xfId="1" applyNumberFormat="1" applyFont="1" applyFill="1" applyBorder="1" applyAlignment="1">
      <alignment horizontal="right" vertical="center" shrinkToFit="1"/>
    </xf>
    <xf numFmtId="179" fontId="3" fillId="0" borderId="92" xfId="1" applyNumberFormat="1" applyFont="1" applyFill="1" applyBorder="1" applyAlignment="1">
      <alignment vertical="center" shrinkToFit="1"/>
    </xf>
    <xf numFmtId="179" fontId="3" fillId="0" borderId="50" xfId="1" applyNumberFormat="1" applyFont="1" applyFill="1" applyBorder="1" applyAlignment="1">
      <alignment vertical="center" shrinkToFit="1"/>
    </xf>
    <xf numFmtId="179" fontId="3" fillId="0" borderId="89" xfId="1" applyNumberFormat="1" applyFont="1" applyFill="1" applyBorder="1" applyAlignment="1">
      <alignment vertical="center" shrinkToFit="1"/>
    </xf>
    <xf numFmtId="179" fontId="3" fillId="0" borderId="4" xfId="1" applyNumberFormat="1" applyFont="1" applyFill="1" applyBorder="1" applyAlignment="1">
      <alignment horizontal="right" vertical="center" shrinkToFit="1"/>
    </xf>
    <xf numFmtId="184" fontId="5" fillId="4" borderId="17" xfId="1" applyNumberFormat="1" applyFont="1" applyFill="1" applyBorder="1" applyAlignment="1">
      <alignment horizontal="right" vertical="center" shrinkToFit="1"/>
    </xf>
    <xf numFmtId="190" fontId="28" fillId="4" borderId="47" xfId="0" applyNumberFormat="1" applyFont="1" applyFill="1" applyBorder="1" applyAlignment="1">
      <alignment vertical="center" shrinkToFit="1"/>
    </xf>
    <xf numFmtId="0" fontId="33" fillId="2" borderId="0" xfId="3" applyFill="1">
      <alignment vertical="center"/>
    </xf>
    <xf numFmtId="177" fontId="3" fillId="4" borderId="75" xfId="1" applyNumberFormat="1" applyFont="1" applyFill="1" applyBorder="1" applyAlignment="1">
      <alignment horizontal="center" vertical="center" shrinkToFit="1"/>
    </xf>
    <xf numFmtId="177" fontId="3" fillId="4" borderId="71" xfId="1" applyNumberFormat="1" applyFont="1" applyFill="1" applyBorder="1" applyAlignment="1">
      <alignment horizontal="center" vertical="center" shrinkToFit="1"/>
    </xf>
    <xf numFmtId="177" fontId="3" fillId="4" borderId="74" xfId="1" applyNumberFormat="1" applyFont="1" applyFill="1" applyBorder="1" applyAlignment="1">
      <alignment horizontal="center" vertical="center" shrinkToFit="1"/>
    </xf>
    <xf numFmtId="190" fontId="29" fillId="4" borderId="65" xfId="0" applyNumberFormat="1" applyFont="1" applyFill="1" applyBorder="1" applyAlignment="1">
      <alignment horizontal="left" vertical="center" indent="1"/>
    </xf>
    <xf numFmtId="190" fontId="29" fillId="4" borderId="60" xfId="0" applyNumberFormat="1" applyFont="1" applyFill="1" applyBorder="1" applyAlignment="1">
      <alignment horizontal="left" vertical="center" indent="1"/>
    </xf>
    <xf numFmtId="190" fontId="29" fillId="4" borderId="62" xfId="0" applyNumberFormat="1" applyFont="1" applyFill="1" applyBorder="1" applyAlignment="1">
      <alignment horizontal="left" vertical="center" indent="1"/>
    </xf>
    <xf numFmtId="179" fontId="3" fillId="0" borderId="49" xfId="1" applyNumberFormat="1" applyFont="1" applyFill="1" applyBorder="1" applyAlignment="1">
      <alignment horizontal="center" vertical="center" shrinkToFit="1"/>
    </xf>
    <xf numFmtId="182" fontId="28" fillId="4" borderId="47" xfId="0" applyNumberFormat="1" applyFont="1" applyFill="1" applyBorder="1" applyAlignment="1">
      <alignment vertical="center" shrinkToFit="1"/>
    </xf>
    <xf numFmtId="0" fontId="29" fillId="4" borderId="59" xfId="0" applyFont="1" applyFill="1" applyBorder="1" applyAlignment="1">
      <alignment horizontal="left" vertical="center" wrapText="1" indent="1"/>
    </xf>
    <xf numFmtId="0" fontId="29" fillId="4" borderId="60" xfId="0" applyFont="1" applyFill="1" applyBorder="1" applyAlignment="1">
      <alignment horizontal="left" vertical="center" wrapText="1" indent="1"/>
    </xf>
    <xf numFmtId="0" fontId="29" fillId="4" borderId="84" xfId="0" applyFont="1" applyFill="1" applyBorder="1" applyAlignment="1">
      <alignment horizontal="left" vertical="center" wrapText="1" indent="1"/>
    </xf>
    <xf numFmtId="38" fontId="5" fillId="4" borderId="68" xfId="1" applyNumberFormat="1" applyFont="1" applyFill="1" applyBorder="1" applyAlignment="1">
      <alignment vertical="center" shrinkToFit="1"/>
    </xf>
    <xf numFmtId="38" fontId="5" fillId="4" borderId="68" xfId="1" applyNumberFormat="1" applyFont="1" applyFill="1" applyBorder="1" applyAlignment="1">
      <alignment horizontal="right" vertical="center" shrinkToFit="1"/>
    </xf>
    <xf numFmtId="177" fontId="3" fillId="4" borderId="39" xfId="1" applyNumberFormat="1" applyFont="1" applyFill="1" applyBorder="1" applyAlignment="1">
      <alignment horizontal="right" vertical="center" shrinkToFit="1"/>
    </xf>
    <xf numFmtId="184" fontId="3" fillId="4" borderId="39" xfId="1" applyNumberFormat="1" applyFont="1" applyFill="1" applyBorder="1" applyAlignment="1">
      <alignment horizontal="right" vertical="center" shrinkToFit="1"/>
    </xf>
    <xf numFmtId="38" fontId="3" fillId="4" borderId="70" xfId="1" applyNumberFormat="1" applyFont="1" applyFill="1" applyBorder="1" applyAlignment="1">
      <alignment horizontal="right" vertical="center" shrinkToFit="1"/>
    </xf>
    <xf numFmtId="177" fontId="3" fillId="4" borderId="13" xfId="1" applyNumberFormat="1" applyFont="1" applyFill="1" applyBorder="1" applyAlignment="1">
      <alignment horizontal="right" vertical="center" shrinkToFit="1"/>
    </xf>
    <xf numFmtId="184" fontId="3" fillId="4" borderId="13" xfId="1" applyNumberFormat="1" applyFont="1" applyFill="1" applyBorder="1" applyAlignment="1">
      <alignment horizontal="right" vertical="center" shrinkToFit="1"/>
    </xf>
    <xf numFmtId="177" fontId="3" fillId="4" borderId="40" xfId="1" applyNumberFormat="1" applyFont="1" applyFill="1" applyBorder="1" applyAlignment="1">
      <alignment horizontal="right" vertical="center" shrinkToFit="1"/>
    </xf>
    <xf numFmtId="184" fontId="3" fillId="4" borderId="40" xfId="1" applyNumberFormat="1" applyFont="1" applyFill="1" applyBorder="1" applyAlignment="1">
      <alignment horizontal="right" vertical="center" shrinkToFit="1"/>
    </xf>
    <xf numFmtId="38" fontId="3" fillId="4" borderId="73" xfId="1" applyNumberFormat="1" applyFont="1" applyFill="1" applyBorder="1" applyAlignment="1">
      <alignment horizontal="right" vertical="center" shrinkToFit="1"/>
    </xf>
    <xf numFmtId="177" fontId="3" fillId="4" borderId="43" xfId="1" applyNumberFormat="1" applyFont="1" applyFill="1" applyBorder="1" applyAlignment="1">
      <alignment horizontal="right" vertical="center" shrinkToFit="1"/>
    </xf>
    <xf numFmtId="184" fontId="3" fillId="4" borderId="43" xfId="1" applyNumberFormat="1" applyFont="1" applyFill="1" applyBorder="1" applyAlignment="1">
      <alignment horizontal="right" vertical="center" shrinkToFit="1"/>
    </xf>
    <xf numFmtId="184" fontId="3" fillId="0" borderId="50" xfId="1" applyNumberFormat="1" applyFont="1" applyFill="1" applyBorder="1" applyAlignment="1">
      <alignment horizontal="right" vertical="center" shrinkToFit="1"/>
    </xf>
    <xf numFmtId="177" fontId="5" fillId="4" borderId="57" xfId="1" applyNumberFormat="1" applyFont="1" applyFill="1" applyBorder="1" applyAlignment="1">
      <alignment vertical="center" shrinkToFit="1"/>
    </xf>
    <xf numFmtId="177" fontId="3" fillId="0" borderId="92" xfId="1" applyNumberFormat="1" applyFont="1" applyFill="1" applyBorder="1" applyAlignment="1">
      <alignment vertical="center" shrinkToFit="1"/>
    </xf>
    <xf numFmtId="177" fontId="3" fillId="0" borderId="50" xfId="1" applyNumberFormat="1" applyFont="1" applyFill="1" applyBorder="1" applyAlignment="1">
      <alignment vertical="center" shrinkToFit="1"/>
    </xf>
    <xf numFmtId="183" fontId="28" fillId="4" borderId="47" xfId="0" applyNumberFormat="1" applyFont="1" applyFill="1" applyBorder="1" applyAlignment="1">
      <alignment vertical="center" shrinkToFit="1"/>
    </xf>
    <xf numFmtId="184" fontId="3" fillId="0" borderId="39" xfId="1" applyNumberFormat="1" applyFont="1" applyFill="1" applyBorder="1" applyAlignment="1">
      <alignment horizontal="right" vertical="center" shrinkToFit="1"/>
    </xf>
    <xf numFmtId="177" fontId="3" fillId="0" borderId="40" xfId="1" applyNumberFormat="1" applyFont="1" applyFill="1" applyBorder="1" applyAlignment="1">
      <alignment horizontal="right" vertical="center" shrinkToFit="1"/>
    </xf>
    <xf numFmtId="179" fontId="3" fillId="0" borderId="87" xfId="1" applyNumberFormat="1" applyFont="1" applyFill="1" applyBorder="1" applyAlignment="1">
      <alignment vertical="center" shrinkToFit="1"/>
    </xf>
    <xf numFmtId="177" fontId="3" fillId="0" borderId="89" xfId="1" applyNumberFormat="1" applyFont="1" applyFill="1" applyBorder="1" applyAlignment="1">
      <alignment vertical="center" shrinkToFit="1"/>
    </xf>
    <xf numFmtId="193" fontId="5" fillId="4" borderId="17" xfId="1" applyNumberFormat="1" applyFont="1" applyFill="1" applyBorder="1" applyAlignment="1">
      <alignment horizontal="right" vertical="center" shrinkToFit="1"/>
    </xf>
    <xf numFmtId="177" fontId="3" fillId="4" borderId="70" xfId="1" applyNumberFormat="1" applyFont="1" applyFill="1" applyBorder="1" applyAlignment="1">
      <alignment horizontal="right" vertical="center" shrinkToFit="1"/>
    </xf>
    <xf numFmtId="177" fontId="3" fillId="4" borderId="73" xfId="1" applyNumberFormat="1" applyFont="1" applyFill="1" applyBorder="1" applyAlignment="1">
      <alignment horizontal="right" vertical="center" shrinkToFit="1"/>
    </xf>
    <xf numFmtId="179" fontId="3" fillId="0" borderId="56" xfId="1" applyNumberFormat="1" applyFont="1" applyFill="1" applyBorder="1" applyAlignment="1">
      <alignment horizontal="right" vertical="center" shrinkToFit="1"/>
    </xf>
    <xf numFmtId="0" fontId="34" fillId="0" borderId="0" xfId="0" applyFont="1" applyFill="1">
      <alignment vertical="center"/>
    </xf>
    <xf numFmtId="0" fontId="35" fillId="0" borderId="0" xfId="0" applyFont="1" applyFill="1" applyAlignment="1">
      <alignment horizontal="right" vertical="center"/>
    </xf>
    <xf numFmtId="0" fontId="3" fillId="2" borderId="0" xfId="0" applyFont="1" applyFill="1" applyAlignment="1"/>
    <xf numFmtId="181" fontId="3" fillId="0" borderId="50" xfId="1" applyNumberFormat="1" applyFont="1" applyFill="1" applyBorder="1" applyAlignment="1">
      <alignment vertical="center" shrinkToFit="1"/>
    </xf>
    <xf numFmtId="181" fontId="5" fillId="0" borderId="27" xfId="1" applyNumberFormat="1" applyFont="1" applyFill="1" applyBorder="1" applyAlignment="1">
      <alignment horizontal="right" vertical="center" shrinkToFit="1"/>
    </xf>
    <xf numFmtId="179" fontId="3" fillId="2" borderId="60" xfId="1" applyNumberFormat="1" applyFont="1" applyFill="1" applyBorder="1" applyAlignment="1">
      <alignment horizontal="right" vertical="center" shrinkToFit="1"/>
    </xf>
    <xf numFmtId="0" fontId="3" fillId="2" borderId="0" xfId="0" applyFont="1" applyFill="1" applyAlignment="1">
      <alignment horizontal="center" vertical="center"/>
    </xf>
    <xf numFmtId="176" fontId="3" fillId="2" borderId="5" xfId="1" applyNumberFormat="1" applyFont="1" applyFill="1" applyBorder="1" applyAlignment="1">
      <alignment horizontal="center" vertical="center" shrinkToFit="1"/>
    </xf>
    <xf numFmtId="176" fontId="3" fillId="2" borderId="49" xfId="1" applyNumberFormat="1" applyFont="1" applyFill="1" applyBorder="1" applyAlignment="1">
      <alignment horizontal="center" vertical="center" shrinkToFit="1"/>
    </xf>
    <xf numFmtId="179" fontId="5" fillId="2" borderId="80" xfId="1" applyNumberFormat="1" applyFont="1" applyFill="1" applyBorder="1" applyAlignment="1">
      <alignment horizontal="right" vertical="center" shrinkToFit="1"/>
    </xf>
    <xf numFmtId="179" fontId="5" fillId="4" borderId="47" xfId="1" applyNumberFormat="1" applyFont="1" applyFill="1" applyBorder="1" applyAlignment="1">
      <alignment vertical="center" shrinkToFit="1"/>
    </xf>
    <xf numFmtId="179" fontId="5" fillId="4" borderId="47" xfId="1" applyNumberFormat="1" applyFont="1" applyFill="1" applyBorder="1" applyAlignment="1">
      <alignment horizontal="right" vertical="center" shrinkToFit="1"/>
    </xf>
    <xf numFmtId="189" fontId="3" fillId="0" borderId="44" xfId="1" applyNumberFormat="1" applyFont="1" applyFill="1" applyBorder="1" applyAlignment="1">
      <alignment horizontal="right" vertical="center" shrinkToFit="1"/>
    </xf>
    <xf numFmtId="189" fontId="3" fillId="0" borderId="13" xfId="1" applyNumberFormat="1" applyFont="1" applyFill="1" applyBorder="1" applyAlignment="1">
      <alignment horizontal="right" vertical="center" shrinkToFit="1"/>
    </xf>
    <xf numFmtId="177" fontId="3" fillId="0" borderId="13" xfId="1" applyNumberFormat="1" applyFont="1" applyFill="1" applyBorder="1" applyAlignment="1">
      <alignment horizontal="center" vertical="center" shrinkToFit="1"/>
    </xf>
    <xf numFmtId="181" fontId="3" fillId="0" borderId="13" xfId="1" applyNumberFormat="1" applyFont="1" applyFill="1" applyBorder="1" applyAlignment="1">
      <alignment horizontal="center" vertical="center" shrinkToFit="1"/>
    </xf>
    <xf numFmtId="179" fontId="5" fillId="2" borderId="93" xfId="1" applyNumberFormat="1" applyFont="1" applyFill="1" applyBorder="1" applyAlignment="1">
      <alignment horizontal="right" vertical="center" shrinkToFit="1"/>
    </xf>
    <xf numFmtId="179" fontId="5" fillId="4" borderId="94" xfId="1" applyNumberFormat="1" applyFont="1" applyFill="1" applyBorder="1" applyAlignment="1">
      <alignment vertical="center" shrinkToFit="1"/>
    </xf>
    <xf numFmtId="177" fontId="3" fillId="2" borderId="95" xfId="1" applyNumberFormat="1" applyFont="1" applyFill="1" applyBorder="1" applyAlignment="1">
      <alignment horizontal="right" vertical="center" shrinkToFit="1"/>
    </xf>
    <xf numFmtId="177" fontId="3" fillId="2" borderId="96" xfId="1" applyNumberFormat="1" applyFont="1" applyFill="1" applyBorder="1" applyAlignment="1">
      <alignment horizontal="right" vertical="center" shrinkToFit="1"/>
    </xf>
    <xf numFmtId="177" fontId="3" fillId="2" borderId="96" xfId="1" applyNumberFormat="1" applyFont="1" applyFill="1" applyBorder="1" applyAlignment="1">
      <alignment horizontal="center" vertical="center" shrinkToFit="1"/>
    </xf>
    <xf numFmtId="0" fontId="5" fillId="0" borderId="98" xfId="0" applyFont="1" applyFill="1" applyBorder="1" applyAlignment="1">
      <alignment horizontal="center" vertical="center" wrapText="1"/>
    </xf>
    <xf numFmtId="179" fontId="5" fillId="2" borderId="98" xfId="1" applyNumberFormat="1" applyFont="1" applyFill="1" applyBorder="1" applyAlignment="1">
      <alignment horizontal="right" vertical="center" shrinkToFit="1"/>
    </xf>
    <xf numFmtId="179" fontId="5" fillId="4" borderId="19" xfId="1" applyNumberFormat="1" applyFont="1" applyFill="1" applyBorder="1" applyAlignment="1">
      <alignment vertical="center" shrinkToFit="1"/>
    </xf>
    <xf numFmtId="0" fontId="12" fillId="2" borderId="0" xfId="0" applyFont="1" applyFill="1" applyAlignment="1">
      <alignment vertical="center" shrinkToFit="1"/>
    </xf>
    <xf numFmtId="0" fontId="21" fillId="2" borderId="0" xfId="0" applyFont="1" applyFill="1" applyAlignment="1">
      <alignment horizontal="left" vertical="center"/>
    </xf>
    <xf numFmtId="56" fontId="36" fillId="2" borderId="0" xfId="0" applyNumberFormat="1" applyFont="1" applyFill="1">
      <alignment vertical="center"/>
    </xf>
    <xf numFmtId="0" fontId="12" fillId="7" borderId="0" xfId="0" applyFont="1" applyFill="1">
      <alignment vertical="center"/>
    </xf>
    <xf numFmtId="177" fontId="3" fillId="2" borderId="11" xfId="1" applyNumberFormat="1" applyFont="1" applyFill="1" applyBorder="1" applyAlignment="1">
      <alignment horizontal="center" vertical="center" shrinkToFit="1"/>
    </xf>
    <xf numFmtId="177" fontId="3" fillId="2" borderId="5" xfId="1" applyNumberFormat="1" applyFont="1" applyFill="1" applyBorder="1" applyAlignment="1">
      <alignment horizontal="center" vertical="center" shrinkToFit="1"/>
    </xf>
    <xf numFmtId="56" fontId="21" fillId="0" borderId="0" xfId="0" applyNumberFormat="1" applyFont="1" applyFill="1">
      <alignment vertical="center"/>
    </xf>
    <xf numFmtId="38" fontId="3" fillId="0" borderId="0" xfId="1" applyNumberFormat="1" applyFont="1" applyFill="1" applyBorder="1" applyAlignment="1">
      <alignment horizontal="right" vertical="center" shrinkToFit="1"/>
    </xf>
    <xf numFmtId="181" fontId="3" fillId="4" borderId="102" xfId="1" applyNumberFormat="1" applyFont="1" applyFill="1" applyBorder="1" applyAlignment="1">
      <alignment vertical="center" shrinkToFit="1"/>
    </xf>
    <xf numFmtId="195" fontId="12" fillId="2" borderId="0" xfId="0" applyNumberFormat="1" applyFont="1" applyFill="1">
      <alignment vertical="center"/>
    </xf>
    <xf numFmtId="177" fontId="3" fillId="2" borderId="22" xfId="1" applyNumberFormat="1" applyFont="1" applyFill="1" applyBorder="1" applyAlignment="1">
      <alignment vertical="center" shrinkToFit="1"/>
    </xf>
    <xf numFmtId="177" fontId="3" fillId="2" borderId="100" xfId="1" applyNumberFormat="1" applyFont="1" applyFill="1" applyBorder="1" applyAlignment="1">
      <alignment vertical="center" shrinkToFit="1"/>
    </xf>
    <xf numFmtId="177" fontId="3" fillId="8" borderId="22" xfId="1" applyNumberFormat="1" applyFont="1" applyFill="1" applyBorder="1" applyAlignment="1">
      <alignment horizontal="right" vertical="center" shrinkToFit="1"/>
    </xf>
    <xf numFmtId="177" fontId="3" fillId="0" borderId="22" xfId="1" applyNumberFormat="1" applyFont="1" applyFill="1" applyBorder="1" applyAlignment="1">
      <alignment horizontal="right" vertical="center" shrinkToFit="1"/>
    </xf>
    <xf numFmtId="179" fontId="5" fillId="0" borderId="19" xfId="1" applyNumberFormat="1" applyFont="1" applyFill="1" applyBorder="1" applyAlignment="1">
      <alignment horizontal="center" vertical="center" shrinkToFit="1"/>
    </xf>
    <xf numFmtId="177" fontId="3" fillId="0" borderId="26" xfId="1" applyNumberFormat="1" applyFont="1" applyFill="1" applyBorder="1" applyAlignment="1">
      <alignment horizontal="center" vertical="center" shrinkToFit="1"/>
    </xf>
    <xf numFmtId="177" fontId="3" fillId="0" borderId="22" xfId="1" applyNumberFormat="1" applyFont="1" applyFill="1" applyBorder="1" applyAlignment="1">
      <alignment horizontal="center" vertical="center" shrinkToFit="1"/>
    </xf>
    <xf numFmtId="179" fontId="5" fillId="0" borderId="98" xfId="1" applyNumberFormat="1" applyFont="1" applyFill="1" applyBorder="1" applyAlignment="1">
      <alignment horizontal="right" vertical="center" shrinkToFit="1"/>
    </xf>
    <xf numFmtId="177" fontId="3" fillId="4" borderId="44" xfId="1" applyNumberFormat="1" applyFont="1" applyFill="1" applyBorder="1" applyAlignment="1">
      <alignment horizontal="center" vertical="center" shrinkToFit="1"/>
    </xf>
    <xf numFmtId="177" fontId="3" fillId="4" borderId="44" xfId="1" applyNumberFormat="1" applyFont="1" applyFill="1" applyBorder="1" applyAlignment="1">
      <alignment horizontal="right" vertical="center" shrinkToFit="1"/>
    </xf>
    <xf numFmtId="177" fontId="3" fillId="4" borderId="13" xfId="1" applyNumberFormat="1" applyFont="1" applyFill="1" applyBorder="1" applyAlignment="1">
      <alignment horizontal="center" vertical="center" shrinkToFit="1"/>
    </xf>
    <xf numFmtId="177" fontId="3" fillId="4" borderId="43" xfId="1" applyNumberFormat="1" applyFont="1" applyFill="1" applyBorder="1" applyAlignment="1">
      <alignment horizontal="center" vertical="center" shrinkToFit="1"/>
    </xf>
    <xf numFmtId="38" fontId="3" fillId="4" borderId="4" xfId="1" applyFont="1" applyFill="1" applyBorder="1" applyAlignment="1">
      <alignment vertical="center" shrinkToFit="1"/>
    </xf>
    <xf numFmtId="176" fontId="3" fillId="4" borderId="5" xfId="1" applyNumberFormat="1" applyFont="1" applyFill="1" applyBorder="1" applyAlignment="1">
      <alignment horizontal="center" vertical="center" shrinkToFit="1"/>
    </xf>
    <xf numFmtId="185" fontId="3" fillId="4" borderId="23" xfId="1" applyNumberFormat="1" applyFont="1" applyFill="1" applyBorder="1" applyAlignment="1">
      <alignment vertical="center" shrinkToFit="1"/>
    </xf>
    <xf numFmtId="181" fontId="3" fillId="4" borderId="58" xfId="0" applyNumberFormat="1" applyFont="1" applyFill="1" applyBorder="1" applyAlignment="1">
      <alignment vertical="center" shrinkToFit="1"/>
    </xf>
    <xf numFmtId="181" fontId="3" fillId="4" borderId="58" xfId="1" applyNumberFormat="1" applyFont="1" applyFill="1" applyBorder="1" applyAlignment="1">
      <alignment vertical="center" shrinkToFit="1"/>
    </xf>
    <xf numFmtId="0" fontId="3" fillId="2" borderId="60" xfId="0" applyFont="1" applyFill="1" applyBorder="1" applyAlignment="1">
      <alignment horizontal="left" vertical="center" wrapText="1" indent="1"/>
    </xf>
    <xf numFmtId="177" fontId="3" fillId="4" borderId="39" xfId="1" applyNumberFormat="1" applyFont="1" applyFill="1" applyBorder="1" applyAlignment="1">
      <alignment horizontal="center" vertical="center" shrinkToFit="1"/>
    </xf>
    <xf numFmtId="177" fontId="3" fillId="4" borderId="40" xfId="1" applyNumberFormat="1" applyFont="1" applyFill="1" applyBorder="1" applyAlignment="1">
      <alignment horizontal="center" vertical="center" shrinkToFit="1"/>
    </xf>
    <xf numFmtId="0" fontId="29" fillId="4" borderId="65" xfId="0" applyFont="1" applyFill="1" applyBorder="1" applyAlignment="1">
      <alignment horizontal="left" vertical="center" indent="1"/>
    </xf>
    <xf numFmtId="0" fontId="29" fillId="4" borderId="60" xfId="0" applyFont="1" applyFill="1" applyBorder="1" applyAlignment="1">
      <alignment horizontal="left" vertical="center" indent="1"/>
    </xf>
    <xf numFmtId="0" fontId="29" fillId="4" borderId="62" xfId="0" applyFont="1" applyFill="1" applyBorder="1" applyAlignment="1">
      <alignment horizontal="left" vertical="center" indent="1"/>
    </xf>
    <xf numFmtId="179" fontId="3" fillId="4" borderId="39" xfId="1" applyNumberFormat="1" applyFont="1" applyFill="1" applyBorder="1" applyAlignment="1">
      <alignment vertical="center" shrinkToFit="1"/>
    </xf>
    <xf numFmtId="179" fontId="3" fillId="4" borderId="49" xfId="1" applyNumberFormat="1" applyFont="1" applyFill="1" applyBorder="1" applyAlignment="1">
      <alignment horizontal="right" vertical="center" shrinkToFit="1"/>
    </xf>
    <xf numFmtId="179" fontId="3" fillId="4" borderId="39" xfId="1" applyNumberFormat="1" applyFont="1" applyFill="1" applyBorder="1" applyAlignment="1">
      <alignment horizontal="right" vertical="center" shrinkToFit="1"/>
    </xf>
    <xf numFmtId="179" fontId="3" fillId="4" borderId="1" xfId="1" applyNumberFormat="1" applyFont="1" applyFill="1" applyBorder="1" applyAlignment="1">
      <alignment horizontal="right" vertical="center" shrinkToFit="1"/>
    </xf>
    <xf numFmtId="179" fontId="3" fillId="4" borderId="70" xfId="1" applyNumberFormat="1" applyFont="1" applyFill="1" applyBorder="1" applyAlignment="1">
      <alignment horizontal="center" vertical="center" shrinkToFit="1"/>
    </xf>
    <xf numFmtId="0" fontId="12" fillId="0" borderId="0" xfId="0" applyFont="1" applyFill="1" applyAlignment="1">
      <alignment vertical="center" shrinkToFit="1"/>
    </xf>
    <xf numFmtId="0" fontId="12" fillId="4" borderId="0" xfId="0" applyFont="1" applyFill="1" applyAlignment="1">
      <alignment vertical="center" shrinkToFit="1"/>
    </xf>
    <xf numFmtId="0" fontId="12" fillId="7" borderId="0" xfId="0" applyFont="1" applyFill="1" applyAlignment="1">
      <alignment vertical="center" shrinkToFit="1"/>
    </xf>
    <xf numFmtId="177" fontId="3" fillId="0" borderId="71" xfId="1" applyNumberFormat="1" applyFont="1" applyFill="1" applyBorder="1" applyAlignment="1">
      <alignment vertical="center" shrinkToFit="1"/>
    </xf>
    <xf numFmtId="191" fontId="3" fillId="2" borderId="27" xfId="1" applyNumberFormat="1" applyFont="1" applyFill="1" applyBorder="1" applyAlignment="1">
      <alignment horizontal="right" vertical="center" shrinkToFit="1"/>
    </xf>
    <xf numFmtId="177" fontId="3" fillId="0" borderId="27" xfId="1" applyNumberFormat="1" applyFont="1" applyFill="1" applyBorder="1" applyAlignment="1">
      <alignment horizontal="right" vertical="center" shrinkToFit="1"/>
    </xf>
    <xf numFmtId="177" fontId="3" fillId="0" borderId="56" xfId="1" applyNumberFormat="1" applyFont="1" applyFill="1" applyBorder="1" applyAlignment="1">
      <alignment vertical="center" shrinkToFit="1"/>
    </xf>
    <xf numFmtId="0" fontId="3" fillId="0" borderId="84" xfId="0" applyFont="1" applyFill="1" applyBorder="1" applyAlignment="1">
      <alignment horizontal="left" vertical="center" indent="1"/>
    </xf>
    <xf numFmtId="177" fontId="3" fillId="2" borderId="73" xfId="1" applyNumberFormat="1" applyFont="1" applyFill="1" applyBorder="1" applyAlignment="1">
      <alignment horizontal="right" vertical="center" shrinkToFit="1"/>
    </xf>
    <xf numFmtId="56" fontId="21" fillId="6" borderId="0" xfId="0" applyNumberFormat="1" applyFont="1" applyFill="1">
      <alignment vertical="center"/>
    </xf>
    <xf numFmtId="0" fontId="14" fillId="2" borderId="0" xfId="0" applyFont="1" applyFill="1" applyAlignment="1">
      <alignment horizontal="left" vertical="center" wrapText="1"/>
    </xf>
    <xf numFmtId="56" fontId="38" fillId="2" borderId="0" xfId="0" applyNumberFormat="1" applyFont="1" applyFill="1">
      <alignment vertical="center"/>
    </xf>
    <xf numFmtId="0" fontId="4" fillId="2" borderId="0" xfId="0" applyFont="1" applyFill="1" applyAlignment="1"/>
    <xf numFmtId="0" fontId="39" fillId="2" borderId="0" xfId="0" applyFont="1" applyFill="1">
      <alignment vertical="center"/>
    </xf>
    <xf numFmtId="0" fontId="14" fillId="0" borderId="0" xfId="0" applyFont="1" applyFill="1">
      <alignment vertical="center"/>
    </xf>
    <xf numFmtId="0" fontId="39" fillId="2" borderId="0" xfId="0" applyFont="1" applyFill="1" applyAlignment="1">
      <alignment vertical="top"/>
    </xf>
    <xf numFmtId="0" fontId="41" fillId="2" borderId="0" xfId="0" applyFont="1" applyFill="1">
      <alignment vertical="center"/>
    </xf>
    <xf numFmtId="0" fontId="43" fillId="2" borderId="0" xfId="0" applyFont="1" applyFill="1">
      <alignment vertical="center"/>
    </xf>
    <xf numFmtId="0" fontId="44" fillId="2" borderId="0" xfId="0" applyFont="1" applyFill="1">
      <alignment vertical="center"/>
    </xf>
    <xf numFmtId="0" fontId="43" fillId="2" borderId="0" xfId="0" applyFont="1" applyFill="1" applyAlignment="1">
      <alignment vertical="top"/>
    </xf>
    <xf numFmtId="0" fontId="45" fillId="2" borderId="0" xfId="0" applyFont="1" applyFill="1" applyAlignment="1"/>
    <xf numFmtId="0" fontId="45" fillId="2" borderId="0" xfId="0" applyFont="1" applyFill="1">
      <alignment vertical="center"/>
    </xf>
    <xf numFmtId="177" fontId="3" fillId="2" borderId="35" xfId="1" applyNumberFormat="1" applyFont="1" applyFill="1" applyBorder="1" applyAlignment="1">
      <alignment horizontal="right" vertical="center"/>
    </xf>
    <xf numFmtId="177" fontId="3" fillId="2" borderId="58" xfId="1" applyNumberFormat="1" applyFont="1" applyFill="1" applyBorder="1" applyAlignment="1">
      <alignment horizontal="right" vertical="center"/>
    </xf>
    <xf numFmtId="177" fontId="3" fillId="2" borderId="58" xfId="1" applyNumberFormat="1" applyFont="1" applyFill="1" applyBorder="1" applyAlignment="1">
      <alignment horizontal="right" vertical="center" shrinkToFit="1"/>
    </xf>
    <xf numFmtId="177" fontId="3" fillId="0" borderId="58" xfId="1" applyNumberFormat="1" applyFont="1" applyFill="1" applyBorder="1" applyAlignment="1">
      <alignment horizontal="right" vertical="center" shrinkToFit="1"/>
    </xf>
    <xf numFmtId="177" fontId="3" fillId="0" borderId="34" xfId="1" applyNumberFormat="1" applyFont="1" applyFill="1" applyBorder="1" applyAlignment="1">
      <alignment horizontal="right" vertical="center" shrinkToFit="1"/>
    </xf>
    <xf numFmtId="177" fontId="3" fillId="0" borderId="89" xfId="1" applyNumberFormat="1" applyFont="1" applyFill="1" applyBorder="1" applyAlignment="1">
      <alignment horizontal="right" vertical="center" shrinkToFit="1"/>
    </xf>
    <xf numFmtId="177" fontId="3" fillId="0" borderId="43" xfId="1" applyNumberFormat="1" applyFont="1" applyFill="1" applyBorder="1" applyAlignment="1">
      <alignment horizontal="right" vertical="center" shrinkToFit="1"/>
    </xf>
    <xf numFmtId="0" fontId="14" fillId="2" borderId="0" xfId="0" applyFont="1" applyFill="1" applyAlignment="1">
      <alignment horizontal="left" vertical="center" wrapText="1"/>
    </xf>
    <xf numFmtId="0" fontId="3" fillId="2" borderId="7" xfId="0" applyFont="1" applyFill="1" applyBorder="1" applyAlignment="1">
      <alignment horizontal="left" vertical="center"/>
    </xf>
    <xf numFmtId="0" fontId="3" fillId="2" borderId="13" xfId="0" applyFont="1" applyFill="1" applyBorder="1" applyAlignment="1">
      <alignment horizontal="left" vertical="center"/>
    </xf>
    <xf numFmtId="0" fontId="3" fillId="2" borderId="39" xfId="0" applyFont="1" applyFill="1" applyBorder="1" applyAlignment="1">
      <alignment horizontal="left" vertical="center"/>
    </xf>
    <xf numFmtId="0" fontId="5" fillId="4" borderId="27" xfId="0" applyFont="1" applyFill="1" applyBorder="1" applyAlignment="1">
      <alignment vertical="center" shrinkToFit="1"/>
    </xf>
    <xf numFmtId="0" fontId="3" fillId="0" borderId="13" xfId="0" applyFont="1" applyFill="1" applyBorder="1" applyAlignment="1">
      <alignment horizontal="left" vertical="center" wrapText="1" indent="1"/>
    </xf>
    <xf numFmtId="0" fontId="3" fillId="0" borderId="14" xfId="0" applyFont="1" applyFill="1" applyBorder="1" applyAlignment="1">
      <alignment horizontal="left" vertical="center" wrapText="1" indent="1"/>
    </xf>
    <xf numFmtId="0" fontId="3" fillId="0" borderId="60" xfId="0" applyFont="1" applyFill="1" applyBorder="1" applyAlignment="1">
      <alignment horizontal="left" vertical="center" wrapText="1" indent="1"/>
    </xf>
    <xf numFmtId="0" fontId="3" fillId="0" borderId="13" xfId="0" applyFont="1" applyFill="1" applyBorder="1" applyAlignment="1">
      <alignment horizontal="left" vertical="center" indent="1"/>
    </xf>
    <xf numFmtId="0" fontId="3" fillId="0" borderId="14" xfId="0" applyFont="1" applyFill="1" applyBorder="1" applyAlignment="1">
      <alignment horizontal="left" vertical="center" indent="1"/>
    </xf>
    <xf numFmtId="0" fontId="3" fillId="0" borderId="60" xfId="0" applyFont="1" applyFill="1" applyBorder="1" applyAlignment="1">
      <alignment horizontal="left" vertical="center" indent="1"/>
    </xf>
    <xf numFmtId="0" fontId="3" fillId="0" borderId="62" xfId="0" applyFont="1" applyFill="1" applyBorder="1" applyAlignment="1">
      <alignment horizontal="left" vertical="center" indent="1"/>
    </xf>
    <xf numFmtId="0" fontId="3" fillId="0" borderId="59" xfId="0" applyFont="1" applyFill="1" applyBorder="1" applyAlignment="1">
      <alignment horizontal="left" vertical="center" wrapText="1" indent="1"/>
    </xf>
    <xf numFmtId="0" fontId="3" fillId="2" borderId="13" xfId="0" applyFont="1" applyFill="1" applyBorder="1" applyAlignment="1">
      <alignment horizontal="left" vertical="center" indent="1"/>
    </xf>
    <xf numFmtId="0" fontId="3" fillId="2" borderId="14" xfId="0" applyFont="1" applyFill="1" applyBorder="1" applyAlignment="1">
      <alignment horizontal="left" vertical="center" indent="1"/>
    </xf>
    <xf numFmtId="0" fontId="3" fillId="2" borderId="60" xfId="0" applyFont="1" applyFill="1" applyBorder="1" applyAlignment="1">
      <alignment horizontal="left" vertical="center" indent="1"/>
    </xf>
    <xf numFmtId="0" fontId="3" fillId="2" borderId="62" xfId="0" applyFont="1" applyFill="1" applyBorder="1" applyAlignment="1">
      <alignment horizontal="left" vertical="center" indent="1"/>
    </xf>
    <xf numFmtId="0" fontId="3" fillId="2" borderId="65" xfId="0" applyFont="1" applyFill="1" applyBorder="1" applyAlignment="1">
      <alignment horizontal="left" vertical="center" indent="1"/>
    </xf>
    <xf numFmtId="0" fontId="3" fillId="0" borderId="65" xfId="0" applyFont="1" applyFill="1" applyBorder="1" applyAlignment="1">
      <alignment horizontal="left" vertical="center" indent="1"/>
    </xf>
    <xf numFmtId="0" fontId="3" fillId="0" borderId="44" xfId="0" applyFont="1" applyFill="1" applyBorder="1" applyAlignment="1">
      <alignment horizontal="left" vertical="center" wrapText="1" indent="1"/>
    </xf>
    <xf numFmtId="0" fontId="3" fillId="0" borderId="67" xfId="0" applyFont="1" applyFill="1" applyBorder="1" applyAlignment="1">
      <alignment horizontal="left" vertical="center" wrapText="1" indent="1"/>
    </xf>
    <xf numFmtId="0" fontId="3" fillId="0" borderId="65" xfId="0" applyFont="1" applyFill="1" applyBorder="1" applyAlignment="1">
      <alignment horizontal="left" vertical="center" wrapText="1" indent="1"/>
    </xf>
    <xf numFmtId="0" fontId="3" fillId="2" borderId="0" xfId="0" applyFont="1" applyFill="1" applyAlignment="1">
      <alignment horizontal="center" vertical="center"/>
    </xf>
    <xf numFmtId="179" fontId="3" fillId="0" borderId="75" xfId="1" applyNumberFormat="1" applyFont="1" applyFill="1" applyBorder="1" applyAlignment="1">
      <alignment horizontal="center" vertical="center" shrinkToFit="1"/>
    </xf>
    <xf numFmtId="179" fontId="3" fillId="0" borderId="70" xfId="1" applyNumberFormat="1" applyFont="1" applyFill="1" applyBorder="1" applyAlignment="1">
      <alignment horizontal="center" vertical="center" shrinkToFit="1"/>
    </xf>
    <xf numFmtId="177" fontId="3" fillId="0" borderId="102" xfId="1" applyNumberFormat="1" applyFont="1" applyFill="1" applyBorder="1" applyAlignment="1">
      <alignment horizontal="right" vertical="center" shrinkToFit="1"/>
    </xf>
    <xf numFmtId="179" fontId="3" fillId="6" borderId="71" xfId="1" applyNumberFormat="1" applyFont="1" applyFill="1" applyBorder="1" applyAlignment="1">
      <alignment horizontal="right" vertical="center" shrinkToFit="1"/>
    </xf>
    <xf numFmtId="177" fontId="3" fillId="0" borderId="101" xfId="1" applyNumberFormat="1" applyFont="1" applyFill="1" applyBorder="1" applyAlignment="1">
      <alignment horizontal="center" vertical="center" shrinkToFit="1"/>
    </xf>
    <xf numFmtId="177" fontId="3" fillId="0" borderId="74" xfId="1" applyNumberFormat="1" applyFont="1" applyFill="1" applyBorder="1" applyAlignment="1">
      <alignment horizontal="center" vertical="center" shrinkToFit="1"/>
    </xf>
    <xf numFmtId="177" fontId="5" fillId="4" borderId="19" xfId="1" applyNumberFormat="1" applyFont="1" applyFill="1" applyBorder="1" applyAlignment="1">
      <alignment vertical="center" shrinkToFit="1"/>
    </xf>
    <xf numFmtId="177" fontId="3" fillId="0" borderId="99" xfId="1" applyNumberFormat="1" applyFont="1" applyFill="1" applyBorder="1" applyAlignment="1">
      <alignment vertical="center" shrinkToFit="1"/>
    </xf>
    <xf numFmtId="179" fontId="5" fillId="4" borderId="19" xfId="1" applyNumberFormat="1" applyFont="1" applyFill="1" applyBorder="1" applyAlignment="1">
      <alignment horizontal="center" vertical="center" shrinkToFit="1"/>
    </xf>
    <xf numFmtId="177" fontId="3" fillId="0" borderId="99" xfId="1" applyNumberFormat="1" applyFont="1" applyFill="1" applyBorder="1" applyAlignment="1">
      <alignment horizontal="center" vertical="center" shrinkToFit="1"/>
    </xf>
    <xf numFmtId="177" fontId="3" fillId="0" borderId="22" xfId="1" applyNumberFormat="1" applyFont="1" applyFill="1" applyBorder="1" applyAlignment="1">
      <alignment vertical="center" shrinkToFit="1"/>
    </xf>
    <xf numFmtId="177" fontId="3" fillId="0" borderId="29" xfId="1" applyNumberFormat="1" applyFont="1" applyFill="1" applyBorder="1" applyAlignment="1">
      <alignment horizontal="center" vertical="center" shrinkToFit="1"/>
    </xf>
    <xf numFmtId="179" fontId="3" fillId="0" borderId="26" xfId="1" applyNumberFormat="1" applyFont="1" applyFill="1" applyBorder="1" applyAlignment="1">
      <alignment horizontal="right" vertical="center" shrinkToFit="1"/>
    </xf>
    <xf numFmtId="179" fontId="3" fillId="0" borderId="22" xfId="1" applyNumberFormat="1" applyFont="1" applyFill="1" applyBorder="1" applyAlignment="1">
      <alignment horizontal="right" vertical="center" shrinkToFit="1"/>
    </xf>
    <xf numFmtId="181" fontId="3" fillId="0" borderId="71" xfId="1" applyNumberFormat="1" applyFont="1" applyFill="1" applyBorder="1" applyAlignment="1">
      <alignment horizontal="center" vertical="center" shrinkToFit="1"/>
    </xf>
    <xf numFmtId="181" fontId="3" fillId="6" borderId="13" xfId="1" applyNumberFormat="1" applyFont="1" applyFill="1" applyBorder="1" applyAlignment="1">
      <alignment horizontal="right" vertical="center" shrinkToFit="1"/>
    </xf>
    <xf numFmtId="188" fontId="3" fillId="0" borderId="71" xfId="1" applyNumberFormat="1" applyFont="1" applyFill="1" applyBorder="1" applyAlignment="1">
      <alignment horizontal="right" vertical="center" shrinkToFit="1"/>
    </xf>
    <xf numFmtId="194" fontId="3" fillId="0" borderId="71" xfId="1" applyNumberFormat="1" applyFont="1" applyFill="1" applyBorder="1" applyAlignment="1">
      <alignment horizontal="right" vertical="center" shrinkToFit="1"/>
    </xf>
    <xf numFmtId="38" fontId="3" fillId="0" borderId="71" xfId="1" applyFont="1" applyFill="1" applyBorder="1" applyAlignment="1">
      <alignment horizontal="right" vertical="center" shrinkToFit="1"/>
    </xf>
    <xf numFmtId="38" fontId="3" fillId="0" borderId="74" xfId="1" applyFont="1" applyFill="1" applyBorder="1" applyAlignment="1">
      <alignment horizontal="right" vertical="center" shrinkToFit="1"/>
    </xf>
    <xf numFmtId="181" fontId="3" fillId="0" borderId="95" xfId="1" applyNumberFormat="1" applyFont="1" applyFill="1" applyBorder="1" applyAlignment="1">
      <alignment horizontal="right" vertical="center" shrinkToFit="1"/>
    </xf>
    <xf numFmtId="181" fontId="3" fillId="0" borderId="96" xfId="1" applyNumberFormat="1" applyFont="1" applyFill="1" applyBorder="1" applyAlignment="1">
      <alignment horizontal="right" vertical="center" shrinkToFit="1"/>
    </xf>
    <xf numFmtId="179" fontId="3" fillId="0" borderId="95" xfId="1" applyNumberFormat="1" applyFont="1" applyFill="1" applyBorder="1" applyAlignment="1">
      <alignment horizontal="right" vertical="center" shrinkToFit="1"/>
    </xf>
    <xf numFmtId="179" fontId="3" fillId="0" borderId="96" xfId="1" applyNumberFormat="1" applyFont="1" applyFill="1" applyBorder="1" applyAlignment="1">
      <alignment horizontal="right" vertical="center" shrinkToFit="1"/>
    </xf>
    <xf numFmtId="177" fontId="3" fillId="0" borderId="95" xfId="1" applyNumberFormat="1" applyFont="1" applyFill="1" applyBorder="1" applyAlignment="1">
      <alignment horizontal="center" vertical="center" shrinkToFit="1"/>
    </xf>
    <xf numFmtId="177" fontId="3" fillId="0" borderId="96" xfId="1" applyNumberFormat="1" applyFont="1" applyFill="1" applyBorder="1" applyAlignment="1">
      <alignment horizontal="center" vertical="center" shrinkToFit="1"/>
    </xf>
    <xf numFmtId="177" fontId="3" fillId="0" borderId="97" xfId="1" applyNumberFormat="1" applyFont="1" applyFill="1" applyBorder="1" applyAlignment="1">
      <alignment horizontal="center" vertical="center" shrinkToFit="1"/>
    </xf>
    <xf numFmtId="179" fontId="5" fillId="6" borderId="68" xfId="1" applyNumberFormat="1" applyFont="1" applyFill="1" applyBorder="1" applyAlignment="1">
      <alignment horizontal="right" vertical="center" shrinkToFit="1"/>
    </xf>
    <xf numFmtId="38" fontId="3" fillId="0" borderId="70" xfId="1" applyFont="1" applyFill="1" applyBorder="1" applyAlignment="1">
      <alignment horizontal="right" vertical="center" shrinkToFit="1"/>
    </xf>
    <xf numFmtId="179" fontId="3" fillId="0" borderId="43" xfId="1" applyNumberFormat="1" applyFont="1" applyFill="1" applyBorder="1" applyAlignment="1">
      <alignment horizontal="center" vertical="center" shrinkToFit="1"/>
    </xf>
    <xf numFmtId="177" fontId="3" fillId="0" borderId="70" xfId="1" applyNumberFormat="1" applyFont="1" applyFill="1" applyBorder="1" applyAlignment="1">
      <alignment horizontal="right" vertical="center" wrapText="1" shrinkToFit="1"/>
    </xf>
    <xf numFmtId="177" fontId="3" fillId="4" borderId="75" xfId="1" applyNumberFormat="1" applyFont="1" applyFill="1" applyBorder="1" applyAlignment="1">
      <alignment horizontal="right" vertical="center" shrinkToFit="1"/>
    </xf>
    <xf numFmtId="184" fontId="3" fillId="2" borderId="44" xfId="2" applyNumberFormat="1" applyFont="1" applyFill="1" applyBorder="1" applyAlignment="1">
      <alignment horizontal="right" vertical="center" shrinkToFit="1"/>
    </xf>
    <xf numFmtId="38" fontId="3" fillId="2" borderId="75" xfId="1" applyNumberFormat="1" applyFont="1" applyFill="1" applyBorder="1" applyAlignment="1">
      <alignment horizontal="center" vertical="center" shrinkToFit="1"/>
    </xf>
    <xf numFmtId="38" fontId="3" fillId="2" borderId="71" xfId="1" applyNumberFormat="1" applyFont="1" applyFill="1" applyBorder="1" applyAlignment="1">
      <alignment horizontal="center" vertical="center" shrinkToFit="1"/>
    </xf>
    <xf numFmtId="38" fontId="5" fillId="4" borderId="17" xfId="1" applyNumberFormat="1" applyFont="1" applyFill="1" applyBorder="1" applyAlignment="1">
      <alignment horizontal="right" vertical="center" shrinkToFit="1"/>
    </xf>
    <xf numFmtId="190" fontId="29" fillId="6" borderId="65" xfId="0" applyNumberFormat="1" applyFont="1" applyFill="1" applyBorder="1" applyAlignment="1">
      <alignment horizontal="left" vertical="center" indent="1"/>
    </xf>
    <xf numFmtId="190" fontId="29" fillId="6" borderId="60" xfId="0" applyNumberFormat="1" applyFont="1" applyFill="1" applyBorder="1" applyAlignment="1">
      <alignment horizontal="left" vertical="center" indent="1"/>
    </xf>
    <xf numFmtId="190" fontId="29" fillId="6" borderId="62" xfId="0" applyNumberFormat="1" applyFont="1" applyFill="1" applyBorder="1" applyAlignment="1">
      <alignment horizontal="left" vertical="center" indent="1"/>
    </xf>
    <xf numFmtId="0" fontId="6" fillId="4" borderId="52" xfId="0" applyFont="1" applyFill="1" applyBorder="1" applyAlignment="1">
      <alignment horizontal="left" vertical="center"/>
    </xf>
    <xf numFmtId="184" fontId="3" fillId="0" borderId="89" xfId="1" applyNumberFormat="1" applyFont="1" applyFill="1" applyBorder="1" applyAlignment="1">
      <alignment horizontal="right" vertical="center" shrinkToFit="1"/>
    </xf>
    <xf numFmtId="184" fontId="3" fillId="0" borderId="44" xfId="1" applyNumberFormat="1" applyFont="1" applyFill="1" applyBorder="1" applyAlignment="1">
      <alignment horizontal="right" vertical="center" shrinkToFit="1"/>
    </xf>
    <xf numFmtId="38" fontId="3" fillId="0" borderId="75" xfId="1" applyNumberFormat="1" applyFont="1" applyFill="1" applyBorder="1" applyAlignment="1">
      <alignment horizontal="right" vertical="center" shrinkToFit="1"/>
    </xf>
    <xf numFmtId="184" fontId="3" fillId="0" borderId="27" xfId="1" applyNumberFormat="1" applyFont="1" applyFill="1" applyBorder="1" applyAlignment="1">
      <alignment horizontal="right" vertical="center" shrinkToFit="1"/>
    </xf>
    <xf numFmtId="38" fontId="3" fillId="0" borderId="71" xfId="1" applyNumberFormat="1" applyFont="1" applyFill="1" applyBorder="1" applyAlignment="1">
      <alignment horizontal="right" vertical="center" shrinkToFit="1"/>
    </xf>
    <xf numFmtId="179" fontId="3" fillId="2" borderId="27" xfId="1" applyNumberFormat="1" applyFont="1" applyFill="1" applyBorder="1" applyAlignment="1">
      <alignment horizontal="right" vertical="center" shrinkToFit="1"/>
    </xf>
    <xf numFmtId="38" fontId="3" fillId="2" borderId="44" xfId="1" applyNumberFormat="1" applyFont="1" applyFill="1" applyBorder="1" applyAlignment="1">
      <alignment horizontal="right" vertical="center" shrinkToFit="1"/>
    </xf>
    <xf numFmtId="38" fontId="3" fillId="2" borderId="44" xfId="1" applyNumberFormat="1" applyFont="1" applyFill="1" applyBorder="1" applyAlignment="1">
      <alignment horizontal="center" vertical="center" shrinkToFit="1"/>
    </xf>
    <xf numFmtId="38" fontId="3" fillId="2" borderId="13" xfId="1" applyNumberFormat="1" applyFont="1" applyFill="1" applyBorder="1" applyAlignment="1">
      <alignment horizontal="right" vertical="center" shrinkToFit="1"/>
    </xf>
    <xf numFmtId="38" fontId="3" fillId="2" borderId="13" xfId="1" applyNumberFormat="1" applyFont="1" applyFill="1" applyBorder="1" applyAlignment="1">
      <alignment horizontal="center" vertical="center" shrinkToFit="1"/>
    </xf>
    <xf numFmtId="177" fontId="3" fillId="0" borderId="44" xfId="1" applyNumberFormat="1" applyFont="1" applyFill="1" applyBorder="1" applyAlignment="1">
      <alignment horizontal="center" vertical="center" shrinkToFit="1"/>
    </xf>
    <xf numFmtId="179" fontId="3" fillId="0" borderId="59" xfId="1" applyNumberFormat="1" applyFont="1" applyFill="1" applyBorder="1" applyAlignment="1">
      <alignment horizontal="right" vertical="center" shrinkToFit="1"/>
    </xf>
    <xf numFmtId="179" fontId="3" fillId="0" borderId="60" xfId="1" applyNumberFormat="1" applyFont="1" applyFill="1" applyBorder="1" applyAlignment="1">
      <alignment horizontal="right" vertical="center" shrinkToFit="1"/>
    </xf>
    <xf numFmtId="179" fontId="3" fillId="0" borderId="84" xfId="1" applyNumberFormat="1" applyFont="1" applyFill="1" applyBorder="1" applyAlignment="1">
      <alignment horizontal="right" vertical="center" shrinkToFit="1"/>
    </xf>
    <xf numFmtId="179" fontId="3" fillId="0" borderId="62" xfId="1" applyNumberFormat="1" applyFont="1" applyFill="1" applyBorder="1" applyAlignment="1">
      <alignment horizontal="right" vertical="center" shrinkToFit="1"/>
    </xf>
    <xf numFmtId="179" fontId="3" fillId="0" borderId="65" xfId="1" applyNumberFormat="1" applyFont="1" applyFill="1" applyBorder="1" applyAlignment="1">
      <alignment horizontal="right" vertical="center" shrinkToFit="1"/>
    </xf>
    <xf numFmtId="181" fontId="3" fillId="5" borderId="69" xfId="1" applyNumberFormat="1" applyFont="1" applyFill="1" applyBorder="1" applyAlignment="1">
      <alignment horizontal="right" vertical="center" shrinkToFit="1"/>
    </xf>
    <xf numFmtId="179" fontId="5" fillId="0" borderId="76" xfId="1" applyNumberFormat="1" applyFont="1" applyFill="1" applyBorder="1" applyAlignment="1">
      <alignment horizontal="right" vertical="center" shrinkToFit="1"/>
    </xf>
    <xf numFmtId="179" fontId="3" fillId="5" borderId="69" xfId="1" applyNumberFormat="1" applyFont="1" applyFill="1" applyBorder="1" applyAlignment="1">
      <alignment vertical="center" shrinkToFit="1"/>
    </xf>
    <xf numFmtId="179" fontId="3" fillId="5" borderId="69" xfId="1" applyNumberFormat="1" applyFont="1" applyFill="1" applyBorder="1" applyAlignment="1">
      <alignment horizontal="right" vertical="center" shrinkToFit="1"/>
    </xf>
    <xf numFmtId="176" fontId="3" fillId="0" borderId="51" xfId="1" applyNumberFormat="1" applyFont="1" applyFill="1" applyBorder="1" applyAlignment="1">
      <alignment vertical="center" shrinkToFit="1"/>
    </xf>
    <xf numFmtId="176" fontId="3" fillId="0" borderId="5" xfId="1" applyNumberFormat="1" applyFont="1" applyFill="1" applyBorder="1" applyAlignment="1">
      <alignment horizontal="right" vertical="center" shrinkToFit="1"/>
    </xf>
    <xf numFmtId="178" fontId="3" fillId="4" borderId="4" xfId="1" applyNumberFormat="1" applyFont="1" applyFill="1" applyBorder="1" applyAlignment="1">
      <alignment horizontal="right" vertical="center" shrinkToFit="1"/>
    </xf>
    <xf numFmtId="179" fontId="3" fillId="0" borderId="4" xfId="1" applyNumberFormat="1" applyFont="1" applyFill="1" applyBorder="1" applyAlignment="1">
      <alignment vertical="center" shrinkToFit="1"/>
    </xf>
    <xf numFmtId="0" fontId="4" fillId="2" borderId="32" xfId="0" applyFont="1" applyFill="1" applyBorder="1" applyAlignment="1">
      <alignment horizontal="left" vertical="top" wrapText="1"/>
    </xf>
    <xf numFmtId="0" fontId="4" fillId="2" borderId="32" xfId="0" applyFont="1" applyFill="1" applyBorder="1" applyAlignment="1">
      <alignment horizontal="left" vertical="top"/>
    </xf>
    <xf numFmtId="0" fontId="5" fillId="2" borderId="30" xfId="0" applyFont="1" applyFill="1" applyBorder="1" applyAlignment="1">
      <alignment horizontal="center" vertical="center"/>
    </xf>
    <xf numFmtId="0" fontId="5" fillId="2" borderId="37" xfId="0" applyFont="1" applyFill="1" applyBorder="1" applyAlignment="1">
      <alignment horizontal="center" vertical="center"/>
    </xf>
    <xf numFmtId="0" fontId="5" fillId="2" borderId="38" xfId="0" applyFont="1" applyFill="1" applyBorder="1" applyAlignment="1">
      <alignment horizontal="center" vertical="center"/>
    </xf>
    <xf numFmtId="0" fontId="5" fillId="4" borderId="7" xfId="0" applyFont="1" applyFill="1" applyBorder="1" applyAlignment="1">
      <alignment vertical="center" shrinkToFit="1"/>
    </xf>
    <xf numFmtId="0" fontId="5" fillId="4" borderId="8" xfId="0" applyFont="1" applyFill="1" applyBorder="1" applyAlignment="1">
      <alignment vertical="center" shrinkToFit="1"/>
    </xf>
    <xf numFmtId="0" fontId="5" fillId="4" borderId="12" xfId="0" applyFont="1" applyFill="1" applyBorder="1" applyAlignment="1">
      <alignment vertical="center" shrinkToFit="1"/>
    </xf>
    <xf numFmtId="0" fontId="5" fillId="4" borderId="10" xfId="0" applyFont="1" applyFill="1" applyBorder="1" applyAlignment="1">
      <alignment vertical="center" shrinkToFit="1"/>
    </xf>
    <xf numFmtId="0" fontId="5" fillId="4" borderId="2" xfId="0" applyFont="1" applyFill="1" applyBorder="1" applyAlignment="1">
      <alignment vertical="center" shrinkToFit="1"/>
    </xf>
    <xf numFmtId="0" fontId="5" fillId="4" borderId="9" xfId="0" applyFont="1" applyFill="1" applyBorder="1" applyAlignment="1">
      <alignment vertical="center" shrinkToFit="1"/>
    </xf>
    <xf numFmtId="0" fontId="5" fillId="4" borderId="31" xfId="0" applyFont="1" applyFill="1" applyBorder="1" applyAlignment="1">
      <alignment vertical="center" shrinkToFit="1"/>
    </xf>
    <xf numFmtId="0" fontId="5" fillId="4" borderId="32" xfId="0" applyFont="1" applyFill="1" applyBorder="1" applyAlignment="1">
      <alignment vertical="center" shrinkToFit="1"/>
    </xf>
    <xf numFmtId="0" fontId="5" fillId="4" borderId="18" xfId="0" applyFont="1" applyFill="1" applyBorder="1" applyAlignment="1">
      <alignment vertical="center" shrinkToFit="1"/>
    </xf>
    <xf numFmtId="0" fontId="5" fillId="4" borderId="27" xfId="0" applyFont="1" applyFill="1" applyBorder="1" applyAlignment="1">
      <alignment vertical="center" shrinkToFit="1"/>
    </xf>
    <xf numFmtId="0" fontId="5" fillId="4" borderId="28" xfId="0" applyFont="1" applyFill="1" applyBorder="1" applyAlignment="1">
      <alignment vertical="center" shrinkToFit="1"/>
    </xf>
    <xf numFmtId="0" fontId="5" fillId="4" borderId="11" xfId="0" applyFont="1" applyFill="1" applyBorder="1" applyAlignment="1">
      <alignment vertical="center" shrinkToFit="1"/>
    </xf>
    <xf numFmtId="0" fontId="5" fillId="4" borderId="0" xfId="0" applyFont="1" applyFill="1" applyBorder="1" applyAlignment="1">
      <alignment vertical="center" shrinkToFit="1"/>
    </xf>
    <xf numFmtId="0" fontId="3" fillId="5" borderId="7" xfId="0" applyFont="1" applyFill="1" applyBorder="1" applyAlignment="1">
      <alignment horizontal="left" vertical="center"/>
    </xf>
    <xf numFmtId="0" fontId="3" fillId="5" borderId="8" xfId="0" applyFont="1" applyFill="1" applyBorder="1" applyAlignment="1">
      <alignment horizontal="left" vertical="center"/>
    </xf>
    <xf numFmtId="0" fontId="3" fillId="5" borderId="9" xfId="0" applyFont="1" applyFill="1" applyBorder="1" applyAlignment="1">
      <alignment horizontal="left" vertical="center"/>
    </xf>
    <xf numFmtId="0" fontId="3" fillId="2" borderId="39" xfId="0" applyFont="1" applyFill="1" applyBorder="1" applyAlignment="1">
      <alignment horizontal="left" vertical="center"/>
    </xf>
    <xf numFmtId="0" fontId="3" fillId="2" borderId="59" xfId="0" applyFont="1" applyFill="1" applyBorder="1" applyAlignment="1">
      <alignment horizontal="left" vertical="center"/>
    </xf>
    <xf numFmtId="0" fontId="3" fillId="2" borderId="15" xfId="0" applyFont="1" applyFill="1" applyBorder="1" applyAlignment="1">
      <alignment horizontal="left" vertical="center"/>
    </xf>
    <xf numFmtId="0" fontId="3" fillId="2" borderId="61" xfId="0" applyFont="1" applyFill="1" applyBorder="1" applyAlignment="1">
      <alignment horizontal="left" vertical="center"/>
    </xf>
    <xf numFmtId="0" fontId="5" fillId="4" borderId="11" xfId="0" applyFont="1" applyFill="1" applyBorder="1" applyAlignment="1">
      <alignment horizontal="left" vertical="center"/>
    </xf>
    <xf numFmtId="0" fontId="5" fillId="4" borderId="0" xfId="0" applyFont="1" applyFill="1" applyBorder="1" applyAlignment="1">
      <alignment horizontal="left" vertical="center"/>
    </xf>
    <xf numFmtId="0" fontId="3" fillId="4" borderId="2" xfId="0" applyFont="1" applyFill="1" applyBorder="1" applyAlignment="1">
      <alignment vertical="center" shrinkToFit="1"/>
    </xf>
    <xf numFmtId="0" fontId="3" fillId="4" borderId="9" xfId="0" applyFont="1" applyFill="1" applyBorder="1" applyAlignment="1">
      <alignment vertical="center" shrinkToFit="1"/>
    </xf>
    <xf numFmtId="0" fontId="5" fillId="4" borderId="34" xfId="0" applyFont="1" applyFill="1" applyBorder="1" applyAlignment="1">
      <alignment vertical="center" shrinkToFit="1"/>
    </xf>
    <xf numFmtId="0" fontId="5" fillId="4" borderId="35" xfId="0" applyFont="1" applyFill="1" applyBorder="1" applyAlignment="1">
      <alignment vertical="center" shrinkToFit="1"/>
    </xf>
    <xf numFmtId="0" fontId="7" fillId="3" borderId="28" xfId="0" applyFont="1" applyFill="1" applyBorder="1">
      <alignment vertical="center"/>
    </xf>
    <xf numFmtId="0" fontId="5" fillId="0" borderId="31"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3" fillId="5" borderId="7" xfId="0" applyFont="1" applyFill="1" applyBorder="1" applyAlignment="1">
      <alignment horizontal="left" vertical="center" shrinkToFit="1"/>
    </xf>
    <xf numFmtId="0" fontId="3" fillId="5" borderId="8" xfId="0" applyFont="1" applyFill="1" applyBorder="1" applyAlignment="1">
      <alignment horizontal="left" vertical="center" shrinkToFit="1"/>
    </xf>
    <xf numFmtId="0" fontId="3" fillId="5" borderId="9" xfId="0" applyFont="1" applyFill="1" applyBorder="1" applyAlignment="1">
      <alignment horizontal="left" vertical="center" shrinkToFit="1"/>
    </xf>
    <xf numFmtId="0" fontId="3" fillId="2" borderId="7" xfId="0" applyFont="1" applyFill="1" applyBorder="1" applyAlignment="1">
      <alignment horizontal="left" vertical="center"/>
    </xf>
    <xf numFmtId="0" fontId="3" fillId="2" borderId="13" xfId="0" applyFont="1" applyFill="1" applyBorder="1" applyAlignment="1">
      <alignment horizontal="left" vertical="center"/>
    </xf>
    <xf numFmtId="0" fontId="3" fillId="2" borderId="60" xfId="0" applyFont="1" applyFill="1" applyBorder="1" applyAlignment="1">
      <alignment horizontal="left" vertical="center"/>
    </xf>
    <xf numFmtId="0" fontId="4" fillId="2" borderId="32" xfId="0" applyFont="1" applyFill="1" applyBorder="1" applyAlignment="1">
      <alignment horizontal="right" vertical="top" wrapText="1"/>
    </xf>
    <xf numFmtId="0" fontId="8" fillId="5" borderId="7" xfId="0" applyFont="1" applyFill="1" applyBorder="1" applyAlignment="1">
      <alignment horizontal="left" vertical="center"/>
    </xf>
    <xf numFmtId="0" fontId="8" fillId="5" borderId="8" xfId="0" applyFont="1" applyFill="1" applyBorder="1" applyAlignment="1">
      <alignment horizontal="left" vertical="center"/>
    </xf>
    <xf numFmtId="0" fontId="8" fillId="5" borderId="3" xfId="0" applyFont="1" applyFill="1" applyBorder="1" applyAlignment="1">
      <alignment horizontal="left" vertical="center"/>
    </xf>
    <xf numFmtId="0" fontId="3" fillId="0" borderId="13" xfId="0" applyFont="1" applyFill="1" applyBorder="1" applyAlignment="1">
      <alignment horizontal="left" vertical="center" indent="1" shrinkToFit="1"/>
    </xf>
    <xf numFmtId="0" fontId="3" fillId="0" borderId="14" xfId="0" applyFont="1" applyFill="1" applyBorder="1" applyAlignment="1">
      <alignment horizontal="left" vertical="center" indent="1" shrinkToFit="1"/>
    </xf>
    <xf numFmtId="0" fontId="3" fillId="0" borderId="60" xfId="0" applyFont="1" applyFill="1" applyBorder="1" applyAlignment="1">
      <alignment horizontal="left" vertical="center" indent="1" shrinkToFit="1"/>
    </xf>
    <xf numFmtId="0" fontId="3" fillId="0" borderId="43" xfId="0" applyFont="1" applyFill="1" applyBorder="1" applyAlignment="1">
      <alignment horizontal="left" vertical="center" indent="1" shrinkToFit="1"/>
    </xf>
    <xf numFmtId="0" fontId="3" fillId="0" borderId="66" xfId="0" applyFont="1" applyFill="1" applyBorder="1" applyAlignment="1">
      <alignment horizontal="left" vertical="center" indent="1" shrinkToFit="1"/>
    </xf>
    <xf numFmtId="0" fontId="3" fillId="0" borderId="62" xfId="0" applyFont="1" applyFill="1" applyBorder="1" applyAlignment="1">
      <alignment horizontal="left" vertical="center" indent="1" shrinkToFit="1"/>
    </xf>
    <xf numFmtId="0" fontId="3" fillId="0" borderId="39" xfId="0" applyFont="1" applyFill="1" applyBorder="1" applyAlignment="1">
      <alignment horizontal="left" vertical="center" indent="1" shrinkToFit="1"/>
    </xf>
    <xf numFmtId="0" fontId="3" fillId="0" borderId="53" xfId="0" applyFont="1" applyFill="1" applyBorder="1" applyAlignment="1">
      <alignment horizontal="left" vertical="center" indent="1" shrinkToFit="1"/>
    </xf>
    <xf numFmtId="0" fontId="3" fillId="0" borderId="59" xfId="0" applyFont="1" applyFill="1" applyBorder="1" applyAlignment="1">
      <alignment horizontal="left" vertical="center" indent="1" shrinkToFit="1"/>
    </xf>
    <xf numFmtId="0" fontId="3" fillId="0" borderId="15" xfId="0" applyFont="1" applyFill="1" applyBorder="1" applyAlignment="1">
      <alignment horizontal="left" vertical="center" indent="1" shrinkToFit="1"/>
    </xf>
    <xf numFmtId="0" fontId="3" fillId="0" borderId="16" xfId="0" applyFont="1" applyFill="1" applyBorder="1" applyAlignment="1">
      <alignment horizontal="left" vertical="center" indent="1" shrinkToFit="1"/>
    </xf>
    <xf numFmtId="0" fontId="3" fillId="0" borderId="61" xfId="0" applyFont="1" applyFill="1" applyBorder="1" applyAlignment="1">
      <alignment horizontal="left" vertical="center" indent="1" shrinkToFit="1"/>
    </xf>
    <xf numFmtId="0" fontId="5" fillId="0" borderId="78" xfId="0" applyFont="1" applyFill="1" applyBorder="1" applyAlignment="1">
      <alignment horizontal="center" vertical="center" wrapText="1"/>
    </xf>
    <xf numFmtId="0" fontId="5" fillId="0" borderId="79" xfId="0" applyFont="1" applyFill="1" applyBorder="1" applyAlignment="1">
      <alignment horizontal="center" vertical="center" wrapText="1"/>
    </xf>
    <xf numFmtId="0" fontId="5" fillId="0" borderId="80" xfId="0" applyFont="1" applyFill="1" applyBorder="1" applyAlignment="1">
      <alignment horizontal="center" vertical="center" wrapText="1"/>
    </xf>
    <xf numFmtId="0" fontId="28" fillId="2" borderId="41" xfId="0" applyFont="1" applyFill="1" applyBorder="1" applyAlignment="1">
      <alignment horizontal="left" vertical="center"/>
    </xf>
    <xf numFmtId="0" fontId="28" fillId="2" borderId="28" xfId="0" applyFont="1" applyFill="1" applyBorder="1" applyAlignment="1">
      <alignment horizontal="left" vertical="center"/>
    </xf>
    <xf numFmtId="0" fontId="4" fillId="0" borderId="32" xfId="0" applyFont="1" applyFill="1" applyBorder="1" applyAlignment="1">
      <alignment horizontal="right" vertical="top" wrapText="1"/>
    </xf>
    <xf numFmtId="0" fontId="3" fillId="2" borderId="39" xfId="0" applyFont="1" applyFill="1" applyBorder="1" applyAlignment="1">
      <alignment horizontal="left" vertical="center" indent="1"/>
    </xf>
    <xf numFmtId="0" fontId="3" fillId="2" borderId="53" xfId="0" applyFont="1" applyFill="1" applyBorder="1" applyAlignment="1">
      <alignment horizontal="left" vertical="center" indent="1"/>
    </xf>
    <xf numFmtId="0" fontId="3" fillId="2" borderId="59" xfId="0" applyFont="1" applyFill="1" applyBorder="1" applyAlignment="1">
      <alignment horizontal="left" vertical="center" indent="1"/>
    </xf>
    <xf numFmtId="0" fontId="3" fillId="2" borderId="13" xfId="0" applyFont="1" applyFill="1" applyBorder="1" applyAlignment="1">
      <alignment horizontal="left" vertical="center" indent="1"/>
    </xf>
    <xf numFmtId="0" fontId="3" fillId="2" borderId="14" xfId="0" applyFont="1" applyFill="1" applyBorder="1" applyAlignment="1">
      <alignment horizontal="left" vertical="center" indent="1"/>
    </xf>
    <xf numFmtId="0" fontId="3" fillId="2" borderId="60" xfId="0" applyFont="1" applyFill="1" applyBorder="1" applyAlignment="1">
      <alignment horizontal="left" vertical="center" indent="1"/>
    </xf>
    <xf numFmtId="0" fontId="3" fillId="0" borderId="13" xfId="0" applyFont="1" applyFill="1" applyBorder="1" applyAlignment="1">
      <alignment horizontal="left" vertical="center" indent="1"/>
    </xf>
    <xf numFmtId="0" fontId="3" fillId="0" borderId="14" xfId="0" applyFont="1" applyFill="1" applyBorder="1" applyAlignment="1">
      <alignment horizontal="left" vertical="center" indent="1"/>
    </xf>
    <xf numFmtId="0" fontId="3" fillId="0" borderId="60" xfId="0" applyFont="1" applyFill="1" applyBorder="1" applyAlignment="1">
      <alignment horizontal="left" vertical="center" indent="1"/>
    </xf>
    <xf numFmtId="0" fontId="3" fillId="0" borderId="39" xfId="0" applyFont="1" applyFill="1" applyBorder="1" applyAlignment="1">
      <alignment horizontal="left" vertical="center" wrapText="1" indent="1"/>
    </xf>
    <xf numFmtId="0" fontId="3" fillId="0" borderId="53" xfId="0" applyFont="1" applyFill="1" applyBorder="1" applyAlignment="1">
      <alignment horizontal="left" vertical="center" wrapText="1" indent="1"/>
    </xf>
    <xf numFmtId="0" fontId="3" fillId="0" borderId="59" xfId="0" applyFont="1" applyFill="1" applyBorder="1" applyAlignment="1">
      <alignment horizontal="left" vertical="center" wrapText="1" indent="1"/>
    </xf>
    <xf numFmtId="0" fontId="3" fillId="0" borderId="13" xfId="0" applyFont="1" applyFill="1" applyBorder="1" applyAlignment="1">
      <alignment horizontal="left" vertical="center" wrapText="1" indent="1"/>
    </xf>
    <xf numFmtId="0" fontId="3" fillId="0" borderId="14" xfId="0" applyFont="1" applyFill="1" applyBorder="1" applyAlignment="1">
      <alignment horizontal="left" vertical="center" wrapText="1" indent="1"/>
    </xf>
    <xf numFmtId="0" fontId="3" fillId="0" borderId="60" xfId="0" applyFont="1" applyFill="1" applyBorder="1" applyAlignment="1">
      <alignment horizontal="left" vertical="center" wrapText="1" indent="1"/>
    </xf>
    <xf numFmtId="0" fontId="3" fillId="0" borderId="43" xfId="0" applyFont="1" applyFill="1" applyBorder="1" applyAlignment="1">
      <alignment horizontal="left" vertical="center" indent="1"/>
    </xf>
    <xf numFmtId="0" fontId="3" fillId="0" borderId="66" xfId="0" applyFont="1" applyFill="1" applyBorder="1" applyAlignment="1">
      <alignment horizontal="left" vertical="center" indent="1"/>
    </xf>
    <xf numFmtId="0" fontId="3" fillId="0" borderId="62" xfId="0" applyFont="1" applyFill="1" applyBorder="1" applyAlignment="1">
      <alignment horizontal="left" vertical="center" indent="1"/>
    </xf>
    <xf numFmtId="0" fontId="3" fillId="0" borderId="15" xfId="0" applyFont="1" applyFill="1" applyBorder="1" applyAlignment="1">
      <alignment horizontal="left" vertical="center" indent="1"/>
    </xf>
    <xf numFmtId="0" fontId="3" fillId="0" borderId="16" xfId="0" applyFont="1" applyFill="1" applyBorder="1" applyAlignment="1">
      <alignment horizontal="left" vertical="center" indent="1"/>
    </xf>
    <xf numFmtId="0" fontId="3" fillId="0" borderId="61" xfId="0" applyFont="1" applyFill="1" applyBorder="1" applyAlignment="1">
      <alignment horizontal="left" vertical="center" indent="1"/>
    </xf>
    <xf numFmtId="0" fontId="3" fillId="0" borderId="7" xfId="0" applyFont="1" applyFill="1" applyBorder="1" applyAlignment="1">
      <alignment horizontal="center" vertical="center"/>
    </xf>
    <xf numFmtId="0" fontId="3" fillId="0" borderId="54" xfId="0" applyFont="1" applyFill="1" applyBorder="1" applyAlignment="1">
      <alignment horizontal="center" vertical="center"/>
    </xf>
    <xf numFmtId="0" fontId="3" fillId="0" borderId="44" xfId="0" applyFont="1" applyFill="1" applyBorder="1" applyAlignment="1">
      <alignment horizontal="center" vertical="center"/>
    </xf>
    <xf numFmtId="0" fontId="3" fillId="0" borderId="83" xfId="0" applyFont="1" applyFill="1" applyBorder="1" applyAlignment="1">
      <alignment horizontal="center" vertical="center"/>
    </xf>
    <xf numFmtId="0" fontId="3" fillId="0" borderId="39" xfId="0" applyFont="1" applyFill="1" applyBorder="1" applyAlignment="1">
      <alignment horizontal="left" vertical="center" indent="1"/>
    </xf>
    <xf numFmtId="0" fontId="3" fillId="0" borderId="53" xfId="0" applyFont="1" applyFill="1" applyBorder="1" applyAlignment="1">
      <alignment horizontal="left" vertical="center" indent="1"/>
    </xf>
    <xf numFmtId="0" fontId="3" fillId="0" borderId="59" xfId="0" applyFont="1" applyFill="1" applyBorder="1" applyAlignment="1">
      <alignment horizontal="left" vertical="center" indent="1"/>
    </xf>
    <xf numFmtId="0" fontId="3" fillId="2" borderId="43" xfId="0" applyFont="1" applyFill="1" applyBorder="1" applyAlignment="1">
      <alignment horizontal="left" vertical="center" indent="1"/>
    </xf>
    <xf numFmtId="0" fontId="3" fillId="2" borderId="66" xfId="0" applyFont="1" applyFill="1" applyBorder="1" applyAlignment="1">
      <alignment horizontal="left" vertical="center" indent="1"/>
    </xf>
    <xf numFmtId="0" fontId="3" fillId="2" borderId="62" xfId="0" applyFont="1" applyFill="1" applyBorder="1" applyAlignment="1">
      <alignment horizontal="left" vertical="center" indent="1"/>
    </xf>
    <xf numFmtId="0" fontId="3" fillId="2" borderId="44" xfId="0" applyFont="1" applyFill="1" applyBorder="1" applyAlignment="1">
      <alignment horizontal="left" vertical="center" indent="1"/>
    </xf>
    <xf numFmtId="0" fontId="3" fillId="2" borderId="67" xfId="0" applyFont="1" applyFill="1" applyBorder="1" applyAlignment="1">
      <alignment horizontal="left" vertical="center" indent="1"/>
    </xf>
    <xf numFmtId="0" fontId="3" fillId="2" borderId="65" xfId="0" applyFont="1" applyFill="1" applyBorder="1" applyAlignment="1">
      <alignment horizontal="left" vertical="center" indent="1"/>
    </xf>
    <xf numFmtId="0" fontId="3" fillId="0" borderId="44" xfId="0" applyFont="1" applyFill="1" applyBorder="1" applyAlignment="1">
      <alignment horizontal="left" vertical="center" indent="1"/>
    </xf>
    <xf numFmtId="0" fontId="3" fillId="0" borderId="67" xfId="0" applyFont="1" applyFill="1" applyBorder="1" applyAlignment="1">
      <alignment horizontal="left" vertical="center" indent="1"/>
    </xf>
    <xf numFmtId="0" fontId="3" fillId="0" borderId="65" xfId="0" applyFont="1" applyFill="1" applyBorder="1" applyAlignment="1">
      <alignment horizontal="left" vertical="center" indent="1"/>
    </xf>
    <xf numFmtId="0" fontId="29" fillId="0" borderId="43" xfId="0" applyFont="1" applyFill="1" applyBorder="1" applyAlignment="1">
      <alignment horizontal="left" vertical="center" indent="1"/>
    </xf>
    <xf numFmtId="0" fontId="29" fillId="0" borderId="66" xfId="0" applyFont="1" applyFill="1" applyBorder="1" applyAlignment="1">
      <alignment horizontal="left" vertical="center" indent="1"/>
    </xf>
    <xf numFmtId="0" fontId="29" fillId="2" borderId="13" xfId="0" applyFont="1" applyFill="1" applyBorder="1" applyAlignment="1">
      <alignment horizontal="left" vertical="center" indent="1"/>
    </xf>
    <xf numFmtId="0" fontId="29" fillId="2" borderId="14" xfId="0" applyFont="1" applyFill="1" applyBorder="1" applyAlignment="1">
      <alignment horizontal="left" vertical="center" indent="1"/>
    </xf>
    <xf numFmtId="0" fontId="29" fillId="0" borderId="44" xfId="0" applyFont="1" applyFill="1" applyBorder="1" applyAlignment="1">
      <alignment horizontal="left" vertical="center" indent="1"/>
    </xf>
    <xf numFmtId="0" fontId="29" fillId="0" borderId="67" xfId="0" applyFont="1" applyFill="1" applyBorder="1" applyAlignment="1">
      <alignment horizontal="left" vertical="center" indent="1"/>
    </xf>
    <xf numFmtId="0" fontId="29" fillId="0" borderId="13" xfId="0" applyFont="1" applyFill="1" applyBorder="1" applyAlignment="1">
      <alignment horizontal="left" vertical="center" indent="1"/>
    </xf>
    <xf numFmtId="0" fontId="29" fillId="0" borderId="14" xfId="0" applyFont="1" applyFill="1" applyBorder="1" applyAlignment="1">
      <alignment horizontal="left" vertical="center" indent="1"/>
    </xf>
    <xf numFmtId="0" fontId="29" fillId="0" borderId="39" xfId="0" applyFont="1" applyFill="1" applyBorder="1" applyAlignment="1">
      <alignment horizontal="left" vertical="center" wrapText="1" indent="1"/>
    </xf>
    <xf numFmtId="0" fontId="29" fillId="0" borderId="53" xfId="0" applyFont="1" applyFill="1" applyBorder="1" applyAlignment="1">
      <alignment horizontal="left" vertical="center" wrapText="1" indent="1"/>
    </xf>
    <xf numFmtId="0" fontId="29" fillId="0" borderId="13" xfId="0" applyFont="1" applyFill="1" applyBorder="1" applyAlignment="1">
      <alignment horizontal="left" vertical="center" wrapText="1" indent="1"/>
    </xf>
    <xf numFmtId="0" fontId="29" fillId="0" borderId="14" xfId="0" applyFont="1" applyFill="1" applyBorder="1" applyAlignment="1">
      <alignment horizontal="left" vertical="center" wrapText="1" indent="1"/>
    </xf>
    <xf numFmtId="0" fontId="29" fillId="2" borderId="44" xfId="0" applyFont="1" applyFill="1" applyBorder="1" applyAlignment="1">
      <alignment horizontal="left" vertical="center" indent="1"/>
    </xf>
    <xf numFmtId="0" fontId="29" fillId="2" borderId="67" xfId="0" applyFont="1" applyFill="1" applyBorder="1" applyAlignment="1">
      <alignment horizontal="left" vertical="center" indent="1"/>
    </xf>
    <xf numFmtId="0" fontId="28" fillId="2" borderId="52" xfId="0" applyFont="1" applyFill="1" applyBorder="1" applyAlignment="1">
      <alignment horizontal="left" vertical="center"/>
    </xf>
    <xf numFmtId="0" fontId="28" fillId="2" borderId="79" xfId="0" applyFont="1" applyFill="1" applyBorder="1" applyAlignment="1">
      <alignment horizontal="left" vertical="center"/>
    </xf>
    <xf numFmtId="0" fontId="3" fillId="0" borderId="40" xfId="0" applyFont="1" applyFill="1" applyBorder="1" applyAlignment="1">
      <alignment horizontal="left" vertical="center" indent="1"/>
    </xf>
    <xf numFmtId="0" fontId="3" fillId="0" borderId="88" xfId="0" applyFont="1" applyFill="1" applyBorder="1" applyAlignment="1">
      <alignment horizontal="left" vertical="center" indent="1"/>
    </xf>
    <xf numFmtId="0" fontId="28" fillId="4" borderId="52" xfId="0" applyFont="1" applyFill="1" applyBorder="1" applyAlignment="1">
      <alignment horizontal="left" vertical="center" shrinkToFit="1"/>
    </xf>
    <xf numFmtId="0" fontId="28" fillId="4" borderId="32" xfId="0" applyFont="1" applyFill="1" applyBorder="1" applyAlignment="1">
      <alignment horizontal="left" vertical="center" shrinkToFit="1"/>
    </xf>
    <xf numFmtId="0" fontId="28" fillId="4" borderId="63" xfId="0" applyFont="1" applyFill="1" applyBorder="1" applyAlignment="1">
      <alignment horizontal="left" vertical="center" shrinkToFit="1"/>
    </xf>
    <xf numFmtId="0" fontId="3" fillId="0" borderId="43" xfId="0" applyFont="1" applyFill="1" applyBorder="1" applyAlignment="1">
      <alignment horizontal="left" vertical="center" wrapText="1" indent="1"/>
    </xf>
    <xf numFmtId="0" fontId="3" fillId="0" borderId="66" xfId="0" applyFont="1" applyFill="1" applyBorder="1" applyAlignment="1">
      <alignment horizontal="left" vertical="center" wrapText="1" indent="1"/>
    </xf>
    <xf numFmtId="0" fontId="3" fillId="0" borderId="62" xfId="0" applyFont="1" applyFill="1" applyBorder="1" applyAlignment="1">
      <alignment horizontal="left" vertical="center" wrapText="1" indent="1"/>
    </xf>
    <xf numFmtId="0" fontId="3" fillId="0" borderId="44" xfId="0" applyFont="1" applyFill="1" applyBorder="1" applyAlignment="1">
      <alignment horizontal="left" vertical="center" wrapText="1" indent="1"/>
    </xf>
    <xf numFmtId="0" fontId="3" fillId="0" borderId="67" xfId="0" applyFont="1" applyFill="1" applyBorder="1" applyAlignment="1">
      <alignment horizontal="left" vertical="center" wrapText="1" indent="1"/>
    </xf>
    <xf numFmtId="0" fontId="3" fillId="0" borderId="65" xfId="0" applyFont="1" applyFill="1" applyBorder="1" applyAlignment="1">
      <alignment horizontal="left" vertical="center" wrapText="1" indent="1"/>
    </xf>
    <xf numFmtId="0" fontId="3" fillId="0" borderId="39" xfId="0" applyFont="1" applyFill="1" applyBorder="1" applyAlignment="1">
      <alignment horizontal="left" vertical="center" wrapText="1" indent="1" shrinkToFit="1"/>
    </xf>
    <xf numFmtId="0" fontId="3" fillId="0" borderId="53" xfId="0" applyFont="1" applyFill="1" applyBorder="1" applyAlignment="1">
      <alignment horizontal="left" vertical="center" wrapText="1" indent="1" shrinkToFit="1"/>
    </xf>
    <xf numFmtId="0" fontId="3" fillId="0" borderId="59" xfId="0" applyFont="1" applyFill="1" applyBorder="1" applyAlignment="1">
      <alignment horizontal="left" vertical="center" wrapText="1" indent="1" shrinkToFit="1"/>
    </xf>
    <xf numFmtId="0" fontId="3" fillId="0" borderId="34" xfId="0" applyFont="1" applyFill="1" applyBorder="1" applyAlignment="1">
      <alignment horizontal="left" vertical="center" wrapText="1" indent="1"/>
    </xf>
    <xf numFmtId="0" fontId="3" fillId="0" borderId="35" xfId="0" applyFont="1" applyFill="1" applyBorder="1" applyAlignment="1">
      <alignment horizontal="left" vertical="center" wrapText="1" indent="1"/>
    </xf>
    <xf numFmtId="0" fontId="3" fillId="0" borderId="103" xfId="0" applyFont="1" applyFill="1" applyBorder="1" applyAlignment="1">
      <alignment horizontal="left" vertical="center" wrapText="1" indent="1"/>
    </xf>
    <xf numFmtId="0" fontId="3" fillId="0" borderId="39" xfId="0" applyFont="1" applyFill="1" applyBorder="1" applyAlignment="1">
      <alignment horizontal="left" vertical="center" wrapText="1"/>
    </xf>
    <xf numFmtId="0" fontId="3" fillId="0" borderId="53" xfId="0" applyFont="1" applyFill="1" applyBorder="1" applyAlignment="1">
      <alignment horizontal="left" vertical="center" wrapText="1"/>
    </xf>
    <xf numFmtId="0" fontId="3" fillId="0" borderId="59"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3" fillId="0" borderId="60" xfId="0" applyFont="1" applyFill="1" applyBorder="1" applyAlignment="1">
      <alignment horizontal="left" vertical="center" wrapText="1"/>
    </xf>
    <xf numFmtId="0" fontId="3" fillId="2" borderId="13" xfId="0" applyFont="1" applyFill="1" applyBorder="1" applyAlignment="1">
      <alignment horizontal="left" vertical="center" wrapText="1" indent="1"/>
    </xf>
    <xf numFmtId="0" fontId="6" fillId="2" borderId="52" xfId="0" applyFont="1" applyFill="1" applyBorder="1" applyAlignment="1">
      <alignment horizontal="left" vertical="center"/>
    </xf>
    <xf numFmtId="0" fontId="6" fillId="2" borderId="79" xfId="0" applyFont="1" applyFill="1" applyBorder="1" applyAlignment="1">
      <alignment horizontal="left" vertical="center"/>
    </xf>
    <xf numFmtId="0" fontId="3" fillId="0" borderId="7" xfId="0" applyFont="1" applyFill="1" applyBorder="1" applyAlignment="1">
      <alignment horizontal="left" vertical="center" wrapText="1" indent="1"/>
    </xf>
    <xf numFmtId="0" fontId="3" fillId="0" borderId="8" xfId="0" applyFont="1" applyFill="1" applyBorder="1" applyAlignment="1">
      <alignment horizontal="left" vertical="center" wrapText="1" indent="1"/>
    </xf>
    <xf numFmtId="0" fontId="3" fillId="0" borderId="85" xfId="0" applyFont="1" applyFill="1" applyBorder="1" applyAlignment="1">
      <alignment horizontal="left" vertical="center" wrapText="1" indent="1"/>
    </xf>
    <xf numFmtId="0" fontId="15" fillId="2" borderId="0" xfId="0" applyFont="1" applyFill="1" applyAlignment="1">
      <alignment horizontal="center" vertical="center"/>
    </xf>
    <xf numFmtId="0" fontId="3" fillId="2" borderId="0" xfId="0" applyFont="1" applyFill="1" applyAlignment="1">
      <alignment horizontal="center" vertical="center"/>
    </xf>
    <xf numFmtId="0" fontId="3" fillId="2" borderId="10" xfId="0" applyFont="1" applyFill="1" applyBorder="1" applyAlignment="1">
      <alignment horizontal="center" vertical="center"/>
    </xf>
    <xf numFmtId="0" fontId="3" fillId="2" borderId="0" xfId="0" applyFont="1" applyFill="1" applyAlignment="1">
      <alignment horizontal="left" vertical="center"/>
    </xf>
    <xf numFmtId="0" fontId="14" fillId="2" borderId="0" xfId="0" applyFont="1" applyFill="1" applyAlignment="1">
      <alignment horizontal="distributed" vertical="center"/>
    </xf>
    <xf numFmtId="0" fontId="22" fillId="2" borderId="0" xfId="0" applyFont="1" applyFill="1" applyAlignment="1">
      <alignment horizontal="center"/>
    </xf>
    <xf numFmtId="0" fontId="22" fillId="2" borderId="0" xfId="0" applyFont="1" applyFill="1" applyAlignment="1">
      <alignment horizontal="center" vertical="top"/>
    </xf>
    <xf numFmtId="0" fontId="14" fillId="2" borderId="0" xfId="0" applyFont="1" applyFill="1" applyAlignment="1">
      <alignment horizontal="left" vertical="center" wrapText="1"/>
    </xf>
  </cellXfs>
  <cellStyles count="4">
    <cellStyle name="パーセント" xfId="2" builtinId="5"/>
    <cellStyle name="ハイパーリンク" xfId="3" builtinId="8"/>
    <cellStyle name="桁区切り" xfId="1" builtinId="6"/>
    <cellStyle name="標準" xfId="0" builtinId="0"/>
  </cellStyles>
  <dxfs count="0"/>
  <tableStyles count="0" defaultTableStyle="TableStyleMedium2" defaultPivotStyle="PivotStyleLight16"/>
  <colors>
    <mruColors>
      <color rgb="FFCC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4.jpeg"/><Relationship Id="rId1" Type="http://schemas.openxmlformats.org/officeDocument/2006/relationships/image" Target="../media/image5.jpe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0</xdr:col>
      <xdr:colOff>0</xdr:colOff>
      <xdr:row>3</xdr:row>
      <xdr:rowOff>92529</xdr:rowOff>
    </xdr:from>
    <xdr:ext cx="8720571" cy="1326004"/>
    <xdr:sp macro="" textlink="">
      <xdr:nvSpPr>
        <xdr:cNvPr id="6" name="正方形/長方形 5"/>
        <xdr:cNvSpPr/>
      </xdr:nvSpPr>
      <xdr:spPr>
        <a:xfrm>
          <a:off x="0" y="1283154"/>
          <a:ext cx="8720571" cy="1326004"/>
        </a:xfrm>
        <a:prstGeom prst="rect">
          <a:avLst/>
        </a:prstGeom>
        <a:noFill/>
      </xdr:spPr>
      <xdr:txBody>
        <a:bodyPr wrap="square" lIns="91440" tIns="45720" rIns="91440" bIns="45720">
          <a:spAutoFit/>
        </a:bodyPr>
        <a:lstStyle/>
        <a:p>
          <a:pPr algn="l"/>
          <a:r>
            <a:rPr lang="ja-JP" altLang="en-US" sz="7400" b="1" cap="none" spc="0">
              <a:ln w="9525">
                <a:solidFill>
                  <a:schemeClr val="bg1"/>
                </a:solidFill>
                <a:prstDash val="solid"/>
              </a:ln>
              <a:solidFill>
                <a:schemeClr val="tx1"/>
              </a:solidFill>
              <a:effectLst>
                <a:outerShdw blurRad="12700" dist="38100" dir="2700000" algn="tl" rotWithShape="0">
                  <a:schemeClr val="bg1">
                    <a:lumMod val="50000"/>
                  </a:schemeClr>
                </a:outerShdw>
              </a:effectLst>
              <a:latin typeface="ＤＦ平成明朝体W7" panose="02020709000000000000" pitchFamily="17" charset="-128"/>
              <a:ea typeface="ＤＦ平成明朝体W7" panose="02020709000000000000" pitchFamily="17" charset="-128"/>
            </a:rPr>
            <a:t>大分県</a:t>
          </a:r>
          <a:r>
            <a:rPr lang="ja-JP" altLang="en-US" sz="6600" b="1" cap="none" spc="0">
              <a:ln w="9525">
                <a:solidFill>
                  <a:schemeClr val="bg1"/>
                </a:solidFill>
                <a:prstDash val="solid"/>
              </a:ln>
              <a:solidFill>
                <a:schemeClr val="tx1"/>
              </a:solidFill>
              <a:effectLst>
                <a:outerShdw blurRad="12700" dist="38100" dir="2700000" algn="tl" rotWithShape="0">
                  <a:schemeClr val="bg1">
                    <a:lumMod val="50000"/>
                  </a:schemeClr>
                </a:outerShdw>
              </a:effectLst>
              <a:latin typeface="ＤＦ平成明朝体W7" panose="02020709000000000000" pitchFamily="17" charset="-128"/>
              <a:ea typeface="ＤＦ平成明朝体W7" panose="02020709000000000000" pitchFamily="17" charset="-128"/>
            </a:rPr>
            <a:t>の</a:t>
          </a:r>
          <a:r>
            <a:rPr lang="ja-JP" altLang="en-US" sz="7400" b="1" cap="none" spc="0">
              <a:ln w="9525">
                <a:solidFill>
                  <a:schemeClr val="bg1"/>
                </a:solidFill>
                <a:prstDash val="solid"/>
              </a:ln>
              <a:solidFill>
                <a:schemeClr val="accent6">
                  <a:lumMod val="50000"/>
                </a:schemeClr>
              </a:solidFill>
              <a:effectLst>
                <a:outerShdw blurRad="12700" dist="38100" dir="2700000" algn="tl" rotWithShape="0">
                  <a:schemeClr val="bg1">
                    <a:lumMod val="50000"/>
                  </a:schemeClr>
                </a:outerShdw>
              </a:effectLst>
              <a:latin typeface="ＤＦ平成明朝体W7" panose="02020709000000000000" pitchFamily="17" charset="-128"/>
              <a:ea typeface="ＤＦ平成明朝体W7" panose="02020709000000000000" pitchFamily="17" charset="-128"/>
            </a:rPr>
            <a:t>農</a:t>
          </a:r>
          <a:r>
            <a:rPr lang="ja-JP" altLang="en-US" sz="7400" b="1" cap="none" spc="0">
              <a:ln w="9525">
                <a:solidFill>
                  <a:schemeClr val="bg1"/>
                </a:solidFill>
                <a:prstDash val="solid"/>
              </a:ln>
              <a:solidFill>
                <a:srgbClr val="00B050"/>
              </a:solidFill>
              <a:effectLst>
                <a:outerShdw blurRad="12700" dist="38100" dir="2700000" algn="tl" rotWithShape="0">
                  <a:schemeClr val="bg1">
                    <a:lumMod val="50000"/>
                  </a:schemeClr>
                </a:outerShdw>
              </a:effectLst>
              <a:latin typeface="ＤＦ平成明朝体W7" panose="02020709000000000000" pitchFamily="17" charset="-128"/>
              <a:ea typeface="ＤＦ平成明朝体W7" panose="02020709000000000000" pitchFamily="17" charset="-128"/>
            </a:rPr>
            <a:t>林</a:t>
          </a:r>
          <a:r>
            <a:rPr lang="ja-JP" altLang="en-US" sz="7400" b="1" cap="none" spc="0">
              <a:ln w="9525">
                <a:solidFill>
                  <a:schemeClr val="bg1"/>
                </a:solidFill>
                <a:prstDash val="solid"/>
              </a:ln>
              <a:solidFill>
                <a:srgbClr val="0070C0"/>
              </a:solidFill>
              <a:effectLst>
                <a:outerShdw blurRad="12700" dist="38100" dir="2700000" algn="tl" rotWithShape="0">
                  <a:schemeClr val="bg1">
                    <a:lumMod val="50000"/>
                  </a:schemeClr>
                </a:outerShdw>
              </a:effectLst>
              <a:latin typeface="ＤＦ平成明朝体W7" panose="02020709000000000000" pitchFamily="17" charset="-128"/>
              <a:ea typeface="ＤＦ平成明朝体W7" panose="02020709000000000000" pitchFamily="17" charset="-128"/>
            </a:rPr>
            <a:t>水</a:t>
          </a:r>
          <a:r>
            <a:rPr lang="ja-JP" altLang="en-US" sz="7400" b="1" cap="none" spc="0">
              <a:ln w="9525">
                <a:solidFill>
                  <a:schemeClr val="bg1"/>
                </a:solidFill>
                <a:prstDash val="solid"/>
              </a:ln>
              <a:solidFill>
                <a:schemeClr val="tx1"/>
              </a:solidFill>
              <a:effectLst>
                <a:outerShdw blurRad="12700" dist="38100" dir="2700000" algn="tl" rotWithShape="0">
                  <a:schemeClr val="bg1">
                    <a:lumMod val="50000"/>
                  </a:schemeClr>
                </a:outerShdw>
              </a:effectLst>
              <a:latin typeface="ＤＦ平成明朝体W7" panose="02020709000000000000" pitchFamily="17" charset="-128"/>
              <a:ea typeface="ＤＦ平成明朝体W7" panose="02020709000000000000" pitchFamily="17" charset="-128"/>
            </a:rPr>
            <a:t>産業</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66675</xdr:rowOff>
    </xdr:from>
    <xdr:to>
      <xdr:col>10</xdr:col>
      <xdr:colOff>678154</xdr:colOff>
      <xdr:row>62</xdr:row>
      <xdr:rowOff>114299</xdr:rowOff>
    </xdr:to>
    <xdr:pic>
      <xdr:nvPicPr>
        <xdr:cNvPr id="4" name="図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77" t="1894" b="4925"/>
        <a:stretch/>
      </xdr:blipFill>
      <xdr:spPr>
        <a:xfrm>
          <a:off x="0" y="581025"/>
          <a:ext cx="7536154" cy="10163174"/>
        </a:xfrm>
        <a:prstGeom prst="rect">
          <a:avLst/>
        </a:prstGeom>
      </xdr:spPr>
    </xdr:pic>
    <xdr:clientData/>
  </xdr:twoCellAnchor>
  <xdr:twoCellAnchor editAs="oneCell">
    <xdr:from>
      <xdr:col>11</xdr:col>
      <xdr:colOff>7125</xdr:colOff>
      <xdr:row>3</xdr:row>
      <xdr:rowOff>66675</xdr:rowOff>
    </xdr:from>
    <xdr:to>
      <xdr:col>21</xdr:col>
      <xdr:colOff>681152</xdr:colOff>
      <xdr:row>62</xdr:row>
      <xdr:rowOff>114300</xdr:rowOff>
    </xdr:to>
    <xdr:pic>
      <xdr:nvPicPr>
        <xdr:cNvPr id="5" name="図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799" r="2330" b="5019"/>
        <a:stretch/>
      </xdr:blipFill>
      <xdr:spPr>
        <a:xfrm>
          <a:off x="7550925" y="581025"/>
          <a:ext cx="7532027" cy="10163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155863</xdr:rowOff>
    </xdr:from>
    <xdr:to>
      <xdr:col>13</xdr:col>
      <xdr:colOff>617847</xdr:colOff>
      <xdr:row>42</xdr:row>
      <xdr:rowOff>121226</xdr:rowOff>
    </xdr:to>
    <xdr:pic>
      <xdr:nvPicPr>
        <xdr:cNvPr id="2" name="図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151" t="9814" r="12579" b="9263"/>
        <a:stretch/>
      </xdr:blipFill>
      <xdr:spPr>
        <a:xfrm>
          <a:off x="0" y="155863"/>
          <a:ext cx="9653782" cy="148763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254555</xdr:colOff>
      <xdr:row>39</xdr:row>
      <xdr:rowOff>76915</xdr:rowOff>
    </xdr:from>
    <xdr:to>
      <xdr:col>9</xdr:col>
      <xdr:colOff>152400</xdr:colOff>
      <xdr:row>45</xdr:row>
      <xdr:rowOff>175358</xdr:rowOff>
    </xdr:to>
    <xdr:pic>
      <xdr:nvPicPr>
        <xdr:cNvPr id="2" name="図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7529" t="72529" r="8495" b="14240"/>
        <a:stretch/>
      </xdr:blipFill>
      <xdr:spPr>
        <a:xfrm>
          <a:off x="582215" y="12695635"/>
          <a:ext cx="2519125" cy="2247283"/>
        </a:xfrm>
        <a:prstGeom prst="rect">
          <a:avLst/>
        </a:prstGeom>
      </xdr:spPr>
    </xdr:pic>
    <xdr:clientData/>
  </xdr:twoCellAnchor>
  <xdr:twoCellAnchor editAs="oneCell">
    <xdr:from>
      <xdr:col>14</xdr:col>
      <xdr:colOff>65314</xdr:colOff>
      <xdr:row>13</xdr:row>
      <xdr:rowOff>144775</xdr:rowOff>
    </xdr:from>
    <xdr:to>
      <xdr:col>25</xdr:col>
      <xdr:colOff>29028</xdr:colOff>
      <xdr:row>16</xdr:row>
      <xdr:rowOff>115519</xdr:rowOff>
    </xdr:to>
    <xdr:pic>
      <xdr:nvPicPr>
        <xdr:cNvPr id="3" name="図 2"/>
        <xdr:cNvPicPr>
          <a:picLocks noChangeAspect="1"/>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27659" t="56063" r="28161" b="38036"/>
        <a:stretch/>
      </xdr:blipFill>
      <xdr:spPr>
        <a:xfrm>
          <a:off x="4652554" y="4594855"/>
          <a:ext cx="3567974" cy="778464"/>
        </a:xfrm>
        <a:prstGeom prst="rect">
          <a:avLst/>
        </a:prstGeom>
      </xdr:spPr>
    </xdr:pic>
    <xdr:clientData/>
  </xdr:twoCellAnchor>
  <xdr:twoCellAnchor>
    <xdr:from>
      <xdr:col>14</xdr:col>
      <xdr:colOff>255723</xdr:colOff>
      <xdr:row>14</xdr:row>
      <xdr:rowOff>116239</xdr:rowOff>
    </xdr:from>
    <xdr:to>
      <xdr:col>19</xdr:col>
      <xdr:colOff>197913</xdr:colOff>
      <xdr:row>14</xdr:row>
      <xdr:rowOff>308942</xdr:rowOff>
    </xdr:to>
    <xdr:sp macro="" textlink="">
      <xdr:nvSpPr>
        <xdr:cNvPr id="4" name="正方形/長方形 3"/>
        <xdr:cNvSpPr/>
      </xdr:nvSpPr>
      <xdr:spPr>
        <a:xfrm>
          <a:off x="4842963" y="4909219"/>
          <a:ext cx="1580490" cy="192703"/>
        </a:xfrm>
        <a:prstGeom prst="rect">
          <a:avLst/>
        </a:prstGeom>
        <a:solidFill>
          <a:schemeClr val="bg1"/>
        </a:solidFill>
        <a:ln>
          <a:noFill/>
        </a:ln>
        <a:effectLst>
          <a:outerShdw blurRad="1270000" dist="20000" dir="21540000" sx="200000" sy="200000" rotWithShape="0">
            <a:srgbClr val="000000">
              <a:alpha val="0"/>
            </a:srgbClr>
          </a:outerShdw>
        </a:effectLst>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kumimoji="1" lang="ja-JP" altLang="en-US" sz="2000">
            <a:latin typeface="HG丸ｺﾞｼｯｸM-PRO" panose="020F0600000000000000" pitchFamily="50" charset="-128"/>
            <a:ea typeface="HG丸ｺﾞｼｯｸM-PRO" panose="020F0600000000000000" pitchFamily="50" charset="-128"/>
          </a:endParaRPr>
        </a:p>
      </xdr:txBody>
    </xdr:sp>
    <xdr:clientData/>
  </xdr:twoCellAnchor>
  <xdr:oneCellAnchor>
    <xdr:from>
      <xdr:col>14</xdr:col>
      <xdr:colOff>241959</xdr:colOff>
      <xdr:row>14</xdr:row>
      <xdr:rowOff>88711</xdr:rowOff>
    </xdr:from>
    <xdr:ext cx="1448153" cy="275717"/>
    <xdr:sp macro="" textlink="">
      <xdr:nvSpPr>
        <xdr:cNvPr id="5" name="テキスト ボックス 4"/>
        <xdr:cNvSpPr txBox="1"/>
      </xdr:nvSpPr>
      <xdr:spPr>
        <a:xfrm>
          <a:off x="4829199" y="4881691"/>
          <a:ext cx="1448153"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solidFill>
            </a:rPr>
            <a:t>海づくり大会　大分県</a:t>
          </a:r>
        </a:p>
      </xdr:txBody>
    </xdr:sp>
    <xdr:clientData/>
  </xdr:oneCellAnchor>
  <xdr:twoCellAnchor editAs="oneCell">
    <xdr:from>
      <xdr:col>0</xdr:col>
      <xdr:colOff>318403</xdr:colOff>
      <xdr:row>13</xdr:row>
      <xdr:rowOff>198207</xdr:rowOff>
    </xdr:from>
    <xdr:to>
      <xdr:col>11</xdr:col>
      <xdr:colOff>241295</xdr:colOff>
      <xdr:row>16</xdr:row>
      <xdr:rowOff>161331</xdr:rowOff>
    </xdr:to>
    <xdr:pic>
      <xdr:nvPicPr>
        <xdr:cNvPr id="6" name="図 5"/>
        <xdr:cNvPicPr>
          <a:picLocks noChangeAspect="1"/>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27659" t="56063" r="28161" b="38036"/>
        <a:stretch/>
      </xdr:blipFill>
      <xdr:spPr>
        <a:xfrm>
          <a:off x="318403" y="4648287"/>
          <a:ext cx="3527152" cy="770844"/>
        </a:xfrm>
        <a:prstGeom prst="rect">
          <a:avLst/>
        </a:prstGeom>
      </xdr:spPr>
    </xdr:pic>
    <xdr:clientData/>
  </xdr:twoCellAnchor>
  <xdr:twoCellAnchor editAs="oneCell">
    <xdr:from>
      <xdr:col>23</xdr:col>
      <xdr:colOff>81643</xdr:colOff>
      <xdr:row>13</xdr:row>
      <xdr:rowOff>244928</xdr:rowOff>
    </xdr:from>
    <xdr:to>
      <xdr:col>24</xdr:col>
      <xdr:colOff>312964</xdr:colOff>
      <xdr:row>16</xdr:row>
      <xdr:rowOff>54427</xdr:rowOff>
    </xdr:to>
    <xdr:pic>
      <xdr:nvPicPr>
        <xdr:cNvPr id="7" name="図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17823" y="4695008"/>
          <a:ext cx="558981" cy="617219"/>
        </a:xfrm>
        <a:prstGeom prst="rect">
          <a:avLst/>
        </a:prstGeom>
        <a:ln w="3175">
          <a:solidFill>
            <a:schemeClr val="tx1"/>
          </a:solidFill>
          <a:prstDash val="solid"/>
        </a:ln>
      </xdr:spPr>
    </xdr:pic>
    <xdr:clientData/>
  </xdr:twoCellAnchor>
  <xdr:twoCellAnchor editAs="oneCell">
    <xdr:from>
      <xdr:col>12</xdr:col>
      <xdr:colOff>254727</xdr:colOff>
      <xdr:row>2</xdr:row>
      <xdr:rowOff>386444</xdr:rowOff>
    </xdr:from>
    <xdr:to>
      <xdr:col>26</xdr:col>
      <xdr:colOff>217429</xdr:colOff>
      <xdr:row>12</xdr:row>
      <xdr:rowOff>272143</xdr:rowOff>
    </xdr:to>
    <xdr:pic>
      <xdr:nvPicPr>
        <xdr:cNvPr id="8" name="図 7"/>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4173584" y="985158"/>
          <a:ext cx="4534702" cy="3445328"/>
        </a:xfrm>
        <a:prstGeom prst="rect">
          <a:avLst/>
        </a:prstGeom>
      </xdr:spPr>
    </xdr:pic>
    <xdr:clientData/>
  </xdr:twoCellAnchor>
  <xdr:twoCellAnchor editAs="oneCell">
    <xdr:from>
      <xdr:col>0</xdr:col>
      <xdr:colOff>299373</xdr:colOff>
      <xdr:row>2</xdr:row>
      <xdr:rowOff>401690</xdr:rowOff>
    </xdr:from>
    <xdr:to>
      <xdr:col>11</xdr:col>
      <xdr:colOff>195944</xdr:colOff>
      <xdr:row>13</xdr:row>
      <xdr:rowOff>156196</xdr:rowOff>
    </xdr:to>
    <xdr:pic>
      <xdr:nvPicPr>
        <xdr:cNvPr id="9" name="図 8"/>
        <xdr:cNvPicPr>
          <a:picLocks noChangeAspect="1"/>
        </xdr:cNvPicPr>
      </xdr:nvPicPr>
      <xdr:blipFill rotWithShape="1">
        <a:blip xmlns:r="http://schemas.openxmlformats.org/officeDocument/2006/relationships" r:embed="rId5" cstate="hqprint">
          <a:extLst>
            <a:ext uri="{28A0092B-C50C-407E-A947-70E740481C1C}">
              <a14:useLocalDpi xmlns:a14="http://schemas.microsoft.com/office/drawing/2010/main"/>
            </a:ext>
          </a:extLst>
        </a:blip>
        <a:srcRect/>
        <a:stretch/>
      </xdr:blipFill>
      <xdr:spPr>
        <a:xfrm>
          <a:off x="299373" y="1000404"/>
          <a:ext cx="3488857" cy="36624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46720</xdr:colOff>
      <xdr:row>13</xdr:row>
      <xdr:rowOff>83456</xdr:rowOff>
    </xdr:from>
    <xdr:to>
      <xdr:col>12</xdr:col>
      <xdr:colOff>10434</xdr:colOff>
      <xdr:row>15</xdr:row>
      <xdr:rowOff>166323</xdr:rowOff>
    </xdr:to>
    <xdr:pic>
      <xdr:nvPicPr>
        <xdr:cNvPr id="2" name="図 1"/>
        <xdr:cNvPicPr>
          <a:picLocks noChangeAspect="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l="27659" t="56063" r="28161" b="38036"/>
        <a:stretch/>
      </xdr:blipFill>
      <xdr:spPr>
        <a:xfrm>
          <a:off x="373291" y="4590142"/>
          <a:ext cx="3556000" cy="779552"/>
        </a:xfrm>
        <a:prstGeom prst="rect">
          <a:avLst/>
        </a:prstGeom>
      </xdr:spPr>
    </xdr:pic>
    <xdr:clientData/>
  </xdr:twoCellAnchor>
  <xdr:twoCellAnchor>
    <xdr:from>
      <xdr:col>1</xdr:col>
      <xdr:colOff>237129</xdr:colOff>
      <xdr:row>14</xdr:row>
      <xdr:rowOff>47301</xdr:rowOff>
    </xdr:from>
    <xdr:to>
      <xdr:col>6</xdr:col>
      <xdr:colOff>179318</xdr:colOff>
      <xdr:row>14</xdr:row>
      <xdr:rowOff>240004</xdr:rowOff>
    </xdr:to>
    <xdr:sp macro="" textlink="">
      <xdr:nvSpPr>
        <xdr:cNvPr id="3" name="正方形/長方形 2"/>
        <xdr:cNvSpPr/>
      </xdr:nvSpPr>
      <xdr:spPr>
        <a:xfrm>
          <a:off x="563700" y="4902330"/>
          <a:ext cx="1575047" cy="192703"/>
        </a:xfrm>
        <a:prstGeom prst="rect">
          <a:avLst/>
        </a:prstGeom>
        <a:solidFill>
          <a:schemeClr val="bg1"/>
        </a:solidFill>
        <a:ln>
          <a:noFill/>
        </a:ln>
        <a:effectLst>
          <a:outerShdw blurRad="1270000" dist="20000" dir="21540000" sx="200000" sy="200000" rotWithShape="0">
            <a:srgbClr val="000000">
              <a:alpha val="0"/>
            </a:srgbClr>
          </a:outerShdw>
        </a:effectLst>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kumimoji="1" lang="ja-JP" altLang="en-US" sz="20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1</xdr:col>
      <xdr:colOff>254555</xdr:colOff>
      <xdr:row>38</xdr:row>
      <xdr:rowOff>76915</xdr:rowOff>
    </xdr:from>
    <xdr:to>
      <xdr:col>9</xdr:col>
      <xdr:colOff>152400</xdr:colOff>
      <xdr:row>44</xdr:row>
      <xdr:rowOff>175357</xdr:rowOff>
    </xdr:to>
    <xdr:pic>
      <xdr:nvPicPr>
        <xdr:cNvPr id="5" name="図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7529" t="72529" r="8495" b="14240"/>
        <a:stretch/>
      </xdr:blipFill>
      <xdr:spPr>
        <a:xfrm>
          <a:off x="582215" y="13038535"/>
          <a:ext cx="2519125" cy="2247282"/>
        </a:xfrm>
        <a:prstGeom prst="rect">
          <a:avLst/>
        </a:prstGeom>
      </xdr:spPr>
    </xdr:pic>
    <xdr:clientData/>
  </xdr:twoCellAnchor>
  <xdr:twoCellAnchor editAs="oneCell">
    <xdr:from>
      <xdr:col>0</xdr:col>
      <xdr:colOff>298803</xdr:colOff>
      <xdr:row>2</xdr:row>
      <xdr:rowOff>356054</xdr:rowOff>
    </xdr:from>
    <xdr:to>
      <xdr:col>11</xdr:col>
      <xdr:colOff>76200</xdr:colOff>
      <xdr:row>13</xdr:row>
      <xdr:rowOff>12350</xdr:rowOff>
    </xdr:to>
    <xdr:pic>
      <xdr:nvPicPr>
        <xdr:cNvPr id="7" name="図 6"/>
        <xdr:cNvPicPr>
          <a:picLocks noChangeAspect="1"/>
        </xdr:cNvPicPr>
      </xdr:nvPicPr>
      <xdr:blipFill>
        <a:blip xmlns:r="http://schemas.openxmlformats.org/officeDocument/2006/relationships" r:embed="rId3"/>
        <a:stretch>
          <a:fillRect/>
        </a:stretch>
      </xdr:blipFill>
      <xdr:spPr>
        <a:xfrm>
          <a:off x="298803" y="954768"/>
          <a:ext cx="3369683" cy="3564268"/>
        </a:xfrm>
        <a:prstGeom prst="rect">
          <a:avLst/>
        </a:prstGeom>
      </xdr:spPr>
    </xdr:pic>
    <xdr:clientData/>
  </xdr:twoCellAnchor>
  <xdr:oneCellAnchor>
    <xdr:from>
      <xdr:col>1</xdr:col>
      <xdr:colOff>223365</xdr:colOff>
      <xdr:row>14</xdr:row>
      <xdr:rowOff>19773</xdr:rowOff>
    </xdr:from>
    <xdr:ext cx="1887889" cy="275717"/>
    <xdr:sp macro="" textlink="">
      <xdr:nvSpPr>
        <xdr:cNvPr id="9" name="テキスト ボックス 8"/>
        <xdr:cNvSpPr txBox="1"/>
      </xdr:nvSpPr>
      <xdr:spPr>
        <a:xfrm>
          <a:off x="549936" y="4874802"/>
          <a:ext cx="188788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大分県　農林水産　ポータル</a:t>
          </a:r>
        </a:p>
      </xdr:txBody>
    </xdr:sp>
    <xdr:clientData/>
  </xdr:oneCellAnchor>
  <xdr:twoCellAnchor editAs="oneCell">
    <xdr:from>
      <xdr:col>10</xdr:col>
      <xdr:colOff>90863</xdr:colOff>
      <xdr:row>13</xdr:row>
      <xdr:rowOff>240003</xdr:rowOff>
    </xdr:from>
    <xdr:to>
      <xdr:col>11</xdr:col>
      <xdr:colOff>257333</xdr:colOff>
      <xdr:row>15</xdr:row>
      <xdr:rowOff>76655</xdr:rowOff>
    </xdr:to>
    <xdr:pic>
      <xdr:nvPicPr>
        <xdr:cNvPr id="10" name="図 9"/>
        <xdr:cNvPicPr>
          <a:picLocks noChangeAspect="1"/>
        </xdr:cNvPicPr>
      </xdr:nvPicPr>
      <xdr:blipFill>
        <a:blip xmlns:r="http://schemas.openxmlformats.org/officeDocument/2006/relationships" r:embed="rId4"/>
        <a:stretch>
          <a:fillRect/>
        </a:stretch>
      </xdr:blipFill>
      <xdr:spPr>
        <a:xfrm>
          <a:off x="3356577" y="4746689"/>
          <a:ext cx="493042" cy="533337"/>
        </a:xfrm>
        <a:prstGeom prst="rect">
          <a:avLst/>
        </a:prstGeom>
      </xdr:spPr>
    </xdr:pic>
    <xdr:clientData/>
  </xdr:twoCellAnchor>
  <xdr:twoCellAnchor editAs="oneCell">
    <xdr:from>
      <xdr:col>14</xdr:col>
      <xdr:colOff>130624</xdr:colOff>
      <xdr:row>13</xdr:row>
      <xdr:rowOff>43541</xdr:rowOff>
    </xdr:from>
    <xdr:to>
      <xdr:col>25</xdr:col>
      <xdr:colOff>94338</xdr:colOff>
      <xdr:row>15</xdr:row>
      <xdr:rowOff>126408</xdr:rowOff>
    </xdr:to>
    <xdr:pic>
      <xdr:nvPicPr>
        <xdr:cNvPr id="15" name="図 14"/>
        <xdr:cNvPicPr>
          <a:picLocks noChangeAspect="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l="27659" t="56063" r="28161" b="38036"/>
        <a:stretch/>
      </xdr:blipFill>
      <xdr:spPr>
        <a:xfrm>
          <a:off x="4702624" y="4550227"/>
          <a:ext cx="3556000" cy="779552"/>
        </a:xfrm>
        <a:prstGeom prst="rect">
          <a:avLst/>
        </a:prstGeom>
      </xdr:spPr>
    </xdr:pic>
    <xdr:clientData/>
  </xdr:twoCellAnchor>
  <xdr:twoCellAnchor>
    <xdr:from>
      <xdr:col>14</xdr:col>
      <xdr:colOff>321033</xdr:colOff>
      <xdr:row>14</xdr:row>
      <xdr:rowOff>7386</xdr:rowOff>
    </xdr:from>
    <xdr:to>
      <xdr:col>19</xdr:col>
      <xdr:colOff>263223</xdr:colOff>
      <xdr:row>14</xdr:row>
      <xdr:rowOff>200089</xdr:rowOff>
    </xdr:to>
    <xdr:sp macro="" textlink="">
      <xdr:nvSpPr>
        <xdr:cNvPr id="16" name="正方形/長方形 15"/>
        <xdr:cNvSpPr/>
      </xdr:nvSpPr>
      <xdr:spPr>
        <a:xfrm>
          <a:off x="4893033" y="4862415"/>
          <a:ext cx="1575047" cy="192703"/>
        </a:xfrm>
        <a:prstGeom prst="rect">
          <a:avLst/>
        </a:prstGeom>
        <a:solidFill>
          <a:schemeClr val="bg1"/>
        </a:solidFill>
        <a:ln>
          <a:noFill/>
        </a:ln>
        <a:effectLst>
          <a:outerShdw blurRad="1270000" dist="20000" dir="21540000" sx="200000" sy="200000" rotWithShape="0">
            <a:srgbClr val="000000">
              <a:alpha val="0"/>
            </a:srgbClr>
          </a:outerShdw>
        </a:effectLst>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kumimoji="1" lang="ja-JP" altLang="en-US" sz="2000">
            <a:latin typeface="HG丸ｺﾞｼｯｸM-PRO" panose="020F0600000000000000" pitchFamily="50" charset="-128"/>
            <a:ea typeface="HG丸ｺﾞｼｯｸM-PRO" panose="020F0600000000000000" pitchFamily="50" charset="-128"/>
          </a:endParaRPr>
        </a:p>
      </xdr:txBody>
    </xdr:sp>
    <xdr:clientData/>
  </xdr:twoCellAnchor>
  <xdr:oneCellAnchor>
    <xdr:from>
      <xdr:col>14</xdr:col>
      <xdr:colOff>307269</xdr:colOff>
      <xdr:row>13</xdr:row>
      <xdr:rowOff>328201</xdr:rowOff>
    </xdr:from>
    <xdr:ext cx="1857560" cy="275717"/>
    <xdr:sp macro="" textlink="">
      <xdr:nvSpPr>
        <xdr:cNvPr id="17" name="テキスト ボックス 16"/>
        <xdr:cNvSpPr txBox="1"/>
      </xdr:nvSpPr>
      <xdr:spPr>
        <a:xfrm>
          <a:off x="4879269" y="4834887"/>
          <a:ext cx="185756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大分県　豊かな海づくり大会</a:t>
          </a:r>
        </a:p>
      </xdr:txBody>
    </xdr:sp>
    <xdr:clientData/>
  </xdr:oneCellAnchor>
  <xdr:twoCellAnchor editAs="oneCell">
    <xdr:from>
      <xdr:col>23</xdr:col>
      <xdr:colOff>174767</xdr:colOff>
      <xdr:row>13</xdr:row>
      <xdr:rowOff>200088</xdr:rowOff>
    </xdr:from>
    <xdr:to>
      <xdr:col>25</xdr:col>
      <xdr:colOff>14666</xdr:colOff>
      <xdr:row>15</xdr:row>
      <xdr:rowOff>36740</xdr:rowOff>
    </xdr:to>
    <xdr:pic>
      <xdr:nvPicPr>
        <xdr:cNvPr id="18" name="図 17"/>
        <xdr:cNvPicPr>
          <a:picLocks noChangeAspect="1"/>
        </xdr:cNvPicPr>
      </xdr:nvPicPr>
      <xdr:blipFill>
        <a:blip xmlns:r="http://schemas.openxmlformats.org/officeDocument/2006/relationships" r:embed="rId4"/>
        <a:stretch>
          <a:fillRect/>
        </a:stretch>
      </xdr:blipFill>
      <xdr:spPr>
        <a:xfrm>
          <a:off x="7685910" y="4706774"/>
          <a:ext cx="493042" cy="533337"/>
        </a:xfrm>
        <a:prstGeom prst="rect">
          <a:avLst/>
        </a:prstGeom>
      </xdr:spPr>
    </xdr:pic>
    <xdr:clientData/>
  </xdr:twoCellAnchor>
  <xdr:twoCellAnchor>
    <xdr:from>
      <xdr:col>27</xdr:col>
      <xdr:colOff>293912</xdr:colOff>
      <xdr:row>11</xdr:row>
      <xdr:rowOff>293915</xdr:rowOff>
    </xdr:from>
    <xdr:to>
      <xdr:col>32</xdr:col>
      <xdr:colOff>32655</xdr:colOff>
      <xdr:row>14</xdr:row>
      <xdr:rowOff>119742</xdr:rowOff>
    </xdr:to>
    <xdr:sp macro="" textlink="">
      <xdr:nvSpPr>
        <xdr:cNvPr id="19" name="正方形/長方形 18"/>
        <xdr:cNvSpPr/>
      </xdr:nvSpPr>
      <xdr:spPr>
        <a:xfrm>
          <a:off x="9187541" y="4103915"/>
          <a:ext cx="2253343" cy="870856"/>
        </a:xfrm>
        <a:prstGeom prst="rect">
          <a:avLst/>
        </a:prstGeom>
        <a:noFill/>
        <a:ln>
          <a:no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2000">
              <a:latin typeface="HG丸ｺﾞｼｯｸM-PRO" panose="020F0600000000000000" pitchFamily="50" charset="-128"/>
              <a:ea typeface="HG丸ｺﾞｼｯｸM-PRO" panose="020F0600000000000000" pitchFamily="50" charset="-128"/>
            </a:rPr>
            <a:t>QR</a:t>
          </a:r>
          <a:r>
            <a:rPr kumimoji="1" lang="ja-JP" altLang="en-US" sz="2000">
              <a:latin typeface="HG丸ｺﾞｼｯｸM-PRO" panose="020F0600000000000000" pitchFamily="50" charset="-128"/>
              <a:ea typeface="HG丸ｺﾞｼｯｸM-PRO" panose="020F0600000000000000" pitchFamily="50" charset="-128"/>
            </a:rPr>
            <a:t>コード更新</a:t>
          </a:r>
        </a:p>
      </xdr:txBody>
    </xdr:sp>
    <xdr:clientData/>
  </xdr:twoCellAnchor>
  <xdr:twoCellAnchor editAs="oneCell">
    <xdr:from>
      <xdr:col>12</xdr:col>
      <xdr:colOff>162992</xdr:colOff>
      <xdr:row>2</xdr:row>
      <xdr:rowOff>402770</xdr:rowOff>
    </xdr:from>
    <xdr:to>
      <xdr:col>26</xdr:col>
      <xdr:colOff>304800</xdr:colOff>
      <xdr:row>12</xdr:row>
      <xdr:rowOff>10884</xdr:rowOff>
    </xdr:to>
    <xdr:pic>
      <xdr:nvPicPr>
        <xdr:cNvPr id="20" name="図 19"/>
        <xdr:cNvPicPr>
          <a:picLocks noChangeAspect="1"/>
        </xdr:cNvPicPr>
      </xdr:nvPicPr>
      <xdr:blipFill rotWithShape="1">
        <a:blip xmlns:r="http://schemas.openxmlformats.org/officeDocument/2006/relationships" r:embed="rId5"/>
        <a:srcRect r="947"/>
        <a:stretch/>
      </xdr:blipFill>
      <xdr:spPr>
        <a:xfrm>
          <a:off x="4081849" y="1001484"/>
          <a:ext cx="4713808" cy="316774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a:spPr>
      <a:bodyPr vertOverflow="clip" horzOverflow="clip" rtlCol="0" anchor="ctr"/>
      <a:lstStyle>
        <a:defPPr algn="l">
          <a:defRPr kumimoji="1" sz="2000">
            <a:latin typeface="HG丸ｺﾞｼｯｸM-PRO" panose="020F0600000000000000" pitchFamily="50" charset="-128"/>
            <a:ea typeface="HG丸ｺﾞｼｯｸM-PRO" panose="020F0600000000000000" pitchFamily="50" charset="-128"/>
          </a:defRPr>
        </a:defPPr>
      </a:lstStyle>
      <a:style>
        <a:lnRef idx="1">
          <a:schemeClr val="accent4"/>
        </a:lnRef>
        <a:fillRef idx="2">
          <a:schemeClr val="accent4"/>
        </a:fillRef>
        <a:effectRef idx="1">
          <a:schemeClr val="accent4"/>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4" Type="http://schemas.openxmlformats.org/officeDocument/2006/relationships/printerSettings" Target="../printerSettings/printerSettings45.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drawing" Target="../drawings/drawing3.xml"/><Relationship Id="rId4" Type="http://schemas.openxmlformats.org/officeDocument/2006/relationships/printerSettings" Target="../printerSettings/printerSettings4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2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8"/>
  <sheetViews>
    <sheetView view="pageBreakPreview" zoomScale="70" zoomScaleNormal="100" zoomScaleSheetLayoutView="70" workbookViewId="0">
      <selection activeCell="S16" sqref="S16"/>
    </sheetView>
  </sheetViews>
  <sheetFormatPr defaultColWidth="9" defaultRowHeight="14.4"/>
  <cols>
    <col min="1" max="1" width="10.109375" style="1" customWidth="1"/>
    <col min="2" max="12" width="9" style="1"/>
    <col min="13" max="13" width="11" style="1" customWidth="1"/>
    <col min="14" max="16384" width="9" style="1"/>
  </cols>
  <sheetData>
    <row r="1" spans="1:13" ht="37.5" customHeight="1"/>
    <row r="2" spans="1:13" s="5" customFormat="1" ht="22.5" customHeight="1">
      <c r="A2" s="1"/>
      <c r="B2" s="1"/>
      <c r="C2" s="1"/>
      <c r="D2" s="1"/>
      <c r="E2" s="1"/>
      <c r="F2" s="1"/>
      <c r="G2" s="1"/>
      <c r="H2" s="1"/>
      <c r="I2" s="1"/>
      <c r="J2" s="1"/>
      <c r="K2" s="1"/>
      <c r="L2" s="1"/>
      <c r="M2" s="1"/>
    </row>
    <row r="3" spans="1:13" ht="33.75" customHeight="1"/>
    <row r="4" spans="1:13" ht="27" customHeight="1"/>
    <row r="5" spans="1:13" ht="27" customHeight="1"/>
    <row r="6" spans="1:13" ht="27" customHeight="1"/>
    <row r="7" spans="1:13" ht="27" customHeight="1"/>
    <row r="8" spans="1:13" ht="27" customHeight="1"/>
    <row r="9" spans="1:13" ht="27" customHeight="1">
      <c r="A9" s="93"/>
      <c r="C9" s="93"/>
      <c r="D9" s="93"/>
      <c r="E9" s="93"/>
      <c r="F9" s="93"/>
      <c r="G9" s="93"/>
      <c r="H9" s="93"/>
      <c r="I9" s="93"/>
      <c r="J9" s="93"/>
      <c r="K9" s="93"/>
      <c r="L9" s="93"/>
      <c r="M9" s="93"/>
    </row>
    <row r="10" spans="1:13" ht="33" customHeight="1">
      <c r="A10" s="93"/>
      <c r="B10" s="248" t="s">
        <v>396</v>
      </c>
      <c r="C10" s="244"/>
      <c r="D10" s="244"/>
      <c r="E10" s="244"/>
      <c r="F10" s="244"/>
      <c r="G10" s="244"/>
      <c r="H10" s="244"/>
      <c r="I10" s="244"/>
      <c r="J10" s="244"/>
      <c r="K10" s="93" t="s">
        <v>397</v>
      </c>
      <c r="L10" s="244">
        <v>1</v>
      </c>
      <c r="M10" s="244"/>
    </row>
    <row r="11" spans="1:13" ht="27" customHeight="1">
      <c r="A11" s="93"/>
      <c r="B11" s="246" t="s">
        <v>622</v>
      </c>
      <c r="C11" s="244"/>
      <c r="D11" s="244"/>
      <c r="E11" s="244"/>
      <c r="F11" s="244"/>
      <c r="G11" s="244"/>
      <c r="H11" s="244"/>
      <c r="I11" s="244"/>
      <c r="J11" s="244"/>
      <c r="K11" s="93"/>
      <c r="L11" s="244"/>
      <c r="M11" s="244"/>
    </row>
    <row r="12" spans="1:13" ht="33" customHeight="1">
      <c r="A12" s="93"/>
      <c r="B12" s="247" t="s">
        <v>398</v>
      </c>
      <c r="C12" s="244"/>
      <c r="D12" s="244"/>
      <c r="E12" s="244"/>
      <c r="F12" s="244"/>
      <c r="G12" s="244"/>
      <c r="H12" s="244"/>
      <c r="I12" s="244"/>
      <c r="J12" s="244"/>
      <c r="K12" s="93" t="s">
        <v>397</v>
      </c>
      <c r="L12" s="244">
        <v>3</v>
      </c>
      <c r="M12" s="244"/>
    </row>
    <row r="13" spans="1:13" ht="33" customHeight="1">
      <c r="A13" s="93"/>
      <c r="B13" s="247" t="s">
        <v>545</v>
      </c>
      <c r="C13" s="244"/>
      <c r="D13" s="244"/>
      <c r="E13" s="244"/>
      <c r="F13" s="244"/>
      <c r="G13" s="244"/>
      <c r="H13" s="244"/>
      <c r="I13" s="244"/>
      <c r="J13" s="244"/>
      <c r="K13" s="93" t="s">
        <v>397</v>
      </c>
      <c r="L13" s="244">
        <v>4</v>
      </c>
      <c r="M13" s="244"/>
    </row>
    <row r="14" spans="1:13" s="115" customFormat="1" ht="33" customHeight="1">
      <c r="A14" s="93"/>
      <c r="B14" s="247" t="s">
        <v>546</v>
      </c>
      <c r="C14" s="244"/>
      <c r="D14" s="244"/>
      <c r="E14" s="244"/>
      <c r="F14" s="244"/>
      <c r="G14" s="244"/>
      <c r="H14" s="244"/>
      <c r="I14" s="244"/>
      <c r="J14" s="244"/>
      <c r="K14" s="93" t="s">
        <v>397</v>
      </c>
      <c r="L14" s="244">
        <v>5</v>
      </c>
      <c r="M14" s="244"/>
    </row>
    <row r="15" spans="1:13" ht="33" customHeight="1">
      <c r="A15" s="93"/>
      <c r="B15" s="247" t="s">
        <v>102</v>
      </c>
      <c r="C15" s="244"/>
      <c r="D15" s="244"/>
      <c r="E15" s="244"/>
      <c r="F15" s="244"/>
      <c r="G15" s="244"/>
      <c r="H15" s="244"/>
      <c r="I15" s="244"/>
      <c r="J15" s="244"/>
      <c r="K15" s="93" t="s">
        <v>397</v>
      </c>
      <c r="L15" s="244">
        <v>6</v>
      </c>
      <c r="M15" s="244"/>
    </row>
    <row r="16" spans="1:13" ht="33" customHeight="1">
      <c r="A16" s="93"/>
      <c r="B16" s="247" t="s">
        <v>415</v>
      </c>
      <c r="C16" s="244"/>
      <c r="D16" s="244"/>
      <c r="E16" s="244"/>
      <c r="F16" s="244"/>
      <c r="G16" s="244"/>
      <c r="H16" s="244"/>
      <c r="I16" s="244"/>
      <c r="J16" s="244"/>
      <c r="K16" s="93" t="s">
        <v>397</v>
      </c>
      <c r="L16" s="245">
        <v>7</v>
      </c>
      <c r="M16" s="245"/>
    </row>
    <row r="17" spans="1:13" ht="33" customHeight="1">
      <c r="A17" s="93"/>
      <c r="B17" s="247" t="s">
        <v>402</v>
      </c>
      <c r="C17" s="244"/>
      <c r="D17" s="244"/>
      <c r="E17" s="244"/>
      <c r="F17" s="244"/>
      <c r="G17" s="244"/>
      <c r="H17" s="244"/>
      <c r="I17" s="244"/>
      <c r="J17" s="244"/>
      <c r="K17" s="93" t="s">
        <v>397</v>
      </c>
      <c r="L17" s="245">
        <v>9</v>
      </c>
      <c r="M17" s="245"/>
    </row>
    <row r="18" spans="1:13" ht="33.75" customHeight="1">
      <c r="A18" s="93"/>
      <c r="B18" s="244"/>
      <c r="C18" s="244"/>
      <c r="D18" s="244"/>
      <c r="E18" s="244"/>
      <c r="F18" s="244"/>
      <c r="G18" s="244"/>
      <c r="H18" s="244"/>
      <c r="I18" s="244"/>
      <c r="J18" s="244"/>
      <c r="K18" s="93"/>
      <c r="L18" s="244"/>
      <c r="M18" s="244"/>
    </row>
    <row r="19" spans="1:13" ht="33" customHeight="1">
      <c r="A19" s="93"/>
      <c r="B19" s="247" t="s">
        <v>404</v>
      </c>
      <c r="C19" s="244"/>
      <c r="D19" s="244"/>
      <c r="E19" s="244"/>
      <c r="F19" s="244"/>
      <c r="G19" s="244"/>
      <c r="H19" s="244"/>
      <c r="I19" s="244"/>
      <c r="J19" s="244"/>
      <c r="K19" s="93"/>
      <c r="L19" s="245"/>
      <c r="M19" s="245"/>
    </row>
    <row r="20" spans="1:13" ht="34.5" customHeight="1">
      <c r="A20" s="93"/>
      <c r="B20" s="249" t="s">
        <v>483</v>
      </c>
      <c r="C20" s="244"/>
      <c r="D20" s="244"/>
      <c r="E20" s="244"/>
      <c r="F20" s="244"/>
      <c r="G20" s="244"/>
      <c r="H20" s="244"/>
      <c r="I20" s="244"/>
      <c r="J20" s="244"/>
      <c r="K20" s="93" t="s">
        <v>397</v>
      </c>
      <c r="L20" s="245">
        <v>11</v>
      </c>
      <c r="M20" s="245"/>
    </row>
    <row r="21" spans="1:13" ht="34.5" customHeight="1">
      <c r="A21" s="93"/>
      <c r="B21" s="249" t="s">
        <v>602</v>
      </c>
      <c r="C21" s="244"/>
      <c r="D21" s="244"/>
      <c r="E21" s="244"/>
      <c r="F21" s="244"/>
      <c r="G21" s="244"/>
      <c r="H21" s="244"/>
      <c r="I21" s="244"/>
      <c r="J21" s="244"/>
      <c r="K21" s="93" t="s">
        <v>397</v>
      </c>
      <c r="L21" s="245">
        <v>12</v>
      </c>
      <c r="M21" s="245"/>
    </row>
    <row r="22" spans="1:13" ht="34.5" customHeight="1">
      <c r="A22" s="93"/>
      <c r="B22" s="249" t="s">
        <v>603</v>
      </c>
      <c r="C22" s="244"/>
      <c r="D22" s="244"/>
      <c r="E22" s="244"/>
      <c r="F22" s="244"/>
      <c r="G22" s="244"/>
      <c r="H22" s="244"/>
      <c r="I22" s="244"/>
      <c r="J22" s="244"/>
      <c r="K22" s="93" t="s">
        <v>397</v>
      </c>
      <c r="L22" s="245">
        <v>13</v>
      </c>
      <c r="M22" s="245"/>
    </row>
    <row r="23" spans="1:13" ht="27" customHeight="1">
      <c r="A23" s="93"/>
      <c r="B23" s="244"/>
      <c r="C23" s="244"/>
      <c r="D23" s="244"/>
      <c r="E23" s="244"/>
      <c r="F23" s="244"/>
      <c r="G23" s="244"/>
      <c r="H23" s="244"/>
      <c r="I23" s="244"/>
      <c r="J23" s="244"/>
      <c r="K23" s="93"/>
      <c r="L23" s="244"/>
      <c r="M23" s="244"/>
    </row>
    <row r="24" spans="1:13" ht="33" customHeight="1">
      <c r="A24" s="93"/>
      <c r="B24" s="247" t="s">
        <v>405</v>
      </c>
      <c r="C24" s="244"/>
      <c r="D24" s="244"/>
      <c r="E24" s="244"/>
      <c r="F24" s="244"/>
      <c r="G24" s="244"/>
      <c r="H24" s="244"/>
      <c r="I24" s="244"/>
      <c r="J24" s="244"/>
      <c r="K24" s="93"/>
      <c r="L24" s="245"/>
      <c r="M24" s="245"/>
    </row>
    <row r="25" spans="1:13" ht="34.5" customHeight="1">
      <c r="A25" s="93"/>
      <c r="B25" s="249" t="s">
        <v>574</v>
      </c>
      <c r="C25" s="244"/>
      <c r="D25" s="244"/>
      <c r="E25" s="244"/>
      <c r="F25" s="244"/>
      <c r="G25" s="244"/>
      <c r="H25" s="244"/>
      <c r="I25" s="244"/>
      <c r="J25" s="244"/>
      <c r="K25" s="93" t="s">
        <v>397</v>
      </c>
      <c r="L25" s="245">
        <v>14</v>
      </c>
      <c r="M25" s="245"/>
    </row>
    <row r="26" spans="1:13" ht="34.5" customHeight="1">
      <c r="A26" s="93"/>
      <c r="B26" s="249" t="s">
        <v>575</v>
      </c>
      <c r="C26" s="244"/>
      <c r="D26" s="244"/>
      <c r="E26" s="244"/>
      <c r="F26" s="244"/>
      <c r="G26" s="244"/>
      <c r="H26" s="244"/>
      <c r="I26" s="244"/>
      <c r="J26" s="244"/>
      <c r="K26" s="93" t="s">
        <v>397</v>
      </c>
      <c r="L26" s="245">
        <v>15</v>
      </c>
      <c r="M26" s="245"/>
    </row>
    <row r="27" spans="1:13" ht="27" customHeight="1">
      <c r="A27" s="93"/>
      <c r="B27" s="244"/>
      <c r="C27" s="244"/>
      <c r="D27" s="244"/>
      <c r="E27" s="244"/>
      <c r="F27" s="244"/>
      <c r="G27" s="244"/>
      <c r="H27" s="244"/>
      <c r="I27" s="244"/>
      <c r="J27" s="244"/>
      <c r="K27" s="93"/>
      <c r="L27" s="244"/>
      <c r="M27" s="244"/>
    </row>
    <row r="28" spans="1:13" ht="33" customHeight="1">
      <c r="A28" s="93"/>
      <c r="B28" s="247" t="s">
        <v>407</v>
      </c>
      <c r="C28" s="244"/>
      <c r="D28" s="244"/>
      <c r="E28" s="244"/>
      <c r="F28" s="244"/>
      <c r="G28" s="244"/>
      <c r="H28" s="244"/>
      <c r="I28" s="244"/>
      <c r="J28" s="244"/>
      <c r="K28" s="93"/>
      <c r="L28" s="245"/>
      <c r="M28" s="245"/>
    </row>
    <row r="29" spans="1:13" ht="34.5" customHeight="1">
      <c r="A29" s="93"/>
      <c r="B29" s="249" t="s">
        <v>406</v>
      </c>
      <c r="C29" s="244"/>
      <c r="D29" s="244"/>
      <c r="E29" s="244"/>
      <c r="F29" s="244"/>
      <c r="G29" s="244"/>
      <c r="H29" s="244"/>
      <c r="I29" s="244"/>
      <c r="J29" s="244"/>
      <c r="K29" s="93" t="s">
        <v>397</v>
      </c>
      <c r="L29" s="245">
        <v>16</v>
      </c>
      <c r="M29" s="245"/>
    </row>
    <row r="30" spans="1:13" ht="34.5" customHeight="1">
      <c r="A30" s="93"/>
      <c r="B30" s="249" t="s">
        <v>547</v>
      </c>
      <c r="C30" s="244"/>
      <c r="D30" s="244"/>
      <c r="E30" s="244"/>
      <c r="F30" s="244"/>
      <c r="G30" s="244"/>
      <c r="H30" s="244"/>
      <c r="I30" s="244"/>
      <c r="J30" s="244"/>
      <c r="K30" s="93" t="s">
        <v>397</v>
      </c>
      <c r="L30" s="245">
        <v>17</v>
      </c>
      <c r="M30" s="245"/>
    </row>
    <row r="31" spans="1:13" ht="27" customHeight="1">
      <c r="A31" s="93"/>
      <c r="B31" s="244"/>
      <c r="C31" s="244"/>
      <c r="D31" s="244"/>
      <c r="E31" s="244"/>
      <c r="F31" s="244"/>
      <c r="G31" s="244"/>
      <c r="H31" s="244"/>
      <c r="I31" s="244"/>
      <c r="J31" s="244"/>
      <c r="K31" s="93"/>
      <c r="L31" s="244"/>
      <c r="M31" s="244"/>
    </row>
    <row r="32" spans="1:13" ht="33" customHeight="1">
      <c r="A32" s="93"/>
      <c r="B32" s="247" t="s">
        <v>484</v>
      </c>
      <c r="C32" s="244"/>
      <c r="D32" s="244"/>
      <c r="E32" s="244"/>
      <c r="F32" s="244"/>
      <c r="G32" s="244"/>
      <c r="H32" s="244"/>
      <c r="I32" s="244"/>
      <c r="J32" s="244"/>
      <c r="K32" s="93" t="s">
        <v>397</v>
      </c>
      <c r="L32" s="245">
        <v>18</v>
      </c>
      <c r="M32" s="245"/>
    </row>
    <row r="33" spans="1:13" ht="33" customHeight="1">
      <c r="A33" s="93"/>
      <c r="B33" s="247" t="s">
        <v>485</v>
      </c>
      <c r="C33" s="244"/>
      <c r="D33" s="244"/>
      <c r="E33" s="244"/>
      <c r="F33" s="244"/>
      <c r="G33" s="244"/>
      <c r="H33" s="244"/>
      <c r="I33" s="244"/>
      <c r="J33" s="244"/>
      <c r="K33" s="93" t="s">
        <v>397</v>
      </c>
      <c r="L33" s="245">
        <v>19</v>
      </c>
      <c r="M33" s="245"/>
    </row>
    <row r="34" spans="1:13" s="115" customFormat="1" ht="27" customHeight="1">
      <c r="A34" s="93"/>
      <c r="B34" s="114"/>
      <c r="C34" s="244"/>
      <c r="D34" s="244"/>
      <c r="E34" s="244"/>
      <c r="F34" s="244"/>
      <c r="G34" s="244"/>
      <c r="H34" s="244"/>
      <c r="I34" s="244"/>
      <c r="J34" s="244"/>
      <c r="K34" s="244"/>
      <c r="L34" s="93"/>
      <c r="M34" s="245"/>
    </row>
    <row r="35" spans="1:13" s="115" customFormat="1" ht="27" customHeight="1">
      <c r="A35" s="93"/>
      <c r="B35" s="114"/>
      <c r="C35" s="244"/>
      <c r="D35" s="244"/>
      <c r="E35" s="244"/>
      <c r="F35" s="244"/>
      <c r="G35" s="244"/>
      <c r="H35" s="244"/>
      <c r="I35" s="244"/>
      <c r="J35" s="244"/>
      <c r="K35" s="244"/>
      <c r="L35" s="93"/>
      <c r="M35" s="245"/>
    </row>
    <row r="36" spans="1:13" ht="27" customHeight="1">
      <c r="A36" s="93"/>
      <c r="B36" s="244"/>
      <c r="C36" s="244"/>
      <c r="D36" s="244"/>
      <c r="E36" s="244"/>
      <c r="F36" s="244"/>
      <c r="G36" s="244"/>
      <c r="H36" s="244"/>
      <c r="I36" s="244"/>
      <c r="J36" s="244"/>
      <c r="K36" s="244"/>
      <c r="L36" s="93"/>
      <c r="M36" s="93"/>
    </row>
    <row r="37" spans="1:13" ht="27" customHeight="1">
      <c r="A37" s="93"/>
      <c r="B37" s="244"/>
      <c r="C37" s="244"/>
      <c r="D37" s="244"/>
      <c r="E37" s="244"/>
      <c r="F37" s="244"/>
      <c r="G37" s="244"/>
      <c r="H37" s="244"/>
      <c r="I37" s="244"/>
      <c r="J37" s="244"/>
      <c r="K37" s="244"/>
      <c r="L37" s="93"/>
      <c r="M37" s="94" t="s">
        <v>416</v>
      </c>
    </row>
    <row r="38" spans="1:13" ht="27" customHeight="1">
      <c r="A38" s="93"/>
      <c r="B38" s="93"/>
      <c r="C38" s="93"/>
      <c r="D38" s="93"/>
      <c r="E38" s="93"/>
      <c r="F38" s="93"/>
      <c r="G38" s="93"/>
      <c r="H38" s="93"/>
      <c r="I38" s="93"/>
      <c r="K38" s="93"/>
      <c r="L38" s="93"/>
      <c r="M38" s="443" t="s">
        <v>642</v>
      </c>
    </row>
    <row r="39" spans="1:13" ht="27" customHeight="1">
      <c r="A39" s="93"/>
      <c r="B39" s="93"/>
      <c r="C39" s="93"/>
      <c r="D39" s="93"/>
      <c r="E39" s="93"/>
      <c r="F39" s="93"/>
      <c r="G39" s="93"/>
      <c r="H39" s="93"/>
      <c r="I39" s="93"/>
      <c r="K39" s="93"/>
      <c r="L39" s="93"/>
    </row>
    <row r="40" spans="1:13" ht="27" customHeight="1"/>
    <row r="41" spans="1:13" ht="27" customHeight="1"/>
    <row r="42" spans="1:13" ht="27" customHeight="1"/>
    <row r="43" spans="1:13" ht="27" customHeight="1"/>
    <row r="44" spans="1:13" ht="27" customHeight="1"/>
    <row r="45" spans="1:13" ht="27" customHeight="1"/>
    <row r="46" spans="1:13" ht="27" customHeight="1"/>
    <row r="47" spans="1:13" ht="27" customHeight="1"/>
    <row r="48" spans="1:13" ht="27" customHeight="1"/>
    <row r="49" ht="27" customHeight="1"/>
    <row r="50" ht="27" customHeight="1"/>
    <row r="51" ht="27" customHeight="1"/>
    <row r="52" ht="27" customHeight="1"/>
    <row r="53" ht="27" customHeight="1"/>
    <row r="54" ht="27" customHeight="1"/>
    <row r="55" ht="27" customHeight="1"/>
    <row r="56" ht="27" customHeight="1"/>
    <row r="57" ht="27" customHeight="1"/>
    <row r="58" ht="27" customHeight="1"/>
    <row r="59" ht="27" customHeight="1"/>
    <row r="60" ht="27" customHeight="1"/>
    <row r="61" ht="27" customHeight="1"/>
    <row r="62" ht="27" customHeight="1"/>
    <row r="63" ht="27" customHeight="1"/>
    <row r="64" ht="27" customHeight="1"/>
    <row r="65" ht="27" customHeight="1"/>
    <row r="66" ht="27" customHeight="1"/>
    <row r="67" ht="27" customHeight="1"/>
    <row r="68" ht="27" customHeight="1"/>
    <row r="69" ht="27" customHeight="1"/>
    <row r="70" ht="27" customHeight="1"/>
    <row r="71" ht="27" customHeight="1"/>
    <row r="72" ht="27" customHeight="1"/>
    <row r="73" ht="27" customHeight="1"/>
    <row r="74" ht="27" customHeight="1"/>
    <row r="75" ht="27" customHeight="1"/>
    <row r="76" ht="27" customHeight="1"/>
    <row r="77" ht="27" customHeight="1"/>
    <row r="78" ht="27" customHeight="1"/>
    <row r="79" ht="27" customHeight="1"/>
    <row r="80" ht="27" customHeight="1"/>
    <row r="81" ht="27" customHeight="1"/>
    <row r="82" ht="27" customHeight="1"/>
    <row r="83" ht="27" customHeight="1"/>
    <row r="84" ht="27" customHeight="1"/>
    <row r="85" ht="27" customHeight="1"/>
    <row r="86" ht="27" customHeight="1"/>
    <row r="87" ht="27" customHeight="1"/>
    <row r="88" ht="27" customHeight="1"/>
    <row r="89" ht="27" customHeight="1"/>
    <row r="90" ht="27" customHeight="1"/>
    <row r="91" ht="27" customHeight="1"/>
    <row r="92" ht="27" customHeight="1"/>
    <row r="93" ht="27" customHeight="1"/>
    <row r="94" ht="27" customHeight="1"/>
    <row r="95" ht="27" customHeight="1"/>
    <row r="96" ht="27" customHeight="1"/>
    <row r="97" ht="27" customHeight="1"/>
    <row r="98" ht="27" customHeight="1"/>
    <row r="99" ht="27" customHeight="1"/>
    <row r="100" ht="27" customHeight="1"/>
    <row r="101" ht="27" customHeight="1"/>
    <row r="102" ht="27" customHeight="1"/>
    <row r="103" ht="27" customHeight="1"/>
    <row r="104" ht="27" customHeight="1"/>
    <row r="105" ht="27" customHeight="1"/>
    <row r="106" ht="27" customHeight="1"/>
    <row r="107" ht="27" customHeight="1"/>
    <row r="108" ht="27" customHeight="1"/>
    <row r="109" ht="27" customHeight="1"/>
    <row r="110" ht="27" customHeight="1"/>
    <row r="111" ht="27" customHeight="1"/>
    <row r="112" ht="27" customHeight="1"/>
    <row r="113" ht="27" customHeight="1"/>
    <row r="114" ht="27" customHeight="1"/>
    <row r="115" ht="27" customHeight="1"/>
    <row r="116" ht="27" customHeight="1"/>
    <row r="117" ht="27" customHeight="1"/>
    <row r="118" ht="27" customHeight="1"/>
    <row r="119" ht="27" customHeight="1"/>
    <row r="120" ht="27" customHeight="1"/>
    <row r="121" ht="27" customHeight="1"/>
    <row r="122" ht="27" customHeight="1"/>
    <row r="123" ht="27" customHeight="1"/>
    <row r="124" ht="27" customHeight="1"/>
    <row r="125" ht="27" customHeight="1"/>
    <row r="126" ht="27" customHeight="1"/>
    <row r="127" ht="27" customHeight="1"/>
    <row r="128" ht="27" customHeight="1"/>
    <row r="129" ht="27" customHeight="1"/>
    <row r="130" ht="27" customHeight="1"/>
    <row r="131" ht="27" customHeight="1"/>
    <row r="132" ht="27" customHeight="1"/>
    <row r="133" ht="27" customHeight="1"/>
    <row r="134" ht="27" customHeight="1"/>
    <row r="135" ht="27" customHeight="1"/>
    <row r="136" ht="27" customHeight="1"/>
    <row r="137" ht="27" customHeight="1"/>
    <row r="138" ht="48" customHeight="1"/>
    <row r="139" ht="26.25" customHeight="1"/>
    <row r="140" ht="26.25" customHeight="1"/>
    <row r="141" ht="26.25" customHeight="1"/>
    <row r="142" ht="26.25" customHeight="1"/>
    <row r="143" ht="24" customHeight="1"/>
    <row r="144" ht="24" customHeight="1"/>
    <row r="145" ht="24" customHeight="1"/>
    <row r="146" ht="24" customHeight="1"/>
    <row r="147" ht="24" customHeight="1"/>
    <row r="148" ht="24" customHeight="1"/>
    <row r="149" ht="24" customHeight="1"/>
    <row r="150" ht="24" customHeight="1"/>
    <row r="151" ht="24" customHeight="1"/>
    <row r="152" ht="24" customHeight="1"/>
    <row r="153" ht="24" customHeight="1"/>
    <row r="154" ht="24" customHeight="1"/>
    <row r="155" ht="24" customHeight="1"/>
    <row r="156" ht="24" customHeight="1"/>
    <row r="157" ht="24" customHeight="1"/>
    <row r="158" ht="24" customHeight="1"/>
  </sheetData>
  <customSheetViews>
    <customSheetView guid="{C5FAFED9-6166-4746-ADED-0FA76312E786}" showPageBreaks="1" printArea="1" view="pageBreakPreview">
      <selection activeCell="L9" sqref="L9"/>
      <pageMargins left="0.78740157480314965" right="0.78740157480314965" top="0.55118110236220474" bottom="0.55118110236220474" header="0.31496062992125984" footer="0.31496062992125984"/>
      <printOptions horizontalCentered="1"/>
      <pageSetup paperSize="9" scale="67" fitToHeight="2" orientation="portrait" r:id="rId1"/>
    </customSheetView>
    <customSheetView guid="{F4D6756E-AF4C-4E2C-B953-6184D5DD4220}" showPageBreaks="1" view="pageBreakPreview">
      <selection activeCell="B38" sqref="B38"/>
      <pageMargins left="0.78740157480314965" right="0.78740157480314965" top="0.55118110236220474" bottom="0.55118110236220474" header="0.31496062992125984" footer="0.31496062992125984"/>
      <printOptions horizontalCentered="1"/>
      <pageSetup paperSize="9" scale="67" fitToHeight="2" orientation="portrait" r:id="rId2"/>
    </customSheetView>
    <customSheetView guid="{592965FF-9EF6-4C3A-906E-26C9AD76BDC9}" scale="70" showPageBreaks="1" view="pageBreakPreview" topLeftCell="A7">
      <selection activeCell="O22" sqref="O22"/>
      <pageMargins left="0.78740157480314965" right="0.78740157480314965" top="0.55118110236220474" bottom="0.55118110236220474" header="0.31496062992125984" footer="0.31496062992125984"/>
      <printOptions horizontalCentered="1"/>
      <pageSetup paperSize="9" scale="70" fitToHeight="2" orientation="portrait" r:id="rId3"/>
    </customSheetView>
  </customSheetViews>
  <phoneticPr fontId="1"/>
  <printOptions horizontalCentered="1"/>
  <pageMargins left="0.78740157480314965" right="0.78740157480314965" top="0.55118110236220474" bottom="0.55118110236220474" header="0.31496062992125984" footer="0.31496062992125984"/>
  <pageSetup paperSize="9" scale="70" fitToHeight="2"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72"/>
  <sheetViews>
    <sheetView view="pageBreakPreview" zoomScale="85" zoomScaleNormal="100" zoomScaleSheetLayoutView="85" workbookViewId="0">
      <pane xSplit="5" ySplit="3" topLeftCell="F46" activePane="bottomRight" state="frozen"/>
      <selection activeCell="G24" sqref="G24"/>
      <selection pane="topRight" activeCell="G24" sqref="G24"/>
      <selection pane="bottomLeft" activeCell="G24" sqref="G24"/>
      <selection pane="bottomRight" activeCell="K9" sqref="K9"/>
    </sheetView>
  </sheetViews>
  <sheetFormatPr defaultColWidth="9" defaultRowHeight="14.4"/>
  <cols>
    <col min="1" max="2" width="3.21875" style="1" customWidth="1"/>
    <col min="3" max="3" width="6.33203125" style="1" customWidth="1"/>
    <col min="4" max="4" width="12.6640625" style="1" customWidth="1"/>
    <col min="5" max="5" width="25" style="1" customWidth="1"/>
    <col min="6" max="11" width="10.77734375" style="95" customWidth="1"/>
    <col min="12" max="12" width="10.6640625" style="95" customWidth="1"/>
    <col min="13" max="16384" width="9" style="1"/>
  </cols>
  <sheetData>
    <row r="1" spans="1:12" ht="30" customHeight="1" thickBot="1">
      <c r="A1" s="651" t="s">
        <v>283</v>
      </c>
      <c r="B1" s="651"/>
      <c r="C1" s="651"/>
      <c r="D1" s="651"/>
      <c r="E1" s="651"/>
      <c r="F1" s="651"/>
      <c r="G1" s="651"/>
      <c r="H1" s="651"/>
      <c r="I1" s="651"/>
      <c r="J1" s="651"/>
      <c r="K1" s="651"/>
      <c r="L1" s="651"/>
    </row>
    <row r="2" spans="1:12" s="5" customFormat="1" ht="20.25" customHeight="1" thickBot="1">
      <c r="A2" s="4"/>
      <c r="B2" s="4"/>
      <c r="C2" s="4"/>
      <c r="D2" s="4"/>
      <c r="E2" s="4"/>
      <c r="F2" s="4"/>
      <c r="G2" s="4"/>
      <c r="H2" s="4"/>
      <c r="I2" s="4"/>
      <c r="J2" s="4"/>
      <c r="K2" s="4"/>
      <c r="L2" s="4"/>
    </row>
    <row r="3" spans="1:12" ht="33.75" customHeight="1" thickBot="1">
      <c r="A3" s="676" t="s">
        <v>164</v>
      </c>
      <c r="B3" s="677"/>
      <c r="C3" s="677"/>
      <c r="D3" s="677"/>
      <c r="E3" s="678"/>
      <c r="F3" s="50" t="s">
        <v>63</v>
      </c>
      <c r="G3" s="50" t="s">
        <v>64</v>
      </c>
      <c r="H3" s="50" t="s">
        <v>65</v>
      </c>
      <c r="I3" s="50" t="s">
        <v>66</v>
      </c>
      <c r="J3" s="351" t="s">
        <v>67</v>
      </c>
      <c r="K3" s="50" t="s">
        <v>68</v>
      </c>
      <c r="L3" s="51" t="s">
        <v>69</v>
      </c>
    </row>
    <row r="4" spans="1:12" ht="27" customHeight="1" thickBot="1">
      <c r="A4" s="733" t="s">
        <v>284</v>
      </c>
      <c r="B4" s="734"/>
      <c r="C4" s="734"/>
      <c r="D4" s="734"/>
      <c r="E4" s="734"/>
      <c r="F4" s="72"/>
      <c r="G4" s="72"/>
      <c r="H4" s="72"/>
      <c r="I4" s="72"/>
      <c r="J4" s="352"/>
      <c r="K4" s="72"/>
      <c r="L4" s="75"/>
    </row>
    <row r="5" spans="1:12" ht="27" customHeight="1">
      <c r="A5" s="17"/>
      <c r="B5" s="251" t="s">
        <v>193</v>
      </c>
      <c r="C5" s="61"/>
      <c r="D5" s="61"/>
      <c r="E5" s="62"/>
      <c r="F5" s="63"/>
      <c r="G5" s="63"/>
      <c r="H5" s="63"/>
      <c r="I5" s="63"/>
      <c r="J5" s="353"/>
      <c r="K5" s="63"/>
      <c r="L5" s="76"/>
    </row>
    <row r="6" spans="1:12" ht="27" customHeight="1">
      <c r="A6" s="18"/>
      <c r="B6" s="60"/>
      <c r="C6" s="691" t="s">
        <v>285</v>
      </c>
      <c r="D6" s="692"/>
      <c r="E6" s="693"/>
      <c r="F6" s="106">
        <v>401900</v>
      </c>
      <c r="G6" s="106">
        <v>401748</v>
      </c>
      <c r="H6" s="106">
        <v>401560</v>
      </c>
      <c r="I6" s="258">
        <v>401808</v>
      </c>
      <c r="J6" s="395">
        <v>401808</v>
      </c>
      <c r="K6" s="234">
        <v>401596</v>
      </c>
      <c r="L6" s="570" t="s">
        <v>71</v>
      </c>
    </row>
    <row r="7" spans="1:12" ht="27" customHeight="1">
      <c r="A7" s="18"/>
      <c r="B7" s="60"/>
      <c r="C7" s="694" t="s">
        <v>286</v>
      </c>
      <c r="D7" s="695"/>
      <c r="E7" s="696"/>
      <c r="F7" s="235">
        <v>89.600588582830767</v>
      </c>
      <c r="G7" s="235">
        <v>89.600588582830767</v>
      </c>
      <c r="H7" s="235">
        <v>89.600588582830767</v>
      </c>
      <c r="I7" s="262">
        <v>89.664868049325847</v>
      </c>
      <c r="J7" s="432">
        <v>89.7</v>
      </c>
      <c r="K7" s="336">
        <v>89.7</v>
      </c>
      <c r="L7" s="570" t="s">
        <v>71</v>
      </c>
    </row>
    <row r="8" spans="1:12" ht="27" customHeight="1">
      <c r="A8" s="18"/>
      <c r="B8" s="60"/>
      <c r="C8" s="694" t="s">
        <v>432</v>
      </c>
      <c r="D8" s="695"/>
      <c r="E8" s="696"/>
      <c r="F8" s="211">
        <v>46611</v>
      </c>
      <c r="G8" s="107">
        <v>46425</v>
      </c>
      <c r="H8" s="107">
        <v>46383</v>
      </c>
      <c r="I8" s="260">
        <v>46315</v>
      </c>
      <c r="J8" s="400">
        <v>46315</v>
      </c>
      <c r="K8" s="211">
        <v>46244</v>
      </c>
      <c r="L8" s="570" t="s">
        <v>71</v>
      </c>
    </row>
    <row r="9" spans="1:12" ht="27" customHeight="1" thickBot="1">
      <c r="A9" s="18"/>
      <c r="B9" s="60"/>
      <c r="C9" s="694" t="s">
        <v>286</v>
      </c>
      <c r="D9" s="695"/>
      <c r="E9" s="696"/>
      <c r="F9" s="236">
        <v>10.397181936749641</v>
      </c>
      <c r="G9" s="236">
        <v>10.358723082381134</v>
      </c>
      <c r="H9" s="236">
        <v>10.35466566058628</v>
      </c>
      <c r="I9" s="262">
        <v>10.335355104190377</v>
      </c>
      <c r="J9" s="432">
        <v>10.3</v>
      </c>
      <c r="K9" s="336">
        <v>10.3</v>
      </c>
      <c r="L9" s="570" t="s">
        <v>71</v>
      </c>
    </row>
    <row r="10" spans="1:12" ht="27" hidden="1" customHeight="1">
      <c r="A10" s="18"/>
      <c r="B10" s="60"/>
      <c r="C10" s="688"/>
      <c r="D10" s="689"/>
      <c r="E10" s="690"/>
      <c r="F10" s="54"/>
      <c r="G10" s="54"/>
      <c r="H10" s="54"/>
      <c r="I10" s="309"/>
      <c r="J10" s="356"/>
      <c r="K10" s="54"/>
      <c r="L10" s="77"/>
    </row>
    <row r="11" spans="1:12" ht="27" hidden="1" customHeight="1">
      <c r="A11" s="18"/>
      <c r="B11" s="60"/>
      <c r="C11" s="694"/>
      <c r="D11" s="695"/>
      <c r="E11" s="696"/>
      <c r="F11" s="54"/>
      <c r="G11" s="54"/>
      <c r="H11" s="54"/>
      <c r="I11" s="309"/>
      <c r="J11" s="356"/>
      <c r="K11" s="54"/>
      <c r="L11" s="77"/>
    </row>
    <row r="12" spans="1:12" ht="27" hidden="1" customHeight="1">
      <c r="A12" s="18"/>
      <c r="B12" s="60"/>
      <c r="C12" s="694"/>
      <c r="D12" s="695"/>
      <c r="E12" s="696"/>
      <c r="F12" s="54"/>
      <c r="G12" s="54"/>
      <c r="H12" s="54"/>
      <c r="I12" s="309"/>
      <c r="J12" s="356"/>
      <c r="K12" s="54"/>
      <c r="L12" s="77"/>
    </row>
    <row r="13" spans="1:12" ht="27" hidden="1" customHeight="1" thickBot="1">
      <c r="A13" s="18"/>
      <c r="B13" s="60"/>
      <c r="C13" s="688"/>
      <c r="D13" s="689"/>
      <c r="E13" s="690"/>
      <c r="F13" s="54"/>
      <c r="G13" s="54"/>
      <c r="H13" s="54"/>
      <c r="I13" s="309"/>
      <c r="J13" s="356"/>
      <c r="K13" s="54"/>
      <c r="L13" s="77"/>
    </row>
    <row r="14" spans="1:12" ht="27" customHeight="1">
      <c r="A14" s="17"/>
      <c r="B14" s="251" t="s">
        <v>294</v>
      </c>
      <c r="C14" s="64"/>
      <c r="D14" s="64"/>
      <c r="E14" s="62"/>
      <c r="F14" s="65"/>
      <c r="G14" s="65"/>
      <c r="H14" s="65"/>
      <c r="I14" s="63"/>
      <c r="J14" s="357"/>
      <c r="K14" s="65"/>
      <c r="L14" s="78"/>
    </row>
    <row r="15" spans="1:12" ht="27" customHeight="1">
      <c r="A15" s="18"/>
      <c r="B15" s="60"/>
      <c r="C15" s="691" t="s">
        <v>287</v>
      </c>
      <c r="D15" s="692"/>
      <c r="E15" s="693"/>
      <c r="F15" s="106">
        <v>106477</v>
      </c>
      <c r="G15" s="106">
        <v>109943</v>
      </c>
      <c r="H15" s="106">
        <v>111370</v>
      </c>
      <c r="I15" s="258">
        <v>114662</v>
      </c>
      <c r="J15" s="395">
        <v>114662</v>
      </c>
      <c r="K15" s="234">
        <v>125794</v>
      </c>
      <c r="L15" s="570" t="s">
        <v>71</v>
      </c>
    </row>
    <row r="16" spans="1:12" ht="27" customHeight="1">
      <c r="A16" s="18"/>
      <c r="B16" s="60"/>
      <c r="C16" s="694" t="s">
        <v>286</v>
      </c>
      <c r="D16" s="695"/>
      <c r="E16" s="696"/>
      <c r="F16" s="236">
        <f t="shared" ref="F16:I16" si="0">F15*100/(F15+F17)</f>
        <v>90.795678385960727</v>
      </c>
      <c r="G16" s="236">
        <f t="shared" si="0"/>
        <v>90.757724597363364</v>
      </c>
      <c r="H16" s="236">
        <f t="shared" si="0"/>
        <v>90.772014475271405</v>
      </c>
      <c r="I16" s="262">
        <f t="shared" si="0"/>
        <v>90.789025693812107</v>
      </c>
      <c r="J16" s="432">
        <v>90.8</v>
      </c>
      <c r="K16" s="336">
        <v>91.5</v>
      </c>
      <c r="L16" s="570" t="s">
        <v>71</v>
      </c>
    </row>
    <row r="17" spans="1:12" ht="27" customHeight="1">
      <c r="A17" s="18"/>
      <c r="B17" s="60"/>
      <c r="C17" s="694" t="s">
        <v>288</v>
      </c>
      <c r="D17" s="695"/>
      <c r="E17" s="696"/>
      <c r="F17" s="213">
        <v>10794</v>
      </c>
      <c r="G17" s="213">
        <v>11196</v>
      </c>
      <c r="H17" s="213">
        <v>11322</v>
      </c>
      <c r="I17" s="378">
        <v>11633</v>
      </c>
      <c r="J17" s="436">
        <v>11633</v>
      </c>
      <c r="K17" s="275">
        <v>11746</v>
      </c>
      <c r="L17" s="570" t="s">
        <v>71</v>
      </c>
    </row>
    <row r="18" spans="1:12" ht="27" customHeight="1" thickBot="1">
      <c r="A18" s="18"/>
      <c r="B18" s="66"/>
      <c r="C18" s="694" t="s">
        <v>431</v>
      </c>
      <c r="D18" s="695"/>
      <c r="E18" s="696"/>
      <c r="F18" s="237">
        <f t="shared" ref="F18:I18" si="1">F17*100/(F15+F17)</f>
        <v>9.2043216140392765</v>
      </c>
      <c r="G18" s="237">
        <f t="shared" si="1"/>
        <v>9.2422754026366398</v>
      </c>
      <c r="H18" s="237">
        <f t="shared" si="1"/>
        <v>9.227985524728588</v>
      </c>
      <c r="I18" s="379">
        <f t="shared" si="1"/>
        <v>9.210974306187893</v>
      </c>
      <c r="J18" s="437">
        <v>9.1999999999999993</v>
      </c>
      <c r="K18" s="532">
        <v>8.5</v>
      </c>
      <c r="L18" s="570" t="s">
        <v>71</v>
      </c>
    </row>
    <row r="19" spans="1:12" ht="27" customHeight="1">
      <c r="A19" s="91"/>
      <c r="B19" s="250" t="s">
        <v>293</v>
      </c>
      <c r="C19" s="73"/>
      <c r="D19" s="73"/>
      <c r="E19" s="74"/>
      <c r="F19" s="65"/>
      <c r="G19" s="65"/>
      <c r="H19" s="65"/>
      <c r="I19" s="63"/>
      <c r="J19" s="357"/>
      <c r="K19" s="65"/>
      <c r="L19" s="78"/>
    </row>
    <row r="20" spans="1:12" ht="27" customHeight="1">
      <c r="A20" s="18"/>
      <c r="B20" s="60"/>
      <c r="C20" s="713" t="s">
        <v>289</v>
      </c>
      <c r="D20" s="714"/>
      <c r="E20" s="715"/>
      <c r="F20" s="226">
        <v>209921</v>
      </c>
      <c r="G20" s="216">
        <v>206290</v>
      </c>
      <c r="H20" s="216">
        <v>205392</v>
      </c>
      <c r="I20" s="258">
        <v>204565</v>
      </c>
      <c r="J20" s="395">
        <v>204565</v>
      </c>
      <c r="K20" s="226">
        <v>204166</v>
      </c>
      <c r="L20" s="570" t="s">
        <v>71</v>
      </c>
    </row>
    <row r="21" spans="1:12" ht="27" customHeight="1">
      <c r="A21" s="6"/>
      <c r="B21" s="60"/>
      <c r="C21" s="694" t="s">
        <v>286</v>
      </c>
      <c r="D21" s="695"/>
      <c r="E21" s="696"/>
      <c r="F21" s="236">
        <v>52.23046107143746</v>
      </c>
      <c r="G21" s="236">
        <v>51.348108764698267</v>
      </c>
      <c r="H21" s="236">
        <v>51.148393394776882</v>
      </c>
      <c r="I21" s="262">
        <v>50.91113168478477</v>
      </c>
      <c r="J21" s="432">
        <v>50.9</v>
      </c>
      <c r="K21" s="336">
        <v>50.8</v>
      </c>
      <c r="L21" s="570" t="s">
        <v>71</v>
      </c>
    </row>
    <row r="22" spans="1:12" ht="27" customHeight="1">
      <c r="A22" s="6"/>
      <c r="B22" s="60"/>
      <c r="C22" s="685" t="s">
        <v>290</v>
      </c>
      <c r="D22" s="686"/>
      <c r="E22" s="687"/>
      <c r="F22" s="211">
        <v>154530</v>
      </c>
      <c r="G22" s="107">
        <v>157476</v>
      </c>
      <c r="H22" s="107">
        <v>157930</v>
      </c>
      <c r="I22" s="260">
        <v>158357</v>
      </c>
      <c r="J22" s="400">
        <v>158357</v>
      </c>
      <c r="K22" s="211">
        <v>158079</v>
      </c>
      <c r="L22" s="570" t="s">
        <v>71</v>
      </c>
    </row>
    <row r="23" spans="1:12" ht="27" customHeight="1">
      <c r="A23" s="6"/>
      <c r="B23" s="60"/>
      <c r="C23" s="694" t="s">
        <v>286</v>
      </c>
      <c r="D23" s="695"/>
      <c r="E23" s="696"/>
      <c r="F23" s="236">
        <v>38.45131752469581</v>
      </c>
      <c r="G23" s="236">
        <v>39.197706024672179</v>
      </c>
      <c r="H23" s="236">
        <v>39.32901850528313</v>
      </c>
      <c r="I23" s="262">
        <v>39.411111774778</v>
      </c>
      <c r="J23" s="432">
        <v>39.4</v>
      </c>
      <c r="K23" s="336">
        <v>39.4</v>
      </c>
      <c r="L23" s="570" t="s">
        <v>71</v>
      </c>
    </row>
    <row r="24" spans="1:12" ht="27" customHeight="1">
      <c r="A24" s="6"/>
      <c r="B24" s="60"/>
      <c r="C24" s="685" t="s">
        <v>291</v>
      </c>
      <c r="D24" s="686"/>
      <c r="E24" s="687"/>
      <c r="F24" s="107">
        <v>37449</v>
      </c>
      <c r="G24" s="107">
        <v>37982</v>
      </c>
      <c r="H24" s="107">
        <v>38239</v>
      </c>
      <c r="I24" s="260">
        <v>38885</v>
      </c>
      <c r="J24" s="400">
        <v>38885</v>
      </c>
      <c r="K24" s="211">
        <v>39350</v>
      </c>
      <c r="L24" s="570" t="s">
        <v>71</v>
      </c>
    </row>
    <row r="25" spans="1:12" ht="27" customHeight="1" thickBot="1">
      <c r="A25" s="6"/>
      <c r="B25" s="60"/>
      <c r="C25" s="694" t="s">
        <v>286</v>
      </c>
      <c r="D25" s="695"/>
      <c r="E25" s="696"/>
      <c r="F25" s="238">
        <v>9.3182214038667297</v>
      </c>
      <c r="G25" s="238">
        <v>9.4541852106295483</v>
      </c>
      <c r="H25" s="238">
        <v>9.5225880999399841</v>
      </c>
      <c r="I25" s="379">
        <v>9.6775076653526071</v>
      </c>
      <c r="J25" s="437">
        <v>9.6999999999999993</v>
      </c>
      <c r="K25" s="233">
        <v>9.8000000000000007</v>
      </c>
      <c r="L25" s="570" t="s">
        <v>71</v>
      </c>
    </row>
    <row r="26" spans="1:12" ht="27" hidden="1" customHeight="1">
      <c r="A26" s="6"/>
      <c r="B26" s="60"/>
      <c r="C26" s="688"/>
      <c r="D26" s="689"/>
      <c r="E26" s="690"/>
      <c r="F26" s="54"/>
      <c r="G26" s="54"/>
      <c r="H26" s="54"/>
      <c r="I26" s="54"/>
      <c r="J26" s="356"/>
      <c r="K26" s="54"/>
      <c r="L26" s="77"/>
    </row>
    <row r="27" spans="1:12" ht="27" hidden="1" customHeight="1">
      <c r="A27" s="6"/>
      <c r="B27" s="60"/>
      <c r="C27" s="688"/>
      <c r="D27" s="689"/>
      <c r="E27" s="690"/>
      <c r="F27" s="54"/>
      <c r="G27" s="54"/>
      <c r="H27" s="54"/>
      <c r="I27" s="54"/>
      <c r="J27" s="356"/>
      <c r="K27" s="54"/>
      <c r="L27" s="77"/>
    </row>
    <row r="28" spans="1:12" ht="27" hidden="1" customHeight="1" thickBot="1">
      <c r="A28" s="7"/>
      <c r="B28" s="66"/>
      <c r="C28" s="697"/>
      <c r="D28" s="698"/>
      <c r="E28" s="699"/>
      <c r="F28" s="56"/>
      <c r="G28" s="56"/>
      <c r="H28" s="56"/>
      <c r="I28" s="56"/>
      <c r="J28" s="359"/>
      <c r="K28" s="56"/>
      <c r="L28" s="79"/>
    </row>
    <row r="29" spans="1:12" ht="27" customHeight="1" thickBot="1">
      <c r="A29" s="733" t="s">
        <v>292</v>
      </c>
      <c r="B29" s="734"/>
      <c r="C29" s="734"/>
      <c r="D29" s="734"/>
      <c r="E29" s="734"/>
      <c r="F29" s="72"/>
      <c r="G29" s="72"/>
      <c r="H29" s="72"/>
      <c r="I29" s="72"/>
      <c r="J29" s="352"/>
      <c r="K29" s="72"/>
      <c r="L29" s="75"/>
    </row>
    <row r="30" spans="1:12" ht="27" customHeight="1">
      <c r="A30" s="17"/>
      <c r="B30" s="251" t="s">
        <v>295</v>
      </c>
      <c r="C30" s="61"/>
      <c r="D30" s="61"/>
      <c r="E30" s="62"/>
      <c r="F30" s="63"/>
      <c r="G30" s="63"/>
      <c r="H30" s="63"/>
      <c r="I30" s="63"/>
      <c r="J30" s="353"/>
      <c r="K30" s="63"/>
      <c r="L30" s="76"/>
    </row>
    <row r="31" spans="1:12" ht="27" customHeight="1">
      <c r="A31" s="18"/>
      <c r="B31" s="60"/>
      <c r="C31" s="691" t="s">
        <v>570</v>
      </c>
      <c r="D31" s="692"/>
      <c r="E31" s="693"/>
      <c r="F31" s="208">
        <v>928</v>
      </c>
      <c r="G31" s="208">
        <v>1326</v>
      </c>
      <c r="H31" s="208">
        <v>1448</v>
      </c>
      <c r="I31" s="208">
        <v>1508</v>
      </c>
      <c r="J31" s="366">
        <v>1397</v>
      </c>
      <c r="K31" s="194">
        <v>1586</v>
      </c>
      <c r="L31" s="195">
        <v>1668</v>
      </c>
    </row>
    <row r="32" spans="1:12" ht="27" hidden="1" customHeight="1">
      <c r="A32" s="18"/>
      <c r="B32" s="60"/>
      <c r="C32" s="694" t="s">
        <v>430</v>
      </c>
      <c r="D32" s="695"/>
      <c r="E32" s="696"/>
      <c r="F32" s="200">
        <v>765</v>
      </c>
      <c r="G32" s="200">
        <v>1126</v>
      </c>
      <c r="H32" s="200">
        <v>1224</v>
      </c>
      <c r="I32" s="200">
        <v>1237</v>
      </c>
      <c r="J32" s="367">
        <v>1154</v>
      </c>
      <c r="K32" s="571">
        <v>1315</v>
      </c>
      <c r="L32" s="196">
        <v>1378</v>
      </c>
    </row>
    <row r="33" spans="1:12" ht="27" hidden="1" customHeight="1">
      <c r="A33" s="18"/>
      <c r="B33" s="60"/>
      <c r="C33" s="694" t="s">
        <v>296</v>
      </c>
      <c r="D33" s="695"/>
      <c r="E33" s="696"/>
      <c r="F33" s="200">
        <f>F31-F32</f>
        <v>163</v>
      </c>
      <c r="G33" s="200">
        <f t="shared" ref="G33:H33" si="2">G31-G32</f>
        <v>200</v>
      </c>
      <c r="H33" s="200">
        <f t="shared" si="2"/>
        <v>224</v>
      </c>
      <c r="I33" s="200">
        <f>I31-I32</f>
        <v>271</v>
      </c>
      <c r="J33" s="367">
        <v>243</v>
      </c>
      <c r="K33" s="571">
        <v>271</v>
      </c>
      <c r="L33" s="196">
        <v>290</v>
      </c>
    </row>
    <row r="34" spans="1:12" s="115" customFormat="1" ht="27" customHeight="1">
      <c r="A34" s="18"/>
      <c r="B34" s="60"/>
      <c r="C34" s="755" t="s">
        <v>582</v>
      </c>
      <c r="D34" s="756"/>
      <c r="E34" s="757"/>
      <c r="F34" s="342">
        <v>8</v>
      </c>
      <c r="G34" s="342">
        <v>9.1999999999999993</v>
      </c>
      <c r="H34" s="342">
        <v>9.9</v>
      </c>
      <c r="I34" s="342">
        <v>10</v>
      </c>
      <c r="J34" s="380">
        <v>10</v>
      </c>
      <c r="K34" s="342">
        <v>10.4</v>
      </c>
      <c r="L34" s="572">
        <v>10.7</v>
      </c>
    </row>
    <row r="35" spans="1:12" ht="27" customHeight="1">
      <c r="A35" s="18"/>
      <c r="B35" s="60"/>
      <c r="C35" s="688" t="s">
        <v>589</v>
      </c>
      <c r="D35" s="689"/>
      <c r="E35" s="690"/>
      <c r="F35" s="200">
        <v>12400</v>
      </c>
      <c r="G35" s="200">
        <v>14600</v>
      </c>
      <c r="H35" s="335">
        <v>15300</v>
      </c>
      <c r="I35" s="200">
        <v>15300</v>
      </c>
      <c r="J35" s="367">
        <v>13800</v>
      </c>
      <c r="K35" s="335">
        <v>17600</v>
      </c>
      <c r="L35" s="196">
        <v>18200</v>
      </c>
    </row>
    <row r="36" spans="1:12" ht="27" customHeight="1">
      <c r="A36" s="18"/>
      <c r="B36" s="60"/>
      <c r="C36" s="688" t="s">
        <v>590</v>
      </c>
      <c r="D36" s="689"/>
      <c r="E36" s="690"/>
      <c r="F36" s="200">
        <v>18000</v>
      </c>
      <c r="G36" s="200">
        <v>18800</v>
      </c>
      <c r="H36" s="335">
        <v>16000</v>
      </c>
      <c r="I36" s="335">
        <v>15600</v>
      </c>
      <c r="J36" s="367">
        <v>13700</v>
      </c>
      <c r="K36" s="335">
        <v>23200</v>
      </c>
      <c r="L36" s="196">
        <v>20000</v>
      </c>
    </row>
    <row r="37" spans="1:12" ht="27" customHeight="1">
      <c r="A37" s="18"/>
      <c r="B37" s="60"/>
      <c r="C37" s="694" t="s">
        <v>299</v>
      </c>
      <c r="D37" s="695"/>
      <c r="E37" s="696"/>
      <c r="F37" s="200">
        <v>480</v>
      </c>
      <c r="G37" s="335">
        <v>433</v>
      </c>
      <c r="H37" s="335">
        <v>432</v>
      </c>
      <c r="I37" s="335">
        <v>383</v>
      </c>
      <c r="J37" s="445">
        <v>347</v>
      </c>
      <c r="K37" s="335">
        <v>427</v>
      </c>
      <c r="L37" s="196">
        <v>419</v>
      </c>
    </row>
    <row r="38" spans="1:12" ht="27" customHeight="1">
      <c r="A38" s="18"/>
      <c r="B38" s="60"/>
      <c r="C38" s="694" t="s">
        <v>300</v>
      </c>
      <c r="D38" s="695"/>
      <c r="E38" s="696"/>
      <c r="F38" s="200">
        <v>100</v>
      </c>
      <c r="G38" s="335">
        <v>116</v>
      </c>
      <c r="H38" s="335">
        <v>91</v>
      </c>
      <c r="I38" s="335">
        <v>73</v>
      </c>
      <c r="J38" s="445">
        <v>79</v>
      </c>
      <c r="K38" s="457" t="s">
        <v>469</v>
      </c>
      <c r="L38" s="570" t="s">
        <v>71</v>
      </c>
    </row>
    <row r="39" spans="1:12" ht="27" customHeight="1">
      <c r="A39" s="18"/>
      <c r="B39" s="60"/>
      <c r="C39" s="694" t="s">
        <v>301</v>
      </c>
      <c r="D39" s="695"/>
      <c r="E39" s="696"/>
      <c r="F39" s="200">
        <v>380</v>
      </c>
      <c r="G39" s="335">
        <v>317</v>
      </c>
      <c r="H39" s="335">
        <v>341</v>
      </c>
      <c r="I39" s="335">
        <v>310</v>
      </c>
      <c r="J39" s="445">
        <v>268</v>
      </c>
      <c r="K39" s="457" t="s">
        <v>469</v>
      </c>
      <c r="L39" s="570" t="s">
        <v>71</v>
      </c>
    </row>
    <row r="40" spans="1:12" ht="27" customHeight="1" thickBot="1">
      <c r="A40" s="18"/>
      <c r="B40" s="60"/>
      <c r="C40" s="694" t="s">
        <v>541</v>
      </c>
      <c r="D40" s="695"/>
      <c r="E40" s="696"/>
      <c r="F40" s="203" t="s">
        <v>469</v>
      </c>
      <c r="G40" s="200">
        <v>12</v>
      </c>
      <c r="H40" s="200">
        <v>3</v>
      </c>
      <c r="I40" s="200">
        <v>15</v>
      </c>
      <c r="J40" s="367">
        <v>8</v>
      </c>
      <c r="K40" s="335">
        <v>11</v>
      </c>
      <c r="L40" s="196">
        <v>0</v>
      </c>
    </row>
    <row r="41" spans="1:12" ht="27" hidden="1" customHeight="1">
      <c r="A41" s="18"/>
      <c r="B41" s="60"/>
      <c r="C41" s="694"/>
      <c r="D41" s="695"/>
      <c r="E41" s="696"/>
      <c r="F41" s="54"/>
      <c r="G41" s="54"/>
      <c r="H41" s="54"/>
      <c r="I41" s="54"/>
      <c r="J41" s="356"/>
      <c r="K41" s="54"/>
      <c r="L41" s="77"/>
    </row>
    <row r="42" spans="1:12" ht="27" hidden="1" customHeight="1" thickBot="1">
      <c r="A42" s="18"/>
      <c r="B42" s="60"/>
      <c r="C42" s="688"/>
      <c r="D42" s="689"/>
      <c r="E42" s="690"/>
      <c r="F42" s="54"/>
      <c r="G42" s="54"/>
      <c r="H42" s="54"/>
      <c r="I42" s="54"/>
      <c r="J42" s="356"/>
      <c r="K42" s="54"/>
      <c r="L42" s="77"/>
    </row>
    <row r="43" spans="1:12" ht="27" customHeight="1">
      <c r="A43" s="17"/>
      <c r="B43" s="251" t="s">
        <v>429</v>
      </c>
      <c r="C43" s="61"/>
      <c r="D43" s="61"/>
      <c r="E43" s="62"/>
      <c r="F43" s="63"/>
      <c r="G43" s="63"/>
      <c r="H43" s="63"/>
      <c r="I43" s="63"/>
      <c r="J43" s="353"/>
      <c r="K43" s="63"/>
      <c r="L43" s="76"/>
    </row>
    <row r="44" spans="1:12" ht="27" customHeight="1">
      <c r="A44" s="18"/>
      <c r="B44" s="60"/>
      <c r="C44" s="691" t="s">
        <v>495</v>
      </c>
      <c r="D44" s="692"/>
      <c r="E44" s="693"/>
      <c r="F44" s="106">
        <v>1599</v>
      </c>
      <c r="G44" s="106">
        <v>1044</v>
      </c>
      <c r="H44" s="106">
        <v>1038</v>
      </c>
      <c r="I44" s="106">
        <v>948</v>
      </c>
      <c r="J44" s="354">
        <v>916</v>
      </c>
      <c r="K44" s="234">
        <v>840</v>
      </c>
      <c r="L44" s="186">
        <v>769</v>
      </c>
    </row>
    <row r="45" spans="1:12" ht="27" customHeight="1">
      <c r="A45" s="18"/>
      <c r="B45" s="60"/>
      <c r="C45" s="694" t="s">
        <v>297</v>
      </c>
      <c r="D45" s="695"/>
      <c r="E45" s="696"/>
      <c r="F45" s="54">
        <v>45.7</v>
      </c>
      <c r="G45" s="54">
        <v>40.799999999999997</v>
      </c>
      <c r="H45" s="54">
        <v>39.4</v>
      </c>
      <c r="I45" s="336">
        <v>39.299999999999997</v>
      </c>
      <c r="J45" s="362">
        <v>39.799999999999997</v>
      </c>
      <c r="K45" s="262">
        <v>37.9</v>
      </c>
      <c r="L45" s="573">
        <v>37.799999999999997</v>
      </c>
    </row>
    <row r="46" spans="1:12" ht="27" customHeight="1">
      <c r="A46" s="18"/>
      <c r="B46" s="60"/>
      <c r="C46" s="694" t="s">
        <v>298</v>
      </c>
      <c r="D46" s="695"/>
      <c r="E46" s="696"/>
      <c r="F46" s="107">
        <v>2427</v>
      </c>
      <c r="G46" s="211">
        <v>4452</v>
      </c>
      <c r="H46" s="211">
        <v>3747</v>
      </c>
      <c r="I46" s="211">
        <v>3291</v>
      </c>
      <c r="J46" s="355">
        <v>3603</v>
      </c>
      <c r="K46" s="211">
        <v>3740</v>
      </c>
      <c r="L46" s="574">
        <v>4019</v>
      </c>
    </row>
    <row r="47" spans="1:12" ht="27" customHeight="1">
      <c r="A47" s="18"/>
      <c r="B47" s="60"/>
      <c r="C47" s="688" t="s">
        <v>494</v>
      </c>
      <c r="D47" s="689"/>
      <c r="E47" s="690"/>
      <c r="F47" s="107">
        <v>1497</v>
      </c>
      <c r="G47" s="107">
        <v>1488</v>
      </c>
      <c r="H47" s="107">
        <v>1752</v>
      </c>
      <c r="I47" s="107">
        <v>1794</v>
      </c>
      <c r="J47" s="355">
        <v>1774</v>
      </c>
      <c r="K47" s="211">
        <v>1818</v>
      </c>
      <c r="L47" s="574">
        <v>1813</v>
      </c>
    </row>
    <row r="48" spans="1:12" ht="27" customHeight="1">
      <c r="A48" s="18"/>
      <c r="B48" s="60"/>
      <c r="C48" s="688" t="s">
        <v>297</v>
      </c>
      <c r="D48" s="689"/>
      <c r="E48" s="690"/>
      <c r="F48" s="54">
        <v>2.2000000000000002</v>
      </c>
      <c r="G48" s="54">
        <v>2.1</v>
      </c>
      <c r="H48" s="54">
        <v>2.5</v>
      </c>
      <c r="I48" s="336">
        <v>2.5</v>
      </c>
      <c r="J48" s="362">
        <v>2.5</v>
      </c>
      <c r="K48" s="262">
        <v>2.6</v>
      </c>
      <c r="L48" s="573">
        <v>2.6</v>
      </c>
    </row>
    <row r="49" spans="1:12" ht="27" customHeight="1" thickBot="1">
      <c r="A49" s="109"/>
      <c r="B49" s="66"/>
      <c r="C49" s="740" t="s">
        <v>298</v>
      </c>
      <c r="D49" s="741"/>
      <c r="E49" s="742"/>
      <c r="F49" s="214">
        <v>867</v>
      </c>
      <c r="G49" s="228">
        <v>914</v>
      </c>
      <c r="H49" s="228">
        <v>856</v>
      </c>
      <c r="I49" s="228">
        <v>819</v>
      </c>
      <c r="J49" s="369">
        <v>750</v>
      </c>
      <c r="K49" s="228">
        <v>726</v>
      </c>
      <c r="L49" s="575">
        <v>761</v>
      </c>
    </row>
    <row r="50" spans="1:12" ht="27" hidden="1" customHeight="1">
      <c r="A50" s="18"/>
      <c r="B50" s="60"/>
      <c r="C50" s="743"/>
      <c r="D50" s="744"/>
      <c r="E50" s="745"/>
      <c r="F50" s="57"/>
      <c r="G50" s="57"/>
      <c r="H50" s="57"/>
      <c r="I50" s="57"/>
      <c r="J50" s="361"/>
      <c r="K50" s="57"/>
      <c r="L50" s="80"/>
    </row>
    <row r="51" spans="1:12" ht="27" hidden="1" customHeight="1" thickBot="1">
      <c r="A51" s="18"/>
      <c r="B51" s="60"/>
      <c r="C51" s="688"/>
      <c r="D51" s="689"/>
      <c r="E51" s="690"/>
      <c r="F51" s="54"/>
      <c r="G51" s="54"/>
      <c r="H51" s="54"/>
      <c r="I51" s="54"/>
      <c r="J51" s="356"/>
      <c r="K51" s="54"/>
      <c r="L51" s="77"/>
    </row>
    <row r="52" spans="1:12" ht="27" customHeight="1" thickBot="1">
      <c r="A52" s="733" t="s">
        <v>302</v>
      </c>
      <c r="B52" s="734"/>
      <c r="C52" s="734"/>
      <c r="D52" s="734"/>
      <c r="E52" s="734"/>
      <c r="F52" s="72"/>
      <c r="G52" s="72"/>
      <c r="H52" s="72"/>
      <c r="I52" s="72"/>
      <c r="J52" s="352"/>
      <c r="K52" s="72"/>
      <c r="L52" s="75"/>
    </row>
    <row r="53" spans="1:12" ht="27" customHeight="1">
      <c r="A53" s="17"/>
      <c r="B53" s="251" t="s">
        <v>599</v>
      </c>
      <c r="C53" s="61"/>
      <c r="D53" s="61"/>
      <c r="E53" s="62"/>
      <c r="F53" s="63">
        <f>SUM(F54:F57)</f>
        <v>294</v>
      </c>
      <c r="G53" s="63">
        <f t="shared" ref="G53:K53" si="3">SUM(G54:G57)</f>
        <v>195</v>
      </c>
      <c r="H53" s="63">
        <f t="shared" si="3"/>
        <v>192</v>
      </c>
      <c r="I53" s="63">
        <f t="shared" si="3"/>
        <v>172</v>
      </c>
      <c r="J53" s="353">
        <f t="shared" si="3"/>
        <v>165</v>
      </c>
      <c r="K53" s="63">
        <f t="shared" si="3"/>
        <v>162</v>
      </c>
      <c r="L53" s="459">
        <f t="shared" ref="L53" si="4">SUM(L54:L57)</f>
        <v>150</v>
      </c>
    </row>
    <row r="54" spans="1:12" ht="27" customHeight="1">
      <c r="A54" s="18"/>
      <c r="B54" s="60"/>
      <c r="C54" s="691" t="s">
        <v>303</v>
      </c>
      <c r="D54" s="692"/>
      <c r="E54" s="693"/>
      <c r="F54" s="208">
        <v>168</v>
      </c>
      <c r="G54" s="208">
        <v>111</v>
      </c>
      <c r="H54" s="208">
        <v>105</v>
      </c>
      <c r="I54" s="208">
        <v>97</v>
      </c>
      <c r="J54" s="366">
        <v>93</v>
      </c>
      <c r="K54" s="194">
        <v>92</v>
      </c>
      <c r="L54" s="576">
        <v>87</v>
      </c>
    </row>
    <row r="55" spans="1:12" ht="27" customHeight="1">
      <c r="A55" s="18"/>
      <c r="B55" s="60"/>
      <c r="C55" s="694" t="s">
        <v>304</v>
      </c>
      <c r="D55" s="695"/>
      <c r="E55" s="696"/>
      <c r="F55" s="200">
        <v>68</v>
      </c>
      <c r="G55" s="200">
        <v>50</v>
      </c>
      <c r="H55" s="200">
        <v>49</v>
      </c>
      <c r="I55" s="200">
        <v>43</v>
      </c>
      <c r="J55" s="367">
        <v>44</v>
      </c>
      <c r="K55" s="335">
        <v>41</v>
      </c>
      <c r="L55" s="577">
        <v>41</v>
      </c>
    </row>
    <row r="56" spans="1:12" ht="27" customHeight="1">
      <c r="A56" s="18"/>
      <c r="B56" s="60"/>
      <c r="C56" s="694" t="s">
        <v>305</v>
      </c>
      <c r="D56" s="695"/>
      <c r="E56" s="696"/>
      <c r="F56" s="200">
        <v>16</v>
      </c>
      <c r="G56" s="200">
        <v>9</v>
      </c>
      <c r="H56" s="200">
        <v>10</v>
      </c>
      <c r="I56" s="200">
        <v>9</v>
      </c>
      <c r="J56" s="367">
        <v>8</v>
      </c>
      <c r="K56" s="335">
        <v>9</v>
      </c>
      <c r="L56" s="577">
        <v>5</v>
      </c>
    </row>
    <row r="57" spans="1:12" ht="27" customHeight="1" thickBot="1">
      <c r="A57" s="18"/>
      <c r="B57" s="60"/>
      <c r="C57" s="688" t="s">
        <v>127</v>
      </c>
      <c r="D57" s="689"/>
      <c r="E57" s="690"/>
      <c r="F57" s="200">
        <v>42</v>
      </c>
      <c r="G57" s="200">
        <v>25</v>
      </c>
      <c r="H57" s="200">
        <v>28</v>
      </c>
      <c r="I57" s="335">
        <v>23</v>
      </c>
      <c r="J57" s="367">
        <v>20</v>
      </c>
      <c r="K57" s="335">
        <v>20</v>
      </c>
      <c r="L57" s="577">
        <v>17</v>
      </c>
    </row>
    <row r="58" spans="1:12" ht="27" customHeight="1">
      <c r="A58" s="17"/>
      <c r="B58" s="251" t="s">
        <v>306</v>
      </c>
      <c r="C58" s="61"/>
      <c r="D58" s="61"/>
      <c r="E58" s="62"/>
      <c r="F58" s="63">
        <f>SUM(F59:F62)</f>
        <v>58406</v>
      </c>
      <c r="G58" s="63">
        <f t="shared" ref="G58" si="5">SUM(G59:G62)</f>
        <v>69196</v>
      </c>
      <c r="H58" s="63">
        <f t="shared" ref="H58:I58" si="6">SUM(H59:H62)</f>
        <v>72261</v>
      </c>
      <c r="I58" s="63">
        <f t="shared" si="6"/>
        <v>74119</v>
      </c>
      <c r="J58" s="357">
        <f>SUM(J59:J62)</f>
        <v>80383</v>
      </c>
      <c r="K58" s="63">
        <f t="shared" ref="K58" si="7">SUM(K59:K62)</f>
        <v>76421</v>
      </c>
      <c r="L58" s="459">
        <f t="shared" ref="L58" si="8">SUM(L59:L62)</f>
        <v>84272</v>
      </c>
    </row>
    <row r="59" spans="1:12" ht="27" customHeight="1">
      <c r="A59" s="18"/>
      <c r="B59" s="60"/>
      <c r="C59" s="691" t="s">
        <v>303</v>
      </c>
      <c r="D59" s="692"/>
      <c r="E59" s="693"/>
      <c r="F59" s="234">
        <v>24989</v>
      </c>
      <c r="G59" s="234">
        <v>28354</v>
      </c>
      <c r="H59" s="234">
        <v>31799</v>
      </c>
      <c r="I59" s="234">
        <v>31170</v>
      </c>
      <c r="J59" s="354">
        <v>37814</v>
      </c>
      <c r="K59" s="234">
        <v>29382</v>
      </c>
      <c r="L59" s="578">
        <v>42052</v>
      </c>
    </row>
    <row r="60" spans="1:12" ht="27" customHeight="1" thickBot="1">
      <c r="A60" s="18"/>
      <c r="B60" s="60"/>
      <c r="C60" s="694" t="s">
        <v>304</v>
      </c>
      <c r="D60" s="695"/>
      <c r="E60" s="696"/>
      <c r="F60" s="211">
        <v>33417</v>
      </c>
      <c r="G60" s="211">
        <v>40842</v>
      </c>
      <c r="H60" s="211">
        <v>40462</v>
      </c>
      <c r="I60" s="211">
        <v>42949</v>
      </c>
      <c r="J60" s="355">
        <v>42569</v>
      </c>
      <c r="K60" s="211">
        <v>47039</v>
      </c>
      <c r="L60" s="579">
        <v>42220</v>
      </c>
    </row>
    <row r="61" spans="1:12" ht="27" hidden="1" customHeight="1">
      <c r="A61" s="18"/>
      <c r="B61" s="60"/>
      <c r="C61" s="694"/>
      <c r="D61" s="695"/>
      <c r="E61" s="696"/>
      <c r="F61" s="54"/>
      <c r="G61" s="54"/>
      <c r="H61" s="54"/>
      <c r="I61" s="54"/>
      <c r="J61" s="356"/>
      <c r="K61" s="54"/>
      <c r="L61" s="461"/>
    </row>
    <row r="62" spans="1:12" ht="27" hidden="1" customHeight="1">
      <c r="A62" s="18"/>
      <c r="B62" s="60"/>
      <c r="C62" s="694"/>
      <c r="D62" s="695"/>
      <c r="E62" s="696"/>
      <c r="F62" s="54"/>
      <c r="G62" s="54"/>
      <c r="H62" s="54"/>
      <c r="I62" s="54"/>
      <c r="J62" s="356"/>
      <c r="K62" s="54"/>
      <c r="L62" s="461"/>
    </row>
    <row r="63" spans="1:12" ht="27" hidden="1" customHeight="1">
      <c r="A63" s="18"/>
      <c r="B63" s="60"/>
      <c r="C63" s="694"/>
      <c r="D63" s="695"/>
      <c r="E63" s="696"/>
      <c r="F63" s="54"/>
      <c r="G63" s="54"/>
      <c r="H63" s="54"/>
      <c r="I63" s="54"/>
      <c r="J63" s="356"/>
      <c r="K63" s="54"/>
      <c r="L63" s="461"/>
    </row>
    <row r="64" spans="1:12" ht="27" hidden="1" customHeight="1">
      <c r="A64" s="18"/>
      <c r="B64" s="60"/>
      <c r="C64" s="694"/>
      <c r="D64" s="695"/>
      <c r="E64" s="696"/>
      <c r="F64" s="54"/>
      <c r="G64" s="54"/>
      <c r="H64" s="54"/>
      <c r="I64" s="54"/>
      <c r="J64" s="356"/>
      <c r="K64" s="54"/>
      <c r="L64" s="461"/>
    </row>
    <row r="65" spans="1:12" ht="27" hidden="1" customHeight="1">
      <c r="A65" s="18"/>
      <c r="B65" s="60"/>
      <c r="C65" s="694"/>
      <c r="D65" s="695"/>
      <c r="E65" s="696"/>
      <c r="F65" s="54"/>
      <c r="G65" s="54"/>
      <c r="H65" s="54"/>
      <c r="I65" s="54"/>
      <c r="J65" s="356"/>
      <c r="K65" s="54"/>
      <c r="L65" s="461"/>
    </row>
    <row r="66" spans="1:12" ht="27" hidden="1" customHeight="1" thickBot="1">
      <c r="A66" s="18"/>
      <c r="B66" s="60"/>
      <c r="C66" s="688"/>
      <c r="D66" s="689"/>
      <c r="E66" s="690"/>
      <c r="F66" s="54"/>
      <c r="G66" s="54"/>
      <c r="H66" s="54"/>
      <c r="I66" s="54"/>
      <c r="J66" s="356"/>
      <c r="K66" s="54"/>
      <c r="L66" s="461"/>
    </row>
    <row r="67" spans="1:12" ht="27" hidden="1" customHeight="1">
      <c r="A67" s="17"/>
      <c r="B67" s="58"/>
      <c r="C67" s="61"/>
      <c r="D67" s="61"/>
      <c r="E67" s="62"/>
      <c r="F67" s="63"/>
      <c r="G67" s="63"/>
      <c r="H67" s="63"/>
      <c r="I67" s="63"/>
      <c r="J67" s="353"/>
      <c r="K67" s="63"/>
      <c r="L67" s="459"/>
    </row>
    <row r="68" spans="1:12" ht="27" hidden="1" customHeight="1">
      <c r="A68" s="18"/>
      <c r="B68" s="60"/>
      <c r="C68" s="691"/>
      <c r="D68" s="692"/>
      <c r="E68" s="693"/>
      <c r="F68" s="53"/>
      <c r="G68" s="53"/>
      <c r="H68" s="53"/>
      <c r="I68" s="53"/>
      <c r="J68" s="264"/>
      <c r="K68" s="53"/>
      <c r="L68" s="460"/>
    </row>
    <row r="69" spans="1:12" ht="27" hidden="1" customHeight="1">
      <c r="A69" s="18"/>
      <c r="B69" s="60"/>
      <c r="C69" s="694"/>
      <c r="D69" s="695"/>
      <c r="E69" s="696"/>
      <c r="F69" s="54"/>
      <c r="G69" s="54"/>
      <c r="H69" s="54"/>
      <c r="I69" s="54"/>
      <c r="J69" s="356"/>
      <c r="K69" s="54"/>
      <c r="L69" s="461"/>
    </row>
    <row r="70" spans="1:12" ht="27" hidden="1" customHeight="1">
      <c r="A70" s="18"/>
      <c r="B70" s="60"/>
      <c r="C70" s="694"/>
      <c r="D70" s="695"/>
      <c r="E70" s="696"/>
      <c r="F70" s="54"/>
      <c r="G70" s="54"/>
      <c r="H70" s="54"/>
      <c r="I70" s="54"/>
      <c r="J70" s="356"/>
      <c r="K70" s="54"/>
      <c r="L70" s="461"/>
    </row>
    <row r="71" spans="1:12" ht="27" hidden="1" customHeight="1">
      <c r="A71" s="18"/>
      <c r="B71" s="60"/>
      <c r="C71" s="694"/>
      <c r="D71" s="695"/>
      <c r="E71" s="696"/>
      <c r="F71" s="54"/>
      <c r="G71" s="54"/>
      <c r="H71" s="54"/>
      <c r="I71" s="54"/>
      <c r="J71" s="356"/>
      <c r="K71" s="54"/>
      <c r="L71" s="461"/>
    </row>
    <row r="72" spans="1:12" ht="27" hidden="1" customHeight="1" thickBot="1">
      <c r="A72" s="18"/>
      <c r="B72" s="60"/>
      <c r="C72" s="688"/>
      <c r="D72" s="689"/>
      <c r="E72" s="690"/>
      <c r="F72" s="54"/>
      <c r="G72" s="54"/>
      <c r="H72" s="54"/>
      <c r="I72" s="54"/>
      <c r="J72" s="356"/>
      <c r="K72" s="54"/>
      <c r="L72" s="461"/>
    </row>
    <row r="73" spans="1:12" ht="27" customHeight="1" thickBot="1">
      <c r="A73" s="733" t="s">
        <v>457</v>
      </c>
      <c r="B73" s="734"/>
      <c r="C73" s="734"/>
      <c r="D73" s="734"/>
      <c r="E73" s="734"/>
      <c r="F73" s="72"/>
      <c r="G73" s="72"/>
      <c r="H73" s="72"/>
      <c r="I73" s="72"/>
      <c r="J73" s="352"/>
      <c r="K73" s="72"/>
      <c r="L73" s="458"/>
    </row>
    <row r="74" spans="1:12" ht="27" customHeight="1">
      <c r="A74" s="17"/>
      <c r="B74" s="251" t="s">
        <v>428</v>
      </c>
      <c r="C74" s="61"/>
      <c r="D74" s="61"/>
      <c r="E74" s="62"/>
      <c r="F74" s="63"/>
      <c r="G74" s="63"/>
      <c r="H74" s="63"/>
      <c r="I74" s="63"/>
      <c r="J74" s="353"/>
      <c r="K74" s="63"/>
      <c r="L74" s="459"/>
    </row>
    <row r="75" spans="1:12" ht="30" customHeight="1">
      <c r="A75" s="18"/>
      <c r="B75" s="60"/>
      <c r="C75" s="691" t="s">
        <v>449</v>
      </c>
      <c r="D75" s="692"/>
      <c r="E75" s="693"/>
      <c r="F75" s="90"/>
      <c r="G75" s="90" t="s">
        <v>450</v>
      </c>
      <c r="H75" s="90" t="s">
        <v>450</v>
      </c>
      <c r="I75" s="90" t="s">
        <v>419</v>
      </c>
      <c r="J75" s="381" t="s">
        <v>463</v>
      </c>
      <c r="K75" s="307" t="s">
        <v>463</v>
      </c>
      <c r="L75" s="580" t="s">
        <v>419</v>
      </c>
    </row>
    <row r="76" spans="1:12" ht="30" customHeight="1" thickBot="1">
      <c r="A76" s="18"/>
      <c r="B76" s="60"/>
      <c r="C76" s="694" t="s">
        <v>451</v>
      </c>
      <c r="D76" s="695"/>
      <c r="E76" s="696"/>
      <c r="F76" s="90"/>
      <c r="G76" s="90" t="s">
        <v>419</v>
      </c>
      <c r="H76" s="87"/>
      <c r="I76" s="90" t="s">
        <v>419</v>
      </c>
      <c r="J76" s="382" t="s">
        <v>463</v>
      </c>
      <c r="K76" s="456" t="s">
        <v>463</v>
      </c>
      <c r="L76" s="581" t="s">
        <v>419</v>
      </c>
    </row>
    <row r="77" spans="1:12" ht="27" hidden="1" customHeight="1">
      <c r="A77" s="18"/>
      <c r="B77" s="60"/>
      <c r="C77" s="694"/>
      <c r="D77" s="695"/>
      <c r="E77" s="696"/>
      <c r="F77" s="87"/>
      <c r="G77" s="87"/>
      <c r="H77" s="87"/>
      <c r="I77" s="87"/>
      <c r="J77" s="375"/>
      <c r="K77" s="87"/>
      <c r="L77" s="462"/>
    </row>
    <row r="78" spans="1:12" ht="27" hidden="1" customHeight="1">
      <c r="A78" s="18"/>
      <c r="B78" s="60"/>
      <c r="C78" s="688"/>
      <c r="D78" s="689"/>
      <c r="E78" s="690"/>
      <c r="F78" s="87"/>
      <c r="G78" s="87"/>
      <c r="H78" s="87"/>
      <c r="I78" s="87"/>
      <c r="J78" s="375"/>
      <c r="K78" s="87"/>
      <c r="L78" s="462"/>
    </row>
    <row r="79" spans="1:12" ht="27" hidden="1" customHeight="1">
      <c r="A79" s="18"/>
      <c r="B79" s="60"/>
      <c r="C79" s="688"/>
      <c r="D79" s="689"/>
      <c r="E79" s="690"/>
      <c r="F79" s="87"/>
      <c r="G79" s="87"/>
      <c r="H79" s="87"/>
      <c r="I79" s="87"/>
      <c r="J79" s="375"/>
      <c r="K79" s="87"/>
      <c r="L79" s="462"/>
    </row>
    <row r="80" spans="1:12" ht="27" hidden="1" customHeight="1">
      <c r="A80" s="18"/>
      <c r="B80" s="60"/>
      <c r="C80" s="694"/>
      <c r="D80" s="695"/>
      <c r="E80" s="696"/>
      <c r="F80" s="87"/>
      <c r="G80" s="87"/>
      <c r="H80" s="87"/>
      <c r="I80" s="87"/>
      <c r="J80" s="375"/>
      <c r="K80" s="87"/>
      <c r="L80" s="462"/>
    </row>
    <row r="81" spans="1:12" ht="27" hidden="1" customHeight="1">
      <c r="A81" s="18"/>
      <c r="B81" s="60"/>
      <c r="C81" s="694"/>
      <c r="D81" s="695"/>
      <c r="E81" s="696"/>
      <c r="F81" s="87"/>
      <c r="G81" s="87"/>
      <c r="H81" s="87"/>
      <c r="I81" s="87"/>
      <c r="J81" s="375"/>
      <c r="K81" s="87"/>
      <c r="L81" s="462"/>
    </row>
    <row r="82" spans="1:12" ht="27" hidden="1" customHeight="1" thickBot="1">
      <c r="A82" s="18"/>
      <c r="B82" s="60"/>
      <c r="C82" s="688"/>
      <c r="D82" s="689"/>
      <c r="E82" s="690"/>
      <c r="F82" s="87"/>
      <c r="G82" s="87"/>
      <c r="H82" s="87"/>
      <c r="I82" s="87"/>
      <c r="J82" s="375"/>
      <c r="K82" s="87"/>
      <c r="L82" s="462"/>
    </row>
    <row r="83" spans="1:12" ht="27" customHeight="1">
      <c r="A83" s="17"/>
      <c r="B83" s="251" t="s">
        <v>427</v>
      </c>
      <c r="C83" s="61"/>
      <c r="D83" s="61"/>
      <c r="E83" s="62"/>
      <c r="F83" s="63"/>
      <c r="G83" s="63"/>
      <c r="H83" s="63"/>
      <c r="I83" s="63"/>
      <c r="J83" s="353"/>
      <c r="K83" s="63"/>
      <c r="L83" s="459"/>
    </row>
    <row r="84" spans="1:12" ht="30" customHeight="1">
      <c r="A84" s="18"/>
      <c r="B84" s="60"/>
      <c r="C84" s="691" t="s">
        <v>448</v>
      </c>
      <c r="D84" s="692"/>
      <c r="E84" s="693"/>
      <c r="F84" s="86"/>
      <c r="G84" s="86"/>
      <c r="H84" s="86" t="s">
        <v>419</v>
      </c>
      <c r="I84" s="86" t="s">
        <v>419</v>
      </c>
      <c r="J84" s="381" t="s">
        <v>463</v>
      </c>
      <c r="K84" s="307" t="s">
        <v>463</v>
      </c>
      <c r="L84" s="580" t="s">
        <v>419</v>
      </c>
    </row>
    <row r="85" spans="1:12" ht="30" customHeight="1" thickBot="1">
      <c r="A85" s="109"/>
      <c r="B85" s="66"/>
      <c r="C85" s="740" t="s">
        <v>468</v>
      </c>
      <c r="D85" s="741"/>
      <c r="E85" s="742"/>
      <c r="F85" s="89"/>
      <c r="G85" s="89" t="s">
        <v>463</v>
      </c>
      <c r="H85" s="89" t="s">
        <v>463</v>
      </c>
      <c r="I85" s="89" t="s">
        <v>584</v>
      </c>
      <c r="J85" s="383" t="s">
        <v>584</v>
      </c>
      <c r="K85" s="229" t="s">
        <v>463</v>
      </c>
      <c r="L85" s="582" t="s">
        <v>419</v>
      </c>
    </row>
    <row r="86" spans="1:12" ht="27" hidden="1" customHeight="1">
      <c r="A86" s="18"/>
      <c r="B86" s="60"/>
      <c r="C86" s="552"/>
      <c r="D86" s="553"/>
      <c r="E86" s="554"/>
      <c r="F86" s="90"/>
      <c r="G86" s="90"/>
      <c r="H86" s="90"/>
      <c r="I86" s="90"/>
      <c r="J86" s="90"/>
      <c r="K86" s="90"/>
      <c r="L86" s="90"/>
    </row>
    <row r="87" spans="1:12" ht="27" hidden="1" customHeight="1">
      <c r="A87" s="18"/>
      <c r="B87" s="60"/>
      <c r="C87" s="538"/>
      <c r="D87" s="539"/>
      <c r="E87" s="540"/>
      <c r="F87" s="87"/>
      <c r="G87" s="87"/>
      <c r="H87" s="87"/>
      <c r="I87" s="87"/>
      <c r="J87" s="87"/>
      <c r="K87" s="87"/>
      <c r="L87" s="87"/>
    </row>
    <row r="88" spans="1:12" ht="27" hidden="1" customHeight="1">
      <c r="A88" s="18"/>
      <c r="B88" s="60"/>
      <c r="C88" s="538"/>
      <c r="D88" s="539"/>
      <c r="E88" s="540"/>
      <c r="F88" s="87"/>
      <c r="G88" s="87"/>
      <c r="H88" s="87"/>
      <c r="I88" s="87"/>
      <c r="J88" s="87"/>
      <c r="K88" s="87"/>
      <c r="L88" s="87"/>
    </row>
    <row r="89" spans="1:12" ht="27" hidden="1" customHeight="1">
      <c r="A89" s="18"/>
      <c r="B89" s="60"/>
      <c r="C89" s="538"/>
      <c r="D89" s="539"/>
      <c r="E89" s="540"/>
      <c r="F89" s="87"/>
      <c r="G89" s="87"/>
      <c r="H89" s="87"/>
      <c r="I89" s="87"/>
      <c r="J89" s="87"/>
      <c r="K89" s="87"/>
      <c r="L89" s="87"/>
    </row>
    <row r="90" spans="1:12" ht="27" hidden="1" customHeight="1">
      <c r="A90" s="18"/>
      <c r="B90" s="60"/>
      <c r="C90" s="538"/>
      <c r="D90" s="539"/>
      <c r="E90" s="540"/>
      <c r="F90" s="87"/>
      <c r="G90" s="87"/>
      <c r="H90" s="87"/>
      <c r="I90" s="87"/>
      <c r="J90" s="87"/>
      <c r="K90" s="87"/>
      <c r="L90" s="87"/>
    </row>
    <row r="91" spans="1:12" ht="27" hidden="1" customHeight="1" thickBot="1">
      <c r="A91" s="18"/>
      <c r="B91" s="60"/>
      <c r="C91" s="541"/>
      <c r="D91" s="542"/>
      <c r="E91" s="543"/>
      <c r="F91" s="87"/>
      <c r="G91" s="87"/>
      <c r="H91" s="87"/>
      <c r="I91" s="87"/>
      <c r="J91" s="87"/>
      <c r="K91" s="87"/>
      <c r="L91" s="87"/>
    </row>
    <row r="92" spans="1:12" ht="27" hidden="1" customHeight="1" thickBot="1">
      <c r="A92" s="759"/>
      <c r="B92" s="760"/>
      <c r="C92" s="760"/>
      <c r="D92" s="760"/>
      <c r="E92" s="760"/>
      <c r="F92" s="72"/>
      <c r="G92" s="72"/>
      <c r="H92" s="72"/>
      <c r="I92" s="72"/>
      <c r="J92" s="72"/>
      <c r="K92" s="72"/>
      <c r="L92" s="72"/>
    </row>
    <row r="93" spans="1:12" ht="27" hidden="1" customHeight="1">
      <c r="A93" s="17"/>
      <c r="B93" s="58"/>
      <c r="C93" s="61"/>
      <c r="D93" s="61"/>
      <c r="E93" s="62"/>
      <c r="F93" s="63"/>
      <c r="G93" s="63"/>
      <c r="H93" s="63"/>
      <c r="I93" s="63"/>
      <c r="J93" s="63"/>
      <c r="K93" s="63"/>
      <c r="L93" s="63"/>
    </row>
    <row r="94" spans="1:12" ht="27" hidden="1" customHeight="1">
      <c r="A94" s="18"/>
      <c r="B94" s="60"/>
      <c r="C94" s="691"/>
      <c r="D94" s="692"/>
      <c r="E94" s="693"/>
      <c r="F94" s="53"/>
      <c r="G94" s="53"/>
      <c r="H94" s="53"/>
      <c r="I94" s="53"/>
      <c r="J94" s="53"/>
      <c r="K94" s="53"/>
      <c r="L94" s="53"/>
    </row>
    <row r="95" spans="1:12" ht="27" hidden="1" customHeight="1">
      <c r="A95" s="18"/>
      <c r="B95" s="60"/>
      <c r="C95" s="694"/>
      <c r="D95" s="695"/>
      <c r="E95" s="696"/>
      <c r="F95" s="54"/>
      <c r="G95" s="54"/>
      <c r="H95" s="54"/>
      <c r="I95" s="54"/>
      <c r="J95" s="54"/>
      <c r="K95" s="54"/>
      <c r="L95" s="54"/>
    </row>
    <row r="96" spans="1:12" ht="27" hidden="1" customHeight="1">
      <c r="A96" s="18"/>
      <c r="B96" s="60"/>
      <c r="C96" s="694"/>
      <c r="D96" s="695"/>
      <c r="E96" s="696"/>
      <c r="F96" s="54"/>
      <c r="G96" s="54"/>
      <c r="H96" s="54"/>
      <c r="I96" s="54"/>
      <c r="J96" s="54"/>
      <c r="K96" s="54"/>
      <c r="L96" s="54"/>
    </row>
    <row r="97" spans="1:12" ht="27" hidden="1" customHeight="1">
      <c r="A97" s="18"/>
      <c r="B97" s="60"/>
      <c r="C97" s="688"/>
      <c r="D97" s="689"/>
      <c r="E97" s="690"/>
      <c r="F97" s="54"/>
      <c r="G97" s="54"/>
      <c r="H97" s="54"/>
      <c r="I97" s="54"/>
      <c r="J97" s="54"/>
      <c r="K97" s="54"/>
      <c r="L97" s="54"/>
    </row>
    <row r="98" spans="1:12" ht="27" hidden="1" customHeight="1">
      <c r="A98" s="18"/>
      <c r="B98" s="60"/>
      <c r="C98" s="688"/>
      <c r="D98" s="689"/>
      <c r="E98" s="690"/>
      <c r="F98" s="54"/>
      <c r="G98" s="54"/>
      <c r="H98" s="54"/>
      <c r="I98" s="54"/>
      <c r="J98" s="54"/>
      <c r="K98" s="54"/>
      <c r="L98" s="54"/>
    </row>
    <row r="99" spans="1:12" ht="27" hidden="1" customHeight="1">
      <c r="A99" s="18"/>
      <c r="B99" s="60"/>
      <c r="C99" s="694"/>
      <c r="D99" s="695"/>
      <c r="E99" s="696"/>
      <c r="F99" s="54"/>
      <c r="G99" s="54"/>
      <c r="H99" s="54"/>
      <c r="I99" s="54"/>
      <c r="J99" s="54"/>
      <c r="K99" s="54"/>
      <c r="L99" s="54"/>
    </row>
    <row r="100" spans="1:12" ht="27" hidden="1" customHeight="1">
      <c r="A100" s="18"/>
      <c r="B100" s="60"/>
      <c r="C100" s="694"/>
      <c r="D100" s="695"/>
      <c r="E100" s="696"/>
      <c r="F100" s="54"/>
      <c r="G100" s="54"/>
      <c r="H100" s="54"/>
      <c r="I100" s="54"/>
      <c r="J100" s="54"/>
      <c r="K100" s="54"/>
      <c r="L100" s="54"/>
    </row>
    <row r="101" spans="1:12" ht="27" hidden="1" customHeight="1" thickBot="1">
      <c r="A101" s="18"/>
      <c r="B101" s="60"/>
      <c r="C101" s="688"/>
      <c r="D101" s="689"/>
      <c r="E101" s="690"/>
      <c r="F101" s="54"/>
      <c r="G101" s="54"/>
      <c r="H101" s="54"/>
      <c r="I101" s="54"/>
      <c r="J101" s="54"/>
      <c r="K101" s="54"/>
      <c r="L101" s="54"/>
    </row>
    <row r="102" spans="1:12" ht="27" hidden="1" customHeight="1">
      <c r="A102" s="17"/>
      <c r="B102" s="58"/>
      <c r="C102" s="61"/>
      <c r="D102" s="61"/>
      <c r="E102" s="62"/>
      <c r="F102" s="63"/>
      <c r="G102" s="63"/>
      <c r="H102" s="63"/>
      <c r="I102" s="63"/>
      <c r="J102" s="63"/>
      <c r="K102" s="63"/>
      <c r="L102" s="63"/>
    </row>
    <row r="103" spans="1:12" ht="27" hidden="1" customHeight="1">
      <c r="A103" s="18"/>
      <c r="B103" s="60"/>
      <c r="C103" s="691"/>
      <c r="D103" s="692"/>
      <c r="E103" s="693"/>
      <c r="F103" s="53"/>
      <c r="G103" s="53"/>
      <c r="H103" s="53"/>
      <c r="I103" s="53"/>
      <c r="J103" s="53"/>
      <c r="K103" s="53"/>
      <c r="L103" s="53"/>
    </row>
    <row r="104" spans="1:12" ht="27" hidden="1" customHeight="1">
      <c r="A104" s="18"/>
      <c r="B104" s="60"/>
      <c r="C104" s="694"/>
      <c r="D104" s="695"/>
      <c r="E104" s="696"/>
      <c r="F104" s="54"/>
      <c r="G104" s="54"/>
      <c r="H104" s="54"/>
      <c r="I104" s="54"/>
      <c r="J104" s="54"/>
      <c r="K104" s="54"/>
      <c r="L104" s="54"/>
    </row>
    <row r="105" spans="1:12" ht="27" hidden="1" customHeight="1">
      <c r="A105" s="18"/>
      <c r="B105" s="60"/>
      <c r="C105" s="694"/>
      <c r="D105" s="695"/>
      <c r="E105" s="696"/>
      <c r="F105" s="54"/>
      <c r="G105" s="54"/>
      <c r="H105" s="54"/>
      <c r="I105" s="54"/>
      <c r="J105" s="54"/>
      <c r="K105" s="54"/>
      <c r="L105" s="54"/>
    </row>
    <row r="106" spans="1:12" ht="27" hidden="1" customHeight="1">
      <c r="A106" s="18"/>
      <c r="B106" s="60"/>
      <c r="C106" s="694"/>
      <c r="D106" s="695"/>
      <c r="E106" s="696"/>
      <c r="F106" s="54"/>
      <c r="G106" s="54"/>
      <c r="H106" s="54"/>
      <c r="I106" s="54"/>
      <c r="J106" s="54"/>
      <c r="K106" s="54"/>
      <c r="L106" s="54"/>
    </row>
    <row r="107" spans="1:12" ht="27" hidden="1" customHeight="1" thickBot="1">
      <c r="A107" s="18"/>
      <c r="B107" s="60"/>
      <c r="C107" s="688"/>
      <c r="D107" s="689"/>
      <c r="E107" s="690"/>
      <c r="F107" s="54"/>
      <c r="G107" s="54"/>
      <c r="H107" s="54"/>
      <c r="I107" s="54"/>
      <c r="J107" s="54"/>
      <c r="K107" s="54"/>
      <c r="L107" s="54"/>
    </row>
    <row r="108" spans="1:12" ht="27" hidden="1" customHeight="1" thickBot="1">
      <c r="A108" s="759"/>
      <c r="B108" s="760"/>
      <c r="C108" s="760"/>
      <c r="D108" s="760"/>
      <c r="E108" s="760"/>
      <c r="F108" s="72"/>
      <c r="G108" s="72"/>
      <c r="H108" s="72"/>
      <c r="I108" s="72"/>
      <c r="J108" s="72"/>
      <c r="K108" s="72"/>
      <c r="L108" s="72"/>
    </row>
    <row r="109" spans="1:12" ht="27" hidden="1" customHeight="1">
      <c r="A109" s="17"/>
      <c r="B109" s="58"/>
      <c r="C109" s="61"/>
      <c r="D109" s="61"/>
      <c r="E109" s="62"/>
      <c r="F109" s="63"/>
      <c r="G109" s="63"/>
      <c r="H109" s="63"/>
      <c r="I109" s="63"/>
      <c r="J109" s="63"/>
      <c r="K109" s="63"/>
      <c r="L109" s="63"/>
    </row>
    <row r="110" spans="1:12" ht="27" hidden="1" customHeight="1">
      <c r="A110" s="18"/>
      <c r="B110" s="60"/>
      <c r="C110" s="691"/>
      <c r="D110" s="692"/>
      <c r="E110" s="693"/>
      <c r="F110" s="53"/>
      <c r="G110" s="53"/>
      <c r="H110" s="53"/>
      <c r="I110" s="53"/>
      <c r="J110" s="53"/>
      <c r="K110" s="53"/>
      <c r="L110" s="53"/>
    </row>
    <row r="111" spans="1:12" ht="27" hidden="1" customHeight="1">
      <c r="A111" s="18"/>
      <c r="B111" s="60"/>
      <c r="C111" s="694"/>
      <c r="D111" s="695"/>
      <c r="E111" s="696"/>
      <c r="F111" s="54"/>
      <c r="G111" s="54"/>
      <c r="H111" s="54"/>
      <c r="I111" s="54"/>
      <c r="J111" s="54"/>
      <c r="K111" s="54"/>
      <c r="L111" s="54"/>
    </row>
    <row r="112" spans="1:12" ht="27" hidden="1" customHeight="1">
      <c r="A112" s="18"/>
      <c r="B112" s="60"/>
      <c r="C112" s="694"/>
      <c r="D112" s="695"/>
      <c r="E112" s="696"/>
      <c r="F112" s="54"/>
      <c r="G112" s="54"/>
      <c r="H112" s="54"/>
      <c r="I112" s="54"/>
      <c r="J112" s="54"/>
      <c r="K112" s="54"/>
      <c r="L112" s="54"/>
    </row>
    <row r="113" spans="1:12" ht="27" hidden="1" customHeight="1">
      <c r="A113" s="18"/>
      <c r="B113" s="60"/>
      <c r="C113" s="688"/>
      <c r="D113" s="689"/>
      <c r="E113" s="690"/>
      <c r="F113" s="54"/>
      <c r="G113" s="54"/>
      <c r="H113" s="54"/>
      <c r="I113" s="54"/>
      <c r="J113" s="54"/>
      <c r="K113" s="54"/>
      <c r="L113" s="54"/>
    </row>
    <row r="114" spans="1:12" ht="27" hidden="1" customHeight="1">
      <c r="A114" s="18"/>
      <c r="B114" s="60"/>
      <c r="C114" s="688"/>
      <c r="D114" s="689"/>
      <c r="E114" s="690"/>
      <c r="F114" s="54"/>
      <c r="G114" s="54"/>
      <c r="H114" s="54"/>
      <c r="I114" s="54"/>
      <c r="J114" s="54"/>
      <c r="K114" s="54"/>
      <c r="L114" s="54"/>
    </row>
    <row r="115" spans="1:12" ht="27" hidden="1" customHeight="1">
      <c r="A115" s="18"/>
      <c r="B115" s="60"/>
      <c r="C115" s="694"/>
      <c r="D115" s="695"/>
      <c r="E115" s="696"/>
      <c r="F115" s="54"/>
      <c r="G115" s="54"/>
      <c r="H115" s="54"/>
      <c r="I115" s="54"/>
      <c r="J115" s="54"/>
      <c r="K115" s="54"/>
      <c r="L115" s="54"/>
    </row>
    <row r="116" spans="1:12" ht="27" hidden="1" customHeight="1">
      <c r="A116" s="18"/>
      <c r="B116" s="60"/>
      <c r="C116" s="694"/>
      <c r="D116" s="695"/>
      <c r="E116" s="696"/>
      <c r="F116" s="54"/>
      <c r="G116" s="54"/>
      <c r="H116" s="54"/>
      <c r="I116" s="54"/>
      <c r="J116" s="54"/>
      <c r="K116" s="54"/>
      <c r="L116" s="54"/>
    </row>
    <row r="117" spans="1:12" ht="27" hidden="1" customHeight="1" thickBot="1">
      <c r="A117" s="18"/>
      <c r="B117" s="60"/>
      <c r="C117" s="688"/>
      <c r="D117" s="689"/>
      <c r="E117" s="690"/>
      <c r="F117" s="54"/>
      <c r="G117" s="54"/>
      <c r="H117" s="54"/>
      <c r="I117" s="54"/>
      <c r="J117" s="54"/>
      <c r="K117" s="54"/>
      <c r="L117" s="54"/>
    </row>
    <row r="118" spans="1:12" ht="27" hidden="1" customHeight="1">
      <c r="A118" s="17"/>
      <c r="B118" s="58"/>
      <c r="C118" s="61"/>
      <c r="D118" s="61"/>
      <c r="E118" s="62"/>
      <c r="F118" s="63"/>
      <c r="G118" s="63"/>
      <c r="H118" s="63"/>
      <c r="I118" s="63"/>
      <c r="J118" s="63"/>
      <c r="K118" s="63"/>
      <c r="L118" s="63"/>
    </row>
    <row r="119" spans="1:12" ht="27" hidden="1" customHeight="1">
      <c r="A119" s="18"/>
      <c r="B119" s="60"/>
      <c r="C119" s="691"/>
      <c r="D119" s="692"/>
      <c r="E119" s="693"/>
      <c r="F119" s="53"/>
      <c r="G119" s="53"/>
      <c r="H119" s="53"/>
      <c r="I119" s="53"/>
      <c r="J119" s="53"/>
      <c r="K119" s="53"/>
      <c r="L119" s="53"/>
    </row>
    <row r="120" spans="1:12" ht="27" hidden="1" customHeight="1">
      <c r="A120" s="18"/>
      <c r="B120" s="60"/>
      <c r="C120" s="694"/>
      <c r="D120" s="695"/>
      <c r="E120" s="696"/>
      <c r="F120" s="54"/>
      <c r="G120" s="54"/>
      <c r="H120" s="54"/>
      <c r="I120" s="54"/>
      <c r="J120" s="54"/>
      <c r="K120" s="54"/>
      <c r="L120" s="54"/>
    </row>
    <row r="121" spans="1:12" ht="27" hidden="1" customHeight="1">
      <c r="A121" s="18"/>
      <c r="B121" s="60"/>
      <c r="C121" s="694"/>
      <c r="D121" s="695"/>
      <c r="E121" s="696"/>
      <c r="F121" s="54"/>
      <c r="G121" s="54"/>
      <c r="H121" s="54"/>
      <c r="I121" s="54"/>
      <c r="J121" s="54"/>
      <c r="K121" s="54"/>
      <c r="L121" s="54"/>
    </row>
    <row r="122" spans="1:12" ht="27" hidden="1" customHeight="1">
      <c r="A122" s="18"/>
      <c r="B122" s="60"/>
      <c r="C122" s="694"/>
      <c r="D122" s="695"/>
      <c r="E122" s="696"/>
      <c r="F122" s="54"/>
      <c r="G122" s="54"/>
      <c r="H122" s="54"/>
      <c r="I122" s="54"/>
      <c r="J122" s="54"/>
      <c r="K122" s="54"/>
      <c r="L122" s="54"/>
    </row>
    <row r="123" spans="1:12" ht="27" hidden="1" customHeight="1" thickBot="1">
      <c r="A123" s="18"/>
      <c r="B123" s="60"/>
      <c r="C123" s="697"/>
      <c r="D123" s="698"/>
      <c r="E123" s="699"/>
      <c r="F123" s="54"/>
      <c r="G123" s="54"/>
      <c r="H123" s="54"/>
      <c r="I123" s="54"/>
      <c r="J123" s="54"/>
      <c r="K123" s="54"/>
      <c r="L123" s="54"/>
    </row>
    <row r="124" spans="1:12" ht="27" hidden="1" customHeight="1">
      <c r="A124" s="17"/>
      <c r="B124" s="58"/>
      <c r="C124" s="61"/>
      <c r="D124" s="61"/>
      <c r="E124" s="62"/>
      <c r="F124" s="63"/>
      <c r="G124" s="63"/>
      <c r="H124" s="63"/>
      <c r="I124" s="63"/>
      <c r="J124" s="63"/>
      <c r="K124" s="63"/>
      <c r="L124" s="63"/>
    </row>
    <row r="125" spans="1:12" ht="27" hidden="1" customHeight="1">
      <c r="A125" s="18"/>
      <c r="B125" s="60"/>
      <c r="C125" s="691"/>
      <c r="D125" s="692"/>
      <c r="E125" s="693"/>
      <c r="F125" s="53"/>
      <c r="G125" s="53"/>
      <c r="H125" s="53"/>
      <c r="I125" s="53"/>
      <c r="J125" s="53"/>
      <c r="K125" s="53"/>
      <c r="L125" s="53"/>
    </row>
    <row r="126" spans="1:12" ht="27" hidden="1" customHeight="1">
      <c r="A126" s="18"/>
      <c r="B126" s="60"/>
      <c r="C126" s="694"/>
      <c r="D126" s="695"/>
      <c r="E126" s="696"/>
      <c r="F126" s="54"/>
      <c r="G126" s="54"/>
      <c r="H126" s="54"/>
      <c r="I126" s="54"/>
      <c r="J126" s="54"/>
      <c r="K126" s="54"/>
      <c r="L126" s="54"/>
    </row>
    <row r="127" spans="1:12" ht="27" hidden="1" customHeight="1">
      <c r="A127" s="18"/>
      <c r="B127" s="60"/>
      <c r="C127" s="694"/>
      <c r="D127" s="695"/>
      <c r="E127" s="696"/>
      <c r="F127" s="54"/>
      <c r="G127" s="54"/>
      <c r="H127" s="54"/>
      <c r="I127" s="54"/>
      <c r="J127" s="54"/>
      <c r="K127" s="54"/>
      <c r="L127" s="54"/>
    </row>
    <row r="128" spans="1:12" ht="27" hidden="1" customHeight="1">
      <c r="A128" s="18"/>
      <c r="B128" s="60"/>
      <c r="C128" s="694"/>
      <c r="D128" s="695"/>
      <c r="E128" s="696"/>
      <c r="F128" s="54"/>
      <c r="G128" s="54"/>
      <c r="H128" s="54"/>
      <c r="I128" s="54"/>
      <c r="J128" s="54"/>
      <c r="K128" s="54"/>
      <c r="L128" s="54"/>
    </row>
    <row r="129" spans="1:12" ht="27" hidden="1" customHeight="1" thickBot="1">
      <c r="A129" s="18"/>
      <c r="B129" s="60"/>
      <c r="C129" s="697"/>
      <c r="D129" s="698"/>
      <c r="E129" s="699"/>
      <c r="F129" s="54"/>
      <c r="G129" s="54"/>
      <c r="H129" s="54"/>
      <c r="I129" s="54"/>
      <c r="J129" s="54"/>
      <c r="K129" s="54"/>
      <c r="L129" s="54"/>
    </row>
    <row r="130" spans="1:12" ht="27" hidden="1" customHeight="1" thickBot="1">
      <c r="A130" s="759"/>
      <c r="B130" s="760"/>
      <c r="C130" s="760"/>
      <c r="D130" s="760"/>
      <c r="E130" s="760"/>
      <c r="F130" s="72"/>
      <c r="G130" s="72"/>
      <c r="H130" s="72"/>
      <c r="I130" s="72"/>
      <c r="J130" s="72"/>
      <c r="K130" s="72"/>
      <c r="L130" s="72"/>
    </row>
    <row r="131" spans="1:12" ht="27" hidden="1" customHeight="1">
      <c r="A131" s="17"/>
      <c r="B131" s="58"/>
      <c r="C131" s="61"/>
      <c r="D131" s="61"/>
      <c r="E131" s="62"/>
      <c r="F131" s="63"/>
      <c r="G131" s="63"/>
      <c r="H131" s="63"/>
      <c r="I131" s="63"/>
      <c r="J131" s="63"/>
      <c r="K131" s="63"/>
      <c r="L131" s="63"/>
    </row>
    <row r="132" spans="1:12" ht="27" hidden="1" customHeight="1">
      <c r="A132" s="18"/>
      <c r="B132" s="60"/>
      <c r="C132" s="691"/>
      <c r="D132" s="692"/>
      <c r="E132" s="693"/>
      <c r="F132" s="53"/>
      <c r="G132" s="53"/>
      <c r="H132" s="53"/>
      <c r="I132" s="53"/>
      <c r="J132" s="53"/>
      <c r="K132" s="53"/>
      <c r="L132" s="53"/>
    </row>
    <row r="133" spans="1:12" ht="27" hidden="1" customHeight="1">
      <c r="A133" s="18"/>
      <c r="B133" s="60"/>
      <c r="C133" s="694"/>
      <c r="D133" s="695"/>
      <c r="E133" s="696"/>
      <c r="F133" s="54"/>
      <c r="G133" s="54"/>
      <c r="H133" s="54"/>
      <c r="I133" s="54"/>
      <c r="J133" s="54"/>
      <c r="K133" s="54"/>
      <c r="L133" s="54"/>
    </row>
    <row r="134" spans="1:12" ht="27" hidden="1" customHeight="1">
      <c r="A134" s="18"/>
      <c r="B134" s="60"/>
      <c r="C134" s="694"/>
      <c r="D134" s="695"/>
      <c r="E134" s="696"/>
      <c r="F134" s="54"/>
      <c r="G134" s="54"/>
      <c r="H134" s="54"/>
      <c r="I134" s="54"/>
      <c r="J134" s="54"/>
      <c r="K134" s="54"/>
      <c r="L134" s="54"/>
    </row>
    <row r="135" spans="1:12" ht="27" hidden="1" customHeight="1">
      <c r="A135" s="18"/>
      <c r="B135" s="60"/>
      <c r="C135" s="688"/>
      <c r="D135" s="689"/>
      <c r="E135" s="690"/>
      <c r="F135" s="54"/>
      <c r="G135" s="54"/>
      <c r="H135" s="54"/>
      <c r="I135" s="54"/>
      <c r="J135" s="54"/>
      <c r="K135" s="54"/>
      <c r="L135" s="54"/>
    </row>
    <row r="136" spans="1:12" ht="27" hidden="1" customHeight="1">
      <c r="A136" s="18"/>
      <c r="B136" s="60"/>
      <c r="C136" s="688"/>
      <c r="D136" s="689"/>
      <c r="E136" s="690"/>
      <c r="F136" s="54"/>
      <c r="G136" s="54"/>
      <c r="H136" s="54"/>
      <c r="I136" s="54"/>
      <c r="J136" s="54"/>
      <c r="K136" s="54"/>
      <c r="L136" s="54"/>
    </row>
    <row r="137" spans="1:12" ht="27" hidden="1" customHeight="1">
      <c r="A137" s="18"/>
      <c r="B137" s="60"/>
      <c r="C137" s="694"/>
      <c r="D137" s="695"/>
      <c r="E137" s="696"/>
      <c r="F137" s="54"/>
      <c r="G137" s="54"/>
      <c r="H137" s="54"/>
      <c r="I137" s="54"/>
      <c r="J137" s="54"/>
      <c r="K137" s="54"/>
      <c r="L137" s="54"/>
    </row>
    <row r="138" spans="1:12" ht="27" hidden="1" customHeight="1">
      <c r="A138" s="18"/>
      <c r="B138" s="60"/>
      <c r="C138" s="694"/>
      <c r="D138" s="695"/>
      <c r="E138" s="696"/>
      <c r="F138" s="54"/>
      <c r="G138" s="54"/>
      <c r="H138" s="54"/>
      <c r="I138" s="54"/>
      <c r="J138" s="54"/>
      <c r="K138" s="54"/>
      <c r="L138" s="54"/>
    </row>
    <row r="139" spans="1:12" ht="27" hidden="1" customHeight="1" thickBot="1">
      <c r="A139" s="18"/>
      <c r="B139" s="60"/>
      <c r="C139" s="688"/>
      <c r="D139" s="689"/>
      <c r="E139" s="690"/>
      <c r="F139" s="54"/>
      <c r="G139" s="54"/>
      <c r="H139" s="54"/>
      <c r="I139" s="54"/>
      <c r="J139" s="54"/>
      <c r="K139" s="54"/>
      <c r="L139" s="54"/>
    </row>
    <row r="140" spans="1:12" ht="27" hidden="1" customHeight="1">
      <c r="A140" s="17"/>
      <c r="B140" s="58"/>
      <c r="C140" s="61"/>
      <c r="D140" s="61"/>
      <c r="E140" s="62"/>
      <c r="F140" s="63"/>
      <c r="G140" s="63"/>
      <c r="H140" s="63"/>
      <c r="I140" s="63"/>
      <c r="J140" s="63"/>
      <c r="K140" s="63"/>
      <c r="L140" s="63"/>
    </row>
    <row r="141" spans="1:12" ht="27" hidden="1" customHeight="1">
      <c r="A141" s="18"/>
      <c r="B141" s="60"/>
      <c r="C141" s="691"/>
      <c r="D141" s="692"/>
      <c r="E141" s="693"/>
      <c r="F141" s="53"/>
      <c r="G141" s="53"/>
      <c r="H141" s="53"/>
      <c r="I141" s="53"/>
      <c r="J141" s="53"/>
      <c r="K141" s="53"/>
      <c r="L141" s="53"/>
    </row>
    <row r="142" spans="1:12" ht="27" hidden="1" customHeight="1">
      <c r="A142" s="18"/>
      <c r="B142" s="60"/>
      <c r="C142" s="694"/>
      <c r="D142" s="695"/>
      <c r="E142" s="696"/>
      <c r="F142" s="54"/>
      <c r="G142" s="54"/>
      <c r="H142" s="54"/>
      <c r="I142" s="54"/>
      <c r="J142" s="54"/>
      <c r="K142" s="54"/>
      <c r="L142" s="54"/>
    </row>
    <row r="143" spans="1:12" ht="27" hidden="1" customHeight="1">
      <c r="A143" s="18"/>
      <c r="B143" s="60"/>
      <c r="C143" s="694"/>
      <c r="D143" s="695"/>
      <c r="E143" s="696"/>
      <c r="F143" s="54"/>
      <c r="G143" s="54"/>
      <c r="H143" s="54"/>
      <c r="I143" s="54"/>
      <c r="J143" s="54"/>
      <c r="K143" s="54"/>
      <c r="L143" s="54"/>
    </row>
    <row r="144" spans="1:12" ht="27" hidden="1" customHeight="1">
      <c r="A144" s="18"/>
      <c r="B144" s="60"/>
      <c r="C144" s="694"/>
      <c r="D144" s="695"/>
      <c r="E144" s="696"/>
      <c r="F144" s="54"/>
      <c r="G144" s="54"/>
      <c r="H144" s="54"/>
      <c r="I144" s="54"/>
      <c r="J144" s="54"/>
      <c r="K144" s="54"/>
      <c r="L144" s="54"/>
    </row>
    <row r="145" spans="1:12" ht="27" hidden="1" customHeight="1" thickBot="1">
      <c r="A145" s="18"/>
      <c r="B145" s="60"/>
      <c r="C145" s="697"/>
      <c r="D145" s="698"/>
      <c r="E145" s="699"/>
      <c r="F145" s="54"/>
      <c r="G145" s="54"/>
      <c r="H145" s="54"/>
      <c r="I145" s="54"/>
      <c r="J145" s="54"/>
      <c r="K145" s="54"/>
      <c r="L145" s="54"/>
    </row>
    <row r="146" spans="1:12" ht="27" hidden="1" customHeight="1">
      <c r="A146" s="17"/>
      <c r="B146" s="58"/>
      <c r="C146" s="61"/>
      <c r="D146" s="61"/>
      <c r="E146" s="62"/>
      <c r="F146" s="63"/>
      <c r="G146" s="63"/>
      <c r="H146" s="63"/>
      <c r="I146" s="63"/>
      <c r="J146" s="63"/>
      <c r="K146" s="63"/>
      <c r="L146" s="63"/>
    </row>
    <row r="147" spans="1:12" ht="27" hidden="1" customHeight="1">
      <c r="A147" s="18"/>
      <c r="B147" s="60"/>
      <c r="C147" s="691"/>
      <c r="D147" s="692"/>
      <c r="E147" s="693"/>
      <c r="F147" s="53"/>
      <c r="G147" s="53"/>
      <c r="H147" s="53"/>
      <c r="I147" s="53"/>
      <c r="J147" s="53"/>
      <c r="K147" s="53"/>
      <c r="L147" s="53"/>
    </row>
    <row r="148" spans="1:12" ht="27" hidden="1" customHeight="1">
      <c r="A148" s="18"/>
      <c r="B148" s="60"/>
      <c r="C148" s="694"/>
      <c r="D148" s="695"/>
      <c r="E148" s="696"/>
      <c r="F148" s="54"/>
      <c r="G148" s="54"/>
      <c r="H148" s="54"/>
      <c r="I148" s="54"/>
      <c r="J148" s="54"/>
      <c r="K148" s="54"/>
      <c r="L148" s="54"/>
    </row>
    <row r="149" spans="1:12" ht="27" hidden="1" customHeight="1">
      <c r="A149" s="18"/>
      <c r="B149" s="60"/>
      <c r="C149" s="694"/>
      <c r="D149" s="695"/>
      <c r="E149" s="696"/>
      <c r="F149" s="54"/>
      <c r="G149" s="54"/>
      <c r="H149" s="54"/>
      <c r="I149" s="54"/>
      <c r="J149" s="54"/>
      <c r="K149" s="54"/>
      <c r="L149" s="54"/>
    </row>
    <row r="150" spans="1:12" ht="27" hidden="1" customHeight="1">
      <c r="A150" s="18"/>
      <c r="B150" s="60"/>
      <c r="C150" s="694"/>
      <c r="D150" s="695"/>
      <c r="E150" s="696"/>
      <c r="F150" s="54"/>
      <c r="G150" s="54"/>
      <c r="H150" s="54"/>
      <c r="I150" s="54"/>
      <c r="J150" s="54"/>
      <c r="K150" s="54"/>
      <c r="L150" s="54"/>
    </row>
    <row r="151" spans="1:12" ht="27" hidden="1" customHeight="1" thickBot="1">
      <c r="A151" s="18"/>
      <c r="B151" s="60"/>
      <c r="C151" s="697"/>
      <c r="D151" s="698"/>
      <c r="E151" s="699"/>
      <c r="F151" s="54"/>
      <c r="G151" s="54"/>
      <c r="H151" s="54"/>
      <c r="I151" s="54"/>
      <c r="J151" s="54"/>
      <c r="K151" s="54"/>
      <c r="L151" s="54"/>
    </row>
    <row r="152" spans="1:12" ht="48" customHeight="1">
      <c r="A152" s="620" t="s">
        <v>116</v>
      </c>
      <c r="B152" s="620"/>
      <c r="C152" s="620"/>
      <c r="D152" s="620"/>
      <c r="E152" s="620"/>
      <c r="F152" s="620"/>
      <c r="G152" s="660"/>
      <c r="H152" s="660"/>
      <c r="I152" s="660"/>
      <c r="J152" s="660"/>
      <c r="K152" s="660"/>
      <c r="L152" s="660"/>
    </row>
    <row r="153" spans="1:12" ht="26.25" customHeight="1">
      <c r="A153" s="334" t="s">
        <v>307</v>
      </c>
      <c r="B153" s="334"/>
      <c r="C153" s="334"/>
      <c r="D153" s="334"/>
      <c r="E153" s="334"/>
      <c r="F153" s="555"/>
      <c r="G153" s="555"/>
      <c r="H153" s="555"/>
      <c r="I153" s="555"/>
      <c r="J153" s="555"/>
      <c r="K153" s="555"/>
      <c r="L153" s="555"/>
    </row>
    <row r="154" spans="1:12" ht="26.25" customHeight="1">
      <c r="A154" s="334" t="s">
        <v>308</v>
      </c>
      <c r="B154" s="334"/>
      <c r="C154" s="334"/>
      <c r="D154" s="334"/>
      <c r="E154" s="334"/>
      <c r="F154" s="555"/>
      <c r="G154" s="555"/>
      <c r="H154" s="555"/>
      <c r="I154" s="555"/>
      <c r="J154" s="555"/>
      <c r="K154" s="555"/>
      <c r="L154" s="555"/>
    </row>
    <row r="155" spans="1:12" ht="26.25" customHeight="1">
      <c r="A155" s="334" t="s">
        <v>309</v>
      </c>
      <c r="B155" s="334"/>
      <c r="C155" s="334"/>
      <c r="D155" s="334"/>
      <c r="E155" s="334"/>
      <c r="F155" s="555"/>
      <c r="G155" s="555"/>
      <c r="H155" s="555"/>
      <c r="I155" s="555"/>
      <c r="J155" s="555"/>
      <c r="K155" s="555"/>
      <c r="L155" s="555"/>
    </row>
    <row r="156" spans="1:12" ht="26.25" customHeight="1"/>
    <row r="157" spans="1:12" ht="24" customHeight="1"/>
    <row r="158" spans="1:12" ht="24" customHeight="1"/>
    <row r="159" spans="1:12" ht="24" customHeight="1"/>
    <row r="160" spans="1:12" ht="24" customHeight="1"/>
    <row r="161" ht="24" customHeight="1"/>
    <row r="162" ht="24" customHeight="1"/>
    <row r="163" ht="24" customHeight="1"/>
    <row r="164" ht="24" customHeight="1"/>
    <row r="165" ht="24" customHeight="1"/>
    <row r="166" ht="24" customHeight="1"/>
    <row r="167" ht="24" customHeight="1"/>
    <row r="168" ht="24" customHeight="1"/>
    <row r="169" ht="24" customHeight="1"/>
    <row r="170" ht="24" customHeight="1"/>
    <row r="171" ht="24" customHeight="1"/>
    <row r="172" ht="24" customHeight="1"/>
  </sheetData>
  <customSheetViews>
    <customSheetView guid="{C5FAFED9-6166-4746-ADED-0FA76312E786}" showPageBreaks="1" printArea="1" hiddenRows="1" hiddenColumns="1" view="pageBreakPreview">
      <pane xSplit="5" ySplit="3" topLeftCell="F4" activePane="bottomRight" state="frozen"/>
      <selection pane="bottomRight" activeCell="Q34" sqref="Q34"/>
      <rowBreaks count="1" manualBreakCount="1">
        <brk id="59" max="16" man="1"/>
      </rowBreaks>
      <pageMargins left="0.78740157480314965" right="0.78740157480314965" top="0.55118110236220474" bottom="0.55118110236220474" header="0.31496062992125984" footer="0.31496062992125984"/>
      <printOptions horizontalCentered="1"/>
      <pageSetup paperSize="9" scale="64" fitToHeight="2" orientation="portrait" r:id="rId1"/>
    </customSheetView>
    <customSheetView guid="{F4D6756E-AF4C-4E2C-B953-6184D5DD4220}" scale="85" showPageBreaks="1" view="pageBreakPreview">
      <pane xSplit="5" ySplit="3" topLeftCell="F4" activePane="bottomRight" state="frozen"/>
      <selection pane="bottomRight" activeCell="R31" sqref="R31:T31"/>
      <rowBreaks count="1" manualBreakCount="1">
        <brk id="56" max="16" man="1"/>
      </rowBreaks>
      <pageMargins left="0.78740157480314965" right="0.78740157480314965" top="0.55118110236220474" bottom="0.55118110236220474" header="0.31496062992125984" footer="0.31496062992125984"/>
      <printOptions horizontalCentered="1"/>
      <pageSetup paperSize="9" scale="68" fitToHeight="2" orientation="portrait" r:id="rId2"/>
    </customSheetView>
    <customSheetView guid="{592965FF-9EF6-4C3A-906E-26C9AD76BDC9}" scale="70" showPageBreaks="1" printArea="1" showAutoFilter="1" hiddenRows="1" hiddenColumns="1" view="pageBreakPreview">
      <pane xSplit="5" ySplit="3" topLeftCell="F4" activePane="bottomRight" state="frozen"/>
      <selection pane="bottomRight" activeCell="T76" sqref="T76"/>
      <rowBreaks count="1" manualBreakCount="1">
        <brk id="51" max="15" man="1"/>
      </rowBreaks>
      <pageMargins left="0.78740157480314965" right="0.78740157480314965" top="0.55118110236220474" bottom="0.55118110236220474" header="0.31496062992125984" footer="0.31496062992125984"/>
      <printOptions horizontalCentered="1"/>
      <pageSetup paperSize="9" scale="69" fitToHeight="2" orientation="portrait" r:id="rId3"/>
      <autoFilter ref="R3:R91"/>
    </customSheetView>
  </customSheetViews>
  <mergeCells count="128">
    <mergeCell ref="C85:E85"/>
    <mergeCell ref="C84:E84"/>
    <mergeCell ref="C76:E76"/>
    <mergeCell ref="C75:E75"/>
    <mergeCell ref="C62:E62"/>
    <mergeCell ref="C37:E37"/>
    <mergeCell ref="C38:E38"/>
    <mergeCell ref="C42:E42"/>
    <mergeCell ref="C44:E44"/>
    <mergeCell ref="C45:E45"/>
    <mergeCell ref="C46:E46"/>
    <mergeCell ref="C39:E39"/>
    <mergeCell ref="C40:E40"/>
    <mergeCell ref="C41:E41"/>
    <mergeCell ref="C47:E47"/>
    <mergeCell ref="C48:E48"/>
    <mergeCell ref="C61:E61"/>
    <mergeCell ref="C79:E79"/>
    <mergeCell ref="C80:E80"/>
    <mergeCell ref="C81:E81"/>
    <mergeCell ref="C82:E82"/>
    <mergeCell ref="C63:E63"/>
    <mergeCell ref="C64:E64"/>
    <mergeCell ref="C65:E65"/>
    <mergeCell ref="A1:L1"/>
    <mergeCell ref="A3:E3"/>
    <mergeCell ref="A4:E4"/>
    <mergeCell ref="C6:E6"/>
    <mergeCell ref="C7:E7"/>
    <mergeCell ref="C8:E8"/>
    <mergeCell ref="C33:E33"/>
    <mergeCell ref="C35:E35"/>
    <mergeCell ref="C36:E36"/>
    <mergeCell ref="C9:E9"/>
    <mergeCell ref="C10:E10"/>
    <mergeCell ref="C11:E11"/>
    <mergeCell ref="C12:E12"/>
    <mergeCell ref="C13:E13"/>
    <mergeCell ref="C15:E15"/>
    <mergeCell ref="C16:E16"/>
    <mergeCell ref="C26:E26"/>
    <mergeCell ref="C17:E17"/>
    <mergeCell ref="C18:E18"/>
    <mergeCell ref="C20:E20"/>
    <mergeCell ref="C21:E21"/>
    <mergeCell ref="C22:E22"/>
    <mergeCell ref="C23:E23"/>
    <mergeCell ref="C34:E34"/>
    <mergeCell ref="C24:E24"/>
    <mergeCell ref="C51:E51"/>
    <mergeCell ref="A52:E52"/>
    <mergeCell ref="C54:E54"/>
    <mergeCell ref="C55:E55"/>
    <mergeCell ref="C56:E56"/>
    <mergeCell ref="C57:E57"/>
    <mergeCell ref="C59:E59"/>
    <mergeCell ref="C60:E60"/>
    <mergeCell ref="C49:E49"/>
    <mergeCell ref="C25:E25"/>
    <mergeCell ref="C50:E50"/>
    <mergeCell ref="C27:E27"/>
    <mergeCell ref="C28:E28"/>
    <mergeCell ref="A29:E29"/>
    <mergeCell ref="C31:E31"/>
    <mergeCell ref="C32:E32"/>
    <mergeCell ref="C66:E66"/>
    <mergeCell ref="C68:E68"/>
    <mergeCell ref="C69:E69"/>
    <mergeCell ref="C70:E70"/>
    <mergeCell ref="C71:E71"/>
    <mergeCell ref="C72:E72"/>
    <mergeCell ref="A73:E73"/>
    <mergeCell ref="C77:E77"/>
    <mergeCell ref="C78:E78"/>
    <mergeCell ref="A92:E92"/>
    <mergeCell ref="C107:E107"/>
    <mergeCell ref="A108:E108"/>
    <mergeCell ref="C110:E110"/>
    <mergeCell ref="C94:E94"/>
    <mergeCell ref="C95:E95"/>
    <mergeCell ref="C96:E96"/>
    <mergeCell ref="C97:E97"/>
    <mergeCell ref="C98:E98"/>
    <mergeCell ref="C99:E99"/>
    <mergeCell ref="C125:E125"/>
    <mergeCell ref="C126:E126"/>
    <mergeCell ref="C127:E127"/>
    <mergeCell ref="C111:E111"/>
    <mergeCell ref="C112:E112"/>
    <mergeCell ref="C113:E113"/>
    <mergeCell ref="C100:E100"/>
    <mergeCell ref="C101:E101"/>
    <mergeCell ref="C103:E103"/>
    <mergeCell ref="C104:E104"/>
    <mergeCell ref="C105:E105"/>
    <mergeCell ref="C106:E106"/>
    <mergeCell ref="C114:E114"/>
    <mergeCell ref="C115:E115"/>
    <mergeCell ref="C116:E116"/>
    <mergeCell ref="C117:E117"/>
    <mergeCell ref="C119:E119"/>
    <mergeCell ref="C120:E120"/>
    <mergeCell ref="C121:E121"/>
    <mergeCell ref="C122:E122"/>
    <mergeCell ref="C123:E123"/>
    <mergeCell ref="C149:E149"/>
    <mergeCell ref="C150:E150"/>
    <mergeCell ref="C151:E151"/>
    <mergeCell ref="A152:F152"/>
    <mergeCell ref="G152:L152"/>
    <mergeCell ref="C142:E142"/>
    <mergeCell ref="C143:E143"/>
    <mergeCell ref="C144:E144"/>
    <mergeCell ref="C145:E145"/>
    <mergeCell ref="C147:E147"/>
    <mergeCell ref="C128:E128"/>
    <mergeCell ref="C129:E129"/>
    <mergeCell ref="A130:E130"/>
    <mergeCell ref="C132:E132"/>
    <mergeCell ref="C133:E133"/>
    <mergeCell ref="C134:E134"/>
    <mergeCell ref="C148:E148"/>
    <mergeCell ref="C135:E135"/>
    <mergeCell ref="C136:E136"/>
    <mergeCell ref="C137:E137"/>
    <mergeCell ref="C138:E138"/>
    <mergeCell ref="C139:E139"/>
    <mergeCell ref="C141:E141"/>
  </mergeCells>
  <phoneticPr fontId="1"/>
  <printOptions horizontalCentered="1"/>
  <pageMargins left="0.78740157480314965" right="0.78740157480314965" top="0.55118110236220474" bottom="0.55118110236220474" header="0.31496062992125984" footer="0.31496062992125984"/>
  <pageSetup paperSize="9" scale="69" fitToHeight="2" orientation="portrait" r:id="rId4"/>
  <rowBreaks count="1" manualBreakCount="1">
    <brk id="51"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26"/>
  <sheetViews>
    <sheetView view="pageBreakPreview" zoomScale="70" zoomScaleNormal="100" zoomScaleSheetLayoutView="70" workbookViewId="0">
      <pane xSplit="5" ySplit="3" topLeftCell="F4" activePane="bottomRight" state="frozen"/>
      <selection activeCell="G24" sqref="G24"/>
      <selection pane="topRight" activeCell="G24" sqref="G24"/>
      <selection pane="bottomLeft" activeCell="G24" sqref="G24"/>
      <selection pane="bottomRight" activeCell="P17" sqref="P17"/>
    </sheetView>
  </sheetViews>
  <sheetFormatPr defaultColWidth="9" defaultRowHeight="14.4"/>
  <cols>
    <col min="1" max="2" width="3.109375" style="1" customWidth="1"/>
    <col min="3" max="3" width="6.33203125" style="1" customWidth="1"/>
    <col min="4" max="4" width="12.6640625" style="1" customWidth="1"/>
    <col min="5" max="5" width="24.33203125" style="1" customWidth="1"/>
    <col min="6" max="11" width="11.109375" style="95" customWidth="1"/>
    <col min="12" max="12" width="10.6640625" style="95" customWidth="1"/>
    <col min="13" max="16384" width="9" style="1"/>
  </cols>
  <sheetData>
    <row r="1" spans="1:13" ht="30" customHeight="1" thickBot="1">
      <c r="A1" s="651" t="s">
        <v>327</v>
      </c>
      <c r="B1" s="651"/>
      <c r="C1" s="651"/>
      <c r="D1" s="651"/>
      <c r="E1" s="651"/>
      <c r="F1" s="651"/>
      <c r="G1" s="651"/>
      <c r="H1" s="651"/>
      <c r="I1" s="651"/>
      <c r="J1" s="651"/>
      <c r="K1" s="651"/>
      <c r="L1" s="651"/>
    </row>
    <row r="2" spans="1:13" s="5" customFormat="1" ht="20.25" customHeight="1" thickBot="1">
      <c r="A2" s="4"/>
      <c r="B2" s="4"/>
      <c r="C2" s="4"/>
      <c r="D2" s="4"/>
      <c r="E2" s="4"/>
      <c r="F2" s="4"/>
      <c r="G2" s="4"/>
      <c r="H2" s="4"/>
      <c r="I2" s="4"/>
      <c r="J2" s="4"/>
      <c r="K2" s="4"/>
      <c r="L2" s="4"/>
    </row>
    <row r="3" spans="1:13" ht="33.75" customHeight="1" thickBot="1">
      <c r="A3" s="676" t="s">
        <v>164</v>
      </c>
      <c r="B3" s="677"/>
      <c r="C3" s="677"/>
      <c r="D3" s="677"/>
      <c r="E3" s="678"/>
      <c r="F3" s="50" t="s">
        <v>63</v>
      </c>
      <c r="G3" s="50" t="s">
        <v>64</v>
      </c>
      <c r="H3" s="50" t="s">
        <v>65</v>
      </c>
      <c r="I3" s="50" t="s">
        <v>66</v>
      </c>
      <c r="J3" s="351" t="s">
        <v>67</v>
      </c>
      <c r="K3" s="351" t="s">
        <v>68</v>
      </c>
      <c r="L3" s="463" t="s">
        <v>69</v>
      </c>
    </row>
    <row r="4" spans="1:13" ht="27" customHeight="1" thickBot="1">
      <c r="A4" s="733" t="s">
        <v>328</v>
      </c>
      <c r="B4" s="734"/>
      <c r="C4" s="734"/>
      <c r="D4" s="734"/>
      <c r="E4" s="734"/>
      <c r="F4" s="72"/>
      <c r="G4" s="72"/>
      <c r="H4" s="72"/>
      <c r="I4" s="72"/>
      <c r="J4" s="352"/>
      <c r="K4" s="352"/>
      <c r="L4" s="464"/>
    </row>
    <row r="5" spans="1:13" ht="27" customHeight="1">
      <c r="A5" s="17"/>
      <c r="B5" s="251" t="s">
        <v>337</v>
      </c>
      <c r="C5" s="61"/>
      <c r="D5" s="61"/>
      <c r="E5" s="62"/>
      <c r="F5" s="124">
        <v>36.200000000000003</v>
      </c>
      <c r="G5" s="124">
        <v>31.9</v>
      </c>
      <c r="H5" s="124">
        <v>31.6</v>
      </c>
      <c r="I5" s="340">
        <v>30.83</v>
      </c>
      <c r="J5" s="430">
        <v>35.5</v>
      </c>
      <c r="K5" s="430">
        <v>29.6</v>
      </c>
      <c r="L5" s="562">
        <v>18.8</v>
      </c>
      <c r="M5" s="334"/>
    </row>
    <row r="6" spans="1:13" ht="27" customHeight="1">
      <c r="A6" s="18"/>
      <c r="B6" s="60"/>
      <c r="C6" s="691" t="s">
        <v>338</v>
      </c>
      <c r="D6" s="692"/>
      <c r="E6" s="693"/>
      <c r="F6" s="240">
        <v>3.3</v>
      </c>
      <c r="G6" s="240">
        <v>2.7</v>
      </c>
      <c r="H6" s="240">
        <v>2.2999999999999998</v>
      </c>
      <c r="I6" s="233">
        <v>2.2000000000000002</v>
      </c>
      <c r="J6" s="431">
        <v>1.5</v>
      </c>
      <c r="K6" s="431">
        <v>2.1</v>
      </c>
      <c r="L6" s="563">
        <v>1</v>
      </c>
      <c r="M6" s="334"/>
    </row>
    <row r="7" spans="1:13" ht="27" customHeight="1">
      <c r="A7" s="18"/>
      <c r="B7" s="60"/>
      <c r="C7" s="694" t="s">
        <v>339</v>
      </c>
      <c r="D7" s="695"/>
      <c r="E7" s="696"/>
      <c r="F7" s="236">
        <v>13.6</v>
      </c>
      <c r="G7" s="236">
        <v>9.9</v>
      </c>
      <c r="H7" s="236">
        <v>11.4</v>
      </c>
      <c r="I7" s="233">
        <v>7.7</v>
      </c>
      <c r="J7" s="431">
        <v>18.399999999999999</v>
      </c>
      <c r="K7" s="431">
        <v>14.7</v>
      </c>
      <c r="L7" s="563">
        <v>6.1</v>
      </c>
      <c r="M7" s="334"/>
    </row>
    <row r="8" spans="1:13" ht="27" customHeight="1">
      <c r="A8" s="18"/>
      <c r="B8" s="60"/>
      <c r="C8" s="694" t="s">
        <v>340</v>
      </c>
      <c r="D8" s="695"/>
      <c r="E8" s="696"/>
      <c r="F8" s="236">
        <v>3.6</v>
      </c>
      <c r="G8" s="236">
        <v>4.7</v>
      </c>
      <c r="H8" s="236">
        <v>3</v>
      </c>
      <c r="I8" s="233">
        <v>3.2</v>
      </c>
      <c r="J8" s="431">
        <v>1.9</v>
      </c>
      <c r="K8" s="431">
        <v>2.8</v>
      </c>
      <c r="L8" s="563">
        <v>2.4</v>
      </c>
      <c r="M8" s="334"/>
    </row>
    <row r="9" spans="1:13" ht="27" customHeight="1">
      <c r="A9" s="18"/>
      <c r="B9" s="60"/>
      <c r="C9" s="694" t="s">
        <v>341</v>
      </c>
      <c r="D9" s="695"/>
      <c r="E9" s="696"/>
      <c r="F9" s="236">
        <v>4.3</v>
      </c>
      <c r="G9" s="236">
        <v>3</v>
      </c>
      <c r="H9" s="236">
        <v>5</v>
      </c>
      <c r="I9" s="233">
        <v>6.6</v>
      </c>
      <c r="J9" s="431">
        <v>5.4</v>
      </c>
      <c r="K9" s="431">
        <v>2</v>
      </c>
      <c r="L9" s="563">
        <v>1.1000000000000001</v>
      </c>
      <c r="M9" s="334"/>
    </row>
    <row r="10" spans="1:13" ht="27" customHeight="1">
      <c r="A10" s="18"/>
      <c r="B10" s="60"/>
      <c r="C10" s="688" t="s">
        <v>438</v>
      </c>
      <c r="D10" s="689"/>
      <c r="E10" s="690"/>
      <c r="F10" s="236">
        <v>0.9</v>
      </c>
      <c r="G10" s="236">
        <v>0.6</v>
      </c>
      <c r="H10" s="236">
        <v>0.4</v>
      </c>
      <c r="I10" s="233">
        <v>0.5</v>
      </c>
      <c r="J10" s="431">
        <v>0.2</v>
      </c>
      <c r="K10" s="431">
        <v>0.2</v>
      </c>
      <c r="L10" s="563">
        <v>0.3</v>
      </c>
      <c r="M10" s="334"/>
    </row>
    <row r="11" spans="1:13" ht="27" customHeight="1">
      <c r="A11" s="18"/>
      <c r="B11" s="60"/>
      <c r="C11" s="688" t="s">
        <v>414</v>
      </c>
      <c r="D11" s="689"/>
      <c r="E11" s="690"/>
      <c r="F11" s="236">
        <v>0.8</v>
      </c>
      <c r="G11" s="236">
        <v>0.7</v>
      </c>
      <c r="H11" s="236">
        <v>0.6</v>
      </c>
      <c r="I11" s="233">
        <v>0.7</v>
      </c>
      <c r="J11" s="431">
        <v>0.5</v>
      </c>
      <c r="K11" s="431">
        <v>0.6</v>
      </c>
      <c r="L11" s="563">
        <v>0.6</v>
      </c>
      <c r="M11" s="334"/>
    </row>
    <row r="12" spans="1:13" ht="27" customHeight="1">
      <c r="A12" s="18"/>
      <c r="B12" s="60"/>
      <c r="C12" s="694" t="s">
        <v>342</v>
      </c>
      <c r="D12" s="695"/>
      <c r="E12" s="696"/>
      <c r="F12" s="236">
        <v>0.6</v>
      </c>
      <c r="G12" s="236">
        <v>0.3</v>
      </c>
      <c r="H12" s="236">
        <v>0.3</v>
      </c>
      <c r="I12" s="233">
        <v>0.3</v>
      </c>
      <c r="J12" s="431">
        <v>0.1</v>
      </c>
      <c r="K12" s="431">
        <v>0.1</v>
      </c>
      <c r="L12" s="563">
        <v>0.1</v>
      </c>
      <c r="M12" s="334"/>
    </row>
    <row r="13" spans="1:13" ht="27" customHeight="1">
      <c r="A13" s="18"/>
      <c r="B13" s="60"/>
      <c r="C13" s="694" t="s">
        <v>409</v>
      </c>
      <c r="D13" s="695"/>
      <c r="E13" s="696"/>
      <c r="F13" s="241">
        <v>0.2</v>
      </c>
      <c r="G13" s="241">
        <v>0.1</v>
      </c>
      <c r="H13" s="241">
        <v>0.1</v>
      </c>
      <c r="I13" s="233">
        <v>0.1</v>
      </c>
      <c r="J13" s="431">
        <v>0.06</v>
      </c>
      <c r="K13" s="431">
        <v>0</v>
      </c>
      <c r="L13" s="563">
        <v>0</v>
      </c>
      <c r="M13" s="334"/>
    </row>
    <row r="14" spans="1:13" ht="27" customHeight="1">
      <c r="A14" s="18"/>
      <c r="B14" s="60"/>
      <c r="C14" s="694" t="s">
        <v>410</v>
      </c>
      <c r="D14" s="695"/>
      <c r="E14" s="696"/>
      <c r="F14" s="241">
        <v>0.3</v>
      </c>
      <c r="G14" s="241">
        <v>0.2</v>
      </c>
      <c r="H14" s="241">
        <v>0.2</v>
      </c>
      <c r="I14" s="233">
        <v>0.3</v>
      </c>
      <c r="J14" s="431">
        <v>0.3</v>
      </c>
      <c r="K14" s="431">
        <v>0.2</v>
      </c>
      <c r="L14" s="563">
        <v>0.2</v>
      </c>
      <c r="M14" s="334"/>
    </row>
    <row r="15" spans="1:13" ht="27" customHeight="1">
      <c r="A15" s="18"/>
      <c r="B15" s="60"/>
      <c r="C15" s="694" t="s">
        <v>411</v>
      </c>
      <c r="D15" s="695"/>
      <c r="E15" s="696"/>
      <c r="F15" s="241">
        <v>0.5</v>
      </c>
      <c r="G15" s="241">
        <v>0.4</v>
      </c>
      <c r="H15" s="241">
        <v>0.4</v>
      </c>
      <c r="I15" s="233">
        <v>0.5</v>
      </c>
      <c r="J15" s="431">
        <v>0.3</v>
      </c>
      <c r="K15" s="431">
        <v>0.3</v>
      </c>
      <c r="L15" s="563">
        <v>0.4</v>
      </c>
      <c r="M15" s="334"/>
    </row>
    <row r="16" spans="1:13" ht="27" customHeight="1">
      <c r="A16" s="18"/>
      <c r="B16" s="60"/>
      <c r="C16" s="694" t="s">
        <v>413</v>
      </c>
      <c r="D16" s="695"/>
      <c r="E16" s="696"/>
      <c r="F16" s="236">
        <v>1.7</v>
      </c>
      <c r="G16" s="236">
        <v>2.1</v>
      </c>
      <c r="H16" s="236">
        <v>2.2000000000000002</v>
      </c>
      <c r="I16" s="233">
        <v>2.4</v>
      </c>
      <c r="J16" s="431">
        <v>1.8</v>
      </c>
      <c r="K16" s="431">
        <v>1.3</v>
      </c>
      <c r="L16" s="563">
        <v>1</v>
      </c>
      <c r="M16" s="334"/>
    </row>
    <row r="17" spans="1:13" ht="27" customHeight="1" thickBot="1">
      <c r="A17" s="18"/>
      <c r="B17" s="60"/>
      <c r="C17" s="688" t="s">
        <v>127</v>
      </c>
      <c r="D17" s="689"/>
      <c r="E17" s="690"/>
      <c r="F17" s="236">
        <v>6.4000000000000048</v>
      </c>
      <c r="G17" s="236">
        <v>7.1999999999999993</v>
      </c>
      <c r="H17" s="236">
        <v>5.6999999999999984</v>
      </c>
      <c r="I17" s="233">
        <v>6.3</v>
      </c>
      <c r="J17" s="431">
        <v>5</v>
      </c>
      <c r="K17" s="431">
        <v>5.3</v>
      </c>
      <c r="L17" s="563">
        <v>5.6</v>
      </c>
      <c r="M17" s="334"/>
    </row>
    <row r="18" spans="1:13" ht="27" customHeight="1">
      <c r="A18" s="17"/>
      <c r="B18" s="251" t="s">
        <v>417</v>
      </c>
      <c r="C18" s="64"/>
      <c r="D18" s="64"/>
      <c r="E18" s="62"/>
      <c r="F18" s="124">
        <v>140.9</v>
      </c>
      <c r="G18" s="124">
        <v>122.9</v>
      </c>
      <c r="H18" s="124">
        <v>127.3</v>
      </c>
      <c r="I18" s="340">
        <v>124.74</v>
      </c>
      <c r="J18" s="430">
        <v>93.5</v>
      </c>
      <c r="K18" s="430">
        <v>89.1</v>
      </c>
      <c r="L18" s="564" t="s">
        <v>469</v>
      </c>
      <c r="M18" s="334"/>
    </row>
    <row r="19" spans="1:13" ht="27" customHeight="1">
      <c r="A19" s="18"/>
      <c r="B19" s="60"/>
      <c r="C19" s="691" t="s">
        <v>338</v>
      </c>
      <c r="D19" s="692"/>
      <c r="E19" s="693"/>
      <c r="F19" s="240">
        <v>20.8</v>
      </c>
      <c r="G19" s="240">
        <v>16.600000000000001</v>
      </c>
      <c r="H19" s="240">
        <v>16.8</v>
      </c>
      <c r="I19" s="233">
        <v>15.2</v>
      </c>
      <c r="J19" s="431">
        <v>10.3</v>
      </c>
      <c r="K19" s="431">
        <v>10.1</v>
      </c>
      <c r="L19" s="565" t="s">
        <v>469</v>
      </c>
      <c r="M19" s="334"/>
    </row>
    <row r="20" spans="1:13" ht="27" customHeight="1">
      <c r="A20" s="18"/>
      <c r="B20" s="60"/>
      <c r="C20" s="694" t="s">
        <v>339</v>
      </c>
      <c r="D20" s="695"/>
      <c r="E20" s="696"/>
      <c r="F20" s="54">
        <v>13.6</v>
      </c>
      <c r="G20" s="54">
        <v>15.3</v>
      </c>
      <c r="H20" s="54">
        <v>21</v>
      </c>
      <c r="I20" s="233">
        <v>13.2</v>
      </c>
      <c r="J20" s="431">
        <v>14.9</v>
      </c>
      <c r="K20" s="431">
        <v>14.5</v>
      </c>
      <c r="L20" s="565" t="s">
        <v>469</v>
      </c>
      <c r="M20" s="334"/>
    </row>
    <row r="21" spans="1:13" ht="27" customHeight="1">
      <c r="A21" s="18"/>
      <c r="B21" s="60"/>
      <c r="C21" s="694" t="s">
        <v>340</v>
      </c>
      <c r="D21" s="695"/>
      <c r="E21" s="696"/>
      <c r="F21" s="55">
        <v>14</v>
      </c>
      <c r="G21" s="55">
        <v>11</v>
      </c>
      <c r="H21" s="55">
        <v>9.4</v>
      </c>
      <c r="I21" s="233">
        <v>9.1999999999999993</v>
      </c>
      <c r="J21" s="431">
        <v>8.3000000000000007</v>
      </c>
      <c r="K21" s="431">
        <v>7.4</v>
      </c>
      <c r="L21" s="565" t="s">
        <v>469</v>
      </c>
      <c r="M21" s="334"/>
    </row>
    <row r="22" spans="1:13" ht="27" customHeight="1">
      <c r="A22" s="18"/>
      <c r="B22" s="60"/>
      <c r="C22" s="694" t="s">
        <v>341</v>
      </c>
      <c r="D22" s="695"/>
      <c r="E22" s="696"/>
      <c r="F22" s="55">
        <v>6.2</v>
      </c>
      <c r="G22" s="55">
        <v>3.5</v>
      </c>
      <c r="H22" s="55">
        <v>4.0999999999999996</v>
      </c>
      <c r="I22" s="233">
        <v>5.9</v>
      </c>
      <c r="J22" s="431">
        <v>4.4000000000000004</v>
      </c>
      <c r="K22" s="431">
        <v>2.2999999999999998</v>
      </c>
      <c r="L22" s="565" t="s">
        <v>469</v>
      </c>
      <c r="M22" s="334"/>
    </row>
    <row r="23" spans="1:13" ht="27" customHeight="1">
      <c r="A23" s="18"/>
      <c r="B23" s="60"/>
      <c r="C23" s="688" t="s">
        <v>438</v>
      </c>
      <c r="D23" s="689"/>
      <c r="E23" s="690"/>
      <c r="F23" s="55">
        <v>7.3</v>
      </c>
      <c r="G23" s="55">
        <v>6.2</v>
      </c>
      <c r="H23" s="55">
        <v>3.4</v>
      </c>
      <c r="I23" s="233">
        <v>4.8</v>
      </c>
      <c r="J23" s="431">
        <v>2.2999999999999998</v>
      </c>
      <c r="K23" s="431">
        <v>3</v>
      </c>
      <c r="L23" s="565" t="s">
        <v>469</v>
      </c>
      <c r="M23" s="334"/>
    </row>
    <row r="24" spans="1:13" ht="27" customHeight="1">
      <c r="A24" s="18"/>
      <c r="B24" s="60"/>
      <c r="C24" s="688" t="s">
        <v>414</v>
      </c>
      <c r="D24" s="689"/>
      <c r="E24" s="690"/>
      <c r="F24" s="54">
        <v>6.7</v>
      </c>
      <c r="G24" s="54">
        <v>5.0999999999999996</v>
      </c>
      <c r="H24" s="54">
        <v>4.9000000000000004</v>
      </c>
      <c r="I24" s="233">
        <v>4.9000000000000004</v>
      </c>
      <c r="J24" s="431">
        <v>3.1</v>
      </c>
      <c r="K24" s="431">
        <v>3.5</v>
      </c>
      <c r="L24" s="565" t="s">
        <v>469</v>
      </c>
      <c r="M24" s="334"/>
    </row>
    <row r="25" spans="1:13" ht="27" customHeight="1">
      <c r="A25" s="18"/>
      <c r="B25" s="60"/>
      <c r="C25" s="694" t="s">
        <v>342</v>
      </c>
      <c r="D25" s="695"/>
      <c r="E25" s="696"/>
      <c r="F25" s="55">
        <v>10.5</v>
      </c>
      <c r="G25" s="55">
        <v>5.2</v>
      </c>
      <c r="H25" s="55">
        <v>4.5999999999999996</v>
      </c>
      <c r="I25" s="233">
        <v>4.5999999999999996</v>
      </c>
      <c r="J25" s="431">
        <v>2.2999999999999998</v>
      </c>
      <c r="K25" s="431">
        <v>2.5</v>
      </c>
      <c r="L25" s="565" t="s">
        <v>469</v>
      </c>
      <c r="M25" s="334"/>
    </row>
    <row r="26" spans="1:13" ht="27" customHeight="1">
      <c r="A26" s="18"/>
      <c r="B26" s="60"/>
      <c r="C26" s="694" t="s">
        <v>409</v>
      </c>
      <c r="D26" s="695"/>
      <c r="E26" s="696"/>
      <c r="F26" s="55">
        <v>2.4</v>
      </c>
      <c r="G26" s="55">
        <v>2.1</v>
      </c>
      <c r="H26" s="55">
        <v>1.4</v>
      </c>
      <c r="I26" s="233">
        <v>1.2</v>
      </c>
      <c r="J26" s="431">
        <v>0.8</v>
      </c>
      <c r="K26" s="431">
        <v>0.7</v>
      </c>
      <c r="L26" s="565" t="s">
        <v>469</v>
      </c>
      <c r="M26" s="334"/>
    </row>
    <row r="27" spans="1:13" ht="27" customHeight="1">
      <c r="A27" s="18"/>
      <c r="B27" s="60"/>
      <c r="C27" s="694" t="s">
        <v>410</v>
      </c>
      <c r="D27" s="695"/>
      <c r="E27" s="696"/>
      <c r="F27" s="55">
        <v>2.6</v>
      </c>
      <c r="G27" s="55">
        <v>2.2999999999999998</v>
      </c>
      <c r="H27" s="55">
        <v>2.7</v>
      </c>
      <c r="I27" s="233">
        <v>3.5</v>
      </c>
      <c r="J27" s="431">
        <v>2.4</v>
      </c>
      <c r="K27" s="431">
        <v>1.9</v>
      </c>
      <c r="L27" s="565" t="s">
        <v>469</v>
      </c>
      <c r="M27" s="334"/>
    </row>
    <row r="28" spans="1:13" ht="27" customHeight="1">
      <c r="A28" s="18"/>
      <c r="B28" s="60"/>
      <c r="C28" s="694" t="s">
        <v>411</v>
      </c>
      <c r="D28" s="695"/>
      <c r="E28" s="696"/>
      <c r="F28" s="55">
        <v>4</v>
      </c>
      <c r="G28" s="55">
        <v>4.2</v>
      </c>
      <c r="H28" s="55">
        <v>3.8</v>
      </c>
      <c r="I28" s="233">
        <v>4.4000000000000004</v>
      </c>
      <c r="J28" s="431">
        <v>3.2</v>
      </c>
      <c r="K28" s="431">
        <v>1.1000000000000001</v>
      </c>
      <c r="L28" s="565" t="s">
        <v>469</v>
      </c>
      <c r="M28" s="334"/>
    </row>
    <row r="29" spans="1:13" ht="27" customHeight="1">
      <c r="A29" s="18"/>
      <c r="B29" s="60"/>
      <c r="C29" s="694" t="s">
        <v>413</v>
      </c>
      <c r="D29" s="695"/>
      <c r="E29" s="696"/>
      <c r="F29" s="55">
        <v>7.5</v>
      </c>
      <c r="G29" s="55">
        <v>10.4</v>
      </c>
      <c r="H29" s="55">
        <v>20</v>
      </c>
      <c r="I29" s="233">
        <v>18.8</v>
      </c>
      <c r="J29" s="431">
        <v>11.6</v>
      </c>
      <c r="K29" s="431">
        <v>10.4</v>
      </c>
      <c r="L29" s="565" t="s">
        <v>469</v>
      </c>
      <c r="M29" s="334"/>
    </row>
    <row r="30" spans="1:13" ht="27" customHeight="1" thickBot="1">
      <c r="A30" s="18"/>
      <c r="B30" s="66"/>
      <c r="C30" s="694" t="s">
        <v>343</v>
      </c>
      <c r="D30" s="695"/>
      <c r="E30" s="696"/>
      <c r="F30" s="56">
        <f>+F18-F19-F20-F21-F22-F23-F24-F25-F26-F27-F28-F29</f>
        <v>45.300000000000011</v>
      </c>
      <c r="G30" s="56">
        <f t="shared" ref="G30" si="0">+G18-G19-G20-G21-G22-G23-G24-G25-G26-G27-G28-G29</f>
        <v>41.000000000000014</v>
      </c>
      <c r="H30" s="56">
        <f>+H18-H19-H20-H21-H22-H23-H24-H25-H26-H27-H28-H29</f>
        <v>35.199999999999989</v>
      </c>
      <c r="I30" s="233">
        <f>+I18-I19-I20-I21-I22-I23-I24-I25-I26-I27-I28-I29</f>
        <v>39.039999999999978</v>
      </c>
      <c r="J30" s="431">
        <v>29.9</v>
      </c>
      <c r="K30" s="431">
        <v>31.7</v>
      </c>
      <c r="L30" s="565" t="s">
        <v>469</v>
      </c>
      <c r="M30" s="334"/>
    </row>
    <row r="31" spans="1:13" ht="27" customHeight="1">
      <c r="A31" s="91"/>
      <c r="B31" s="251" t="s">
        <v>344</v>
      </c>
      <c r="C31" s="73"/>
      <c r="D31" s="73"/>
      <c r="E31" s="74"/>
      <c r="F31" s="122">
        <v>26</v>
      </c>
      <c r="G31" s="122">
        <v>22.9</v>
      </c>
      <c r="H31" s="122">
        <v>23.4</v>
      </c>
      <c r="I31" s="340">
        <v>24.195</v>
      </c>
      <c r="J31" s="430">
        <v>23.6</v>
      </c>
      <c r="K31" s="430">
        <v>23.3</v>
      </c>
      <c r="L31" s="562">
        <v>19.600000000000001</v>
      </c>
      <c r="M31" s="334"/>
    </row>
    <row r="32" spans="1:13" ht="27" customHeight="1">
      <c r="A32" s="18"/>
      <c r="B32" s="60"/>
      <c r="C32" s="713" t="s">
        <v>345</v>
      </c>
      <c r="D32" s="714"/>
      <c r="E32" s="715"/>
      <c r="F32" s="57">
        <v>22.9</v>
      </c>
      <c r="G32" s="57">
        <v>19.5</v>
      </c>
      <c r="H32" s="57">
        <v>20.2</v>
      </c>
      <c r="I32" s="233">
        <v>20.2</v>
      </c>
      <c r="J32" s="431">
        <v>20</v>
      </c>
      <c r="K32" s="431">
        <v>20.3</v>
      </c>
      <c r="L32" s="563">
        <v>16.5</v>
      </c>
      <c r="M32" s="334"/>
    </row>
    <row r="33" spans="1:13" ht="27" customHeight="1">
      <c r="A33" s="6"/>
      <c r="B33" s="60"/>
      <c r="C33" s="685" t="s">
        <v>437</v>
      </c>
      <c r="D33" s="686"/>
      <c r="E33" s="687"/>
      <c r="F33" s="54">
        <v>0.6</v>
      </c>
      <c r="G33" s="54">
        <v>0.5</v>
      </c>
      <c r="H33" s="54">
        <v>0.6</v>
      </c>
      <c r="I33" s="336">
        <v>0.6</v>
      </c>
      <c r="J33" s="432">
        <v>0.5</v>
      </c>
      <c r="K33" s="432">
        <v>0.5</v>
      </c>
      <c r="L33" s="566">
        <v>0.5</v>
      </c>
      <c r="M33" s="334"/>
    </row>
    <row r="34" spans="1:13" ht="27" customHeight="1">
      <c r="A34" s="6"/>
      <c r="B34" s="60"/>
      <c r="C34" s="694" t="s">
        <v>436</v>
      </c>
      <c r="D34" s="695"/>
      <c r="E34" s="696"/>
      <c r="F34" s="54">
        <v>0.3</v>
      </c>
      <c r="G34" s="54">
        <v>0.4</v>
      </c>
      <c r="H34" s="54">
        <v>0.3</v>
      </c>
      <c r="I34" s="336">
        <v>0.4</v>
      </c>
      <c r="J34" s="432">
        <v>0.5</v>
      </c>
      <c r="K34" s="432">
        <v>0.4</v>
      </c>
      <c r="L34" s="566">
        <v>0.4</v>
      </c>
      <c r="M34" s="334"/>
    </row>
    <row r="35" spans="1:13" ht="27" customHeight="1">
      <c r="A35" s="6"/>
      <c r="B35" s="60"/>
      <c r="C35" s="694" t="s">
        <v>408</v>
      </c>
      <c r="D35" s="695"/>
      <c r="E35" s="696"/>
      <c r="F35" s="54">
        <v>0.5</v>
      </c>
      <c r="G35" s="54">
        <v>0.6</v>
      </c>
      <c r="H35" s="54">
        <v>0.6</v>
      </c>
      <c r="I35" s="336">
        <v>0.6</v>
      </c>
      <c r="J35" s="432">
        <v>0.5</v>
      </c>
      <c r="K35" s="432">
        <v>0.4</v>
      </c>
      <c r="L35" s="566">
        <v>0.5</v>
      </c>
      <c r="M35" s="334"/>
    </row>
    <row r="36" spans="1:13" ht="27" customHeight="1">
      <c r="A36" s="6"/>
      <c r="B36" s="60"/>
      <c r="C36" s="685" t="s">
        <v>347</v>
      </c>
      <c r="D36" s="686"/>
      <c r="E36" s="687"/>
      <c r="F36" s="54">
        <v>0.5</v>
      </c>
      <c r="G36" s="54">
        <v>0.9</v>
      </c>
      <c r="H36" s="54">
        <v>0.7</v>
      </c>
      <c r="I36" s="336">
        <v>1.3</v>
      </c>
      <c r="J36" s="432">
        <v>1.2</v>
      </c>
      <c r="K36" s="432">
        <v>1</v>
      </c>
      <c r="L36" s="566">
        <v>0.9</v>
      </c>
      <c r="M36" s="334"/>
    </row>
    <row r="37" spans="1:13" ht="27" customHeight="1">
      <c r="A37" s="6"/>
      <c r="B37" s="60"/>
      <c r="C37" s="685" t="s">
        <v>412</v>
      </c>
      <c r="D37" s="686"/>
      <c r="E37" s="687"/>
      <c r="F37" s="57">
        <v>0.1</v>
      </c>
      <c r="G37" s="57">
        <v>0.1</v>
      </c>
      <c r="H37" s="57">
        <v>0.1</v>
      </c>
      <c r="I37" s="336">
        <v>0.1</v>
      </c>
      <c r="J37" s="432">
        <v>0.1</v>
      </c>
      <c r="K37" s="432">
        <v>0.1</v>
      </c>
      <c r="L37" s="566">
        <v>0.1</v>
      </c>
      <c r="M37" s="334"/>
    </row>
    <row r="38" spans="1:13" ht="27" customHeight="1" thickBot="1">
      <c r="A38" s="6"/>
      <c r="B38" s="60"/>
      <c r="C38" s="694" t="s">
        <v>127</v>
      </c>
      <c r="D38" s="695"/>
      <c r="E38" s="696"/>
      <c r="F38" s="57">
        <f>+F31-F32-F33-F34-F35-F36-F37</f>
        <v>1.1000000000000014</v>
      </c>
      <c r="G38" s="57">
        <f>+G31-G32-G33-G34-G35-G36-G37</f>
        <v>0.89999999999999858</v>
      </c>
      <c r="H38" s="57">
        <f>+H31-H32-H33-H34-H35-H36-H37</f>
        <v>0.89999999999999936</v>
      </c>
      <c r="I38" s="233">
        <f>+I31-I32-I33-I34-I35-I36-I37</f>
        <v>0.99500000000000088</v>
      </c>
      <c r="J38" s="431">
        <v>0.8</v>
      </c>
      <c r="K38" s="431">
        <v>0.6</v>
      </c>
      <c r="L38" s="563">
        <v>0.7</v>
      </c>
      <c r="M38" s="334"/>
    </row>
    <row r="39" spans="1:13" ht="27" hidden="1" customHeight="1">
      <c r="A39" s="6"/>
      <c r="B39" s="60"/>
      <c r="C39" s="688"/>
      <c r="D39" s="689"/>
      <c r="E39" s="690"/>
      <c r="F39" s="54"/>
      <c r="G39" s="54"/>
      <c r="H39" s="54"/>
      <c r="I39" s="54"/>
      <c r="J39" s="372"/>
      <c r="K39" s="372"/>
      <c r="L39" s="476"/>
      <c r="M39" s="334"/>
    </row>
    <row r="40" spans="1:13" ht="27" hidden="1" customHeight="1">
      <c r="A40" s="6"/>
      <c r="B40" s="60"/>
      <c r="C40" s="688"/>
      <c r="D40" s="689"/>
      <c r="E40" s="690"/>
      <c r="F40" s="54"/>
      <c r="G40" s="54"/>
      <c r="H40" s="54"/>
      <c r="I40" s="54"/>
      <c r="J40" s="372"/>
      <c r="K40" s="372"/>
      <c r="L40" s="476"/>
      <c r="M40" s="334"/>
    </row>
    <row r="41" spans="1:13" ht="27" hidden="1" customHeight="1" thickBot="1">
      <c r="A41" s="18"/>
      <c r="B41" s="66"/>
      <c r="C41" s="697"/>
      <c r="D41" s="698"/>
      <c r="E41" s="699"/>
      <c r="F41" s="56"/>
      <c r="G41" s="56"/>
      <c r="H41" s="56"/>
      <c r="I41" s="56"/>
      <c r="J41" s="385"/>
      <c r="K41" s="385"/>
      <c r="L41" s="477"/>
      <c r="M41" s="334"/>
    </row>
    <row r="42" spans="1:13" ht="27" customHeight="1">
      <c r="A42" s="91"/>
      <c r="B42" s="251" t="s">
        <v>418</v>
      </c>
      <c r="C42" s="73"/>
      <c r="D42" s="73"/>
      <c r="E42" s="74"/>
      <c r="F42" s="123">
        <v>231.9</v>
      </c>
      <c r="G42" s="123">
        <v>238.1</v>
      </c>
      <c r="H42" s="123">
        <v>249.3</v>
      </c>
      <c r="I42" s="340">
        <v>281.13</v>
      </c>
      <c r="J42" s="430">
        <v>231.7</v>
      </c>
      <c r="K42" s="430">
        <v>267</v>
      </c>
      <c r="L42" s="564" t="s">
        <v>469</v>
      </c>
      <c r="M42" s="334"/>
    </row>
    <row r="43" spans="1:13" ht="27" customHeight="1">
      <c r="A43" s="18"/>
      <c r="B43" s="60"/>
      <c r="C43" s="713" t="s">
        <v>345</v>
      </c>
      <c r="D43" s="714"/>
      <c r="E43" s="715"/>
      <c r="F43" s="242">
        <v>173.2</v>
      </c>
      <c r="G43" s="242">
        <v>171</v>
      </c>
      <c r="H43" s="242">
        <v>184.4</v>
      </c>
      <c r="I43" s="233">
        <v>192.6</v>
      </c>
      <c r="J43" s="431">
        <v>156.9</v>
      </c>
      <c r="K43" s="431">
        <v>194.9</v>
      </c>
      <c r="L43" s="565" t="s">
        <v>469</v>
      </c>
      <c r="M43" s="334"/>
    </row>
    <row r="44" spans="1:13" ht="27" customHeight="1">
      <c r="A44" s="6"/>
      <c r="B44" s="60"/>
      <c r="C44" s="685" t="s">
        <v>346</v>
      </c>
      <c r="D44" s="686"/>
      <c r="E44" s="687"/>
      <c r="F44" s="243">
        <v>8.1</v>
      </c>
      <c r="G44" s="243">
        <v>11.5</v>
      </c>
      <c r="H44" s="243">
        <v>12.2</v>
      </c>
      <c r="I44" s="336">
        <v>11.2</v>
      </c>
      <c r="J44" s="432">
        <v>8.8000000000000007</v>
      </c>
      <c r="K44" s="432">
        <v>10</v>
      </c>
      <c r="L44" s="482" t="s">
        <v>469</v>
      </c>
      <c r="M44" s="334"/>
    </row>
    <row r="45" spans="1:13" ht="27" customHeight="1">
      <c r="A45" s="6"/>
      <c r="B45" s="60"/>
      <c r="C45" s="694" t="s">
        <v>436</v>
      </c>
      <c r="D45" s="695"/>
      <c r="E45" s="696"/>
      <c r="F45" s="243">
        <v>2.8</v>
      </c>
      <c r="G45" s="243">
        <v>3.7</v>
      </c>
      <c r="H45" s="243">
        <v>4</v>
      </c>
      <c r="I45" s="336">
        <v>6</v>
      </c>
      <c r="J45" s="432">
        <v>4.3</v>
      </c>
      <c r="K45" s="432">
        <v>2.4</v>
      </c>
      <c r="L45" s="482" t="s">
        <v>469</v>
      </c>
      <c r="M45" s="334"/>
    </row>
    <row r="46" spans="1:13" ht="27" customHeight="1">
      <c r="A46" s="6"/>
      <c r="B46" s="60"/>
      <c r="C46" s="694" t="s">
        <v>408</v>
      </c>
      <c r="D46" s="695"/>
      <c r="E46" s="696"/>
      <c r="F46" s="243">
        <v>7.2</v>
      </c>
      <c r="G46" s="243">
        <v>7.4</v>
      </c>
      <c r="H46" s="243">
        <v>8.1999999999999993</v>
      </c>
      <c r="I46" s="336">
        <v>9.8000000000000007</v>
      </c>
      <c r="J46" s="432">
        <v>7.4</v>
      </c>
      <c r="K46" s="432">
        <v>7.3</v>
      </c>
      <c r="L46" s="482" t="s">
        <v>469</v>
      </c>
      <c r="M46" s="334"/>
    </row>
    <row r="47" spans="1:13" ht="27" customHeight="1">
      <c r="A47" s="6"/>
      <c r="B47" s="60"/>
      <c r="C47" s="685" t="s">
        <v>435</v>
      </c>
      <c r="D47" s="686"/>
      <c r="E47" s="687"/>
      <c r="F47" s="243">
        <v>14.3</v>
      </c>
      <c r="G47" s="243">
        <v>27</v>
      </c>
      <c r="H47" s="243">
        <v>20.5</v>
      </c>
      <c r="I47" s="336">
        <v>38.6</v>
      </c>
      <c r="J47" s="432">
        <v>35.200000000000003</v>
      </c>
      <c r="K47" s="432">
        <v>32.299999999999997</v>
      </c>
      <c r="L47" s="482" t="s">
        <v>469</v>
      </c>
      <c r="M47" s="334"/>
    </row>
    <row r="48" spans="1:13" ht="27" customHeight="1">
      <c r="A48" s="6"/>
      <c r="B48" s="60"/>
      <c r="C48" s="685" t="s">
        <v>412</v>
      </c>
      <c r="D48" s="686"/>
      <c r="E48" s="687"/>
      <c r="F48" s="242">
        <v>1.1000000000000001</v>
      </c>
      <c r="G48" s="242">
        <v>1</v>
      </c>
      <c r="H48" s="242">
        <v>1.6</v>
      </c>
      <c r="I48" s="336">
        <v>0.9</v>
      </c>
      <c r="J48" s="431">
        <v>0.9</v>
      </c>
      <c r="K48" s="431">
        <v>0.7</v>
      </c>
      <c r="L48" s="565" t="s">
        <v>469</v>
      </c>
      <c r="M48" s="334"/>
    </row>
    <row r="49" spans="1:13" ht="27" customHeight="1" thickBot="1">
      <c r="A49" s="7"/>
      <c r="B49" s="66"/>
      <c r="C49" s="740" t="s">
        <v>127</v>
      </c>
      <c r="D49" s="741"/>
      <c r="E49" s="742"/>
      <c r="F49" s="508">
        <f>+F42-F43-F44-F45-F46-F47-F48</f>
        <v>25.200000000000014</v>
      </c>
      <c r="G49" s="508">
        <f>+G42-G43-G44-G45-G46-G47-G48</f>
        <v>16.499999999999993</v>
      </c>
      <c r="H49" s="508">
        <f>+H42-H43-H44-H45-H46-H47-H48</f>
        <v>18.399999999999999</v>
      </c>
      <c r="I49" s="509">
        <f>+I42-I43-I44-I45-I46-I47-I48</f>
        <v>22.03</v>
      </c>
      <c r="J49" s="510">
        <v>18.2</v>
      </c>
      <c r="K49" s="510">
        <v>19.399999999999999</v>
      </c>
      <c r="L49" s="567" t="s">
        <v>469</v>
      </c>
      <c r="M49" s="334"/>
    </row>
    <row r="50" spans="1:13" ht="27" customHeight="1" thickBot="1">
      <c r="A50" s="733" t="s">
        <v>272</v>
      </c>
      <c r="B50" s="734"/>
      <c r="C50" s="734"/>
      <c r="D50" s="734"/>
      <c r="E50" s="734"/>
      <c r="F50" s="72"/>
      <c r="G50" s="72"/>
      <c r="H50" s="72"/>
      <c r="I50" s="72"/>
      <c r="J50" s="352"/>
      <c r="K50" s="352"/>
      <c r="L50" s="464"/>
    </row>
    <row r="51" spans="1:13" ht="27" customHeight="1">
      <c r="A51" s="17"/>
      <c r="B51" s="251" t="s">
        <v>497</v>
      </c>
      <c r="C51" s="61"/>
      <c r="D51" s="61"/>
      <c r="E51" s="62"/>
      <c r="F51" s="63"/>
      <c r="G51" s="63"/>
      <c r="H51" s="63"/>
      <c r="I51" s="63"/>
      <c r="J51" s="353"/>
      <c r="K51" s="353"/>
      <c r="L51" s="465"/>
    </row>
    <row r="52" spans="1:13" ht="27" customHeight="1">
      <c r="A52" s="18"/>
      <c r="B52" s="60"/>
      <c r="C52" s="761" t="s">
        <v>542</v>
      </c>
      <c r="D52" s="762"/>
      <c r="E52" s="763"/>
      <c r="F52" s="106">
        <v>181</v>
      </c>
      <c r="G52" s="106">
        <v>175</v>
      </c>
      <c r="H52" s="106">
        <v>147</v>
      </c>
      <c r="I52" s="106">
        <v>145</v>
      </c>
      <c r="J52" s="354">
        <v>109</v>
      </c>
      <c r="K52" s="354">
        <v>78</v>
      </c>
      <c r="L52" s="568">
        <v>85</v>
      </c>
      <c r="M52" s="334"/>
    </row>
    <row r="53" spans="1:13" ht="27" customHeight="1">
      <c r="A53" s="18"/>
      <c r="B53" s="60"/>
      <c r="C53" s="694" t="s">
        <v>543</v>
      </c>
      <c r="D53" s="695"/>
      <c r="E53" s="696"/>
      <c r="F53" s="107">
        <v>128</v>
      </c>
      <c r="G53" s="107">
        <v>48</v>
      </c>
      <c r="H53" s="107">
        <v>31</v>
      </c>
      <c r="I53" s="107">
        <v>74</v>
      </c>
      <c r="J53" s="355">
        <v>50</v>
      </c>
      <c r="K53" s="355">
        <v>40</v>
      </c>
      <c r="L53" s="569">
        <v>30</v>
      </c>
      <c r="M53" s="334"/>
    </row>
    <row r="54" spans="1:13" ht="27" customHeight="1" thickBot="1">
      <c r="A54" s="18"/>
      <c r="B54" s="60"/>
      <c r="C54" s="694" t="s">
        <v>544</v>
      </c>
      <c r="D54" s="695"/>
      <c r="E54" s="696"/>
      <c r="F54" s="107">
        <v>521</v>
      </c>
      <c r="G54" s="107">
        <v>412</v>
      </c>
      <c r="H54" s="107">
        <v>363</v>
      </c>
      <c r="I54" s="107">
        <v>349</v>
      </c>
      <c r="J54" s="355">
        <v>466</v>
      </c>
      <c r="K54" s="355">
        <v>539</v>
      </c>
      <c r="L54" s="569">
        <v>168</v>
      </c>
      <c r="M54" s="334"/>
    </row>
    <row r="55" spans="1:13" ht="27" hidden="1" customHeight="1">
      <c r="A55" s="18"/>
      <c r="B55" s="60"/>
      <c r="C55" s="688"/>
      <c r="D55" s="689"/>
      <c r="E55" s="690"/>
      <c r="F55" s="54"/>
      <c r="G55" s="54"/>
      <c r="H55" s="54"/>
      <c r="I55" s="54"/>
      <c r="J55" s="356"/>
      <c r="K55" s="356"/>
      <c r="L55" s="479"/>
    </row>
    <row r="56" spans="1:13" ht="27" hidden="1" customHeight="1">
      <c r="A56" s="18"/>
      <c r="B56" s="60"/>
      <c r="C56" s="694"/>
      <c r="D56" s="695"/>
      <c r="E56" s="696"/>
      <c r="F56" s="54"/>
      <c r="G56" s="54"/>
      <c r="H56" s="54"/>
      <c r="I56" s="54"/>
      <c r="J56" s="356"/>
      <c r="K56" s="356"/>
      <c r="L56" s="479"/>
    </row>
    <row r="57" spans="1:13" ht="27" hidden="1" customHeight="1">
      <c r="A57" s="18"/>
      <c r="B57" s="60"/>
      <c r="C57" s="694"/>
      <c r="D57" s="695"/>
      <c r="E57" s="696"/>
      <c r="F57" s="54"/>
      <c r="G57" s="54"/>
      <c r="H57" s="54"/>
      <c r="I57" s="54"/>
      <c r="J57" s="356"/>
      <c r="K57" s="356"/>
      <c r="L57" s="479"/>
    </row>
    <row r="58" spans="1:13" ht="27" hidden="1" customHeight="1">
      <c r="A58" s="18"/>
      <c r="B58" s="60"/>
      <c r="C58" s="694"/>
      <c r="D58" s="695"/>
      <c r="E58" s="696"/>
      <c r="F58" s="54"/>
      <c r="G58" s="54"/>
      <c r="H58" s="54"/>
      <c r="I58" s="54"/>
      <c r="J58" s="356"/>
      <c r="K58" s="356"/>
      <c r="L58" s="479"/>
    </row>
    <row r="59" spans="1:13" ht="27" hidden="1" customHeight="1">
      <c r="A59" s="18"/>
      <c r="B59" s="60"/>
      <c r="C59" s="694"/>
      <c r="D59" s="695"/>
      <c r="E59" s="696"/>
      <c r="F59" s="54"/>
      <c r="G59" s="54"/>
      <c r="H59" s="54"/>
      <c r="I59" s="54"/>
      <c r="J59" s="356"/>
      <c r="K59" s="356"/>
      <c r="L59" s="479"/>
    </row>
    <row r="60" spans="1:13" ht="27" hidden="1" customHeight="1">
      <c r="A60" s="18"/>
      <c r="B60" s="60"/>
      <c r="C60" s="694"/>
      <c r="D60" s="695"/>
      <c r="E60" s="696"/>
      <c r="F60" s="54"/>
      <c r="G60" s="54"/>
      <c r="H60" s="54"/>
      <c r="I60" s="54"/>
      <c r="J60" s="356"/>
      <c r="K60" s="356"/>
      <c r="L60" s="479"/>
    </row>
    <row r="61" spans="1:13" ht="27" hidden="1" customHeight="1" thickBot="1">
      <c r="A61" s="18"/>
      <c r="B61" s="60"/>
      <c r="C61" s="688"/>
      <c r="D61" s="689"/>
      <c r="E61" s="690"/>
      <c r="F61" s="54"/>
      <c r="G61" s="54"/>
      <c r="H61" s="54"/>
      <c r="I61" s="54"/>
      <c r="J61" s="356"/>
      <c r="K61" s="356"/>
      <c r="L61" s="479"/>
    </row>
    <row r="62" spans="1:13" ht="27" hidden="1" customHeight="1">
      <c r="A62" s="17"/>
      <c r="B62" s="251" t="s">
        <v>350</v>
      </c>
      <c r="C62" s="61"/>
      <c r="D62" s="61"/>
      <c r="E62" s="62"/>
      <c r="F62" s="63">
        <f t="shared" ref="F62:I62" si="1">SUM(F63:F68)</f>
        <v>33775</v>
      </c>
      <c r="G62" s="63">
        <f t="shared" si="1"/>
        <v>44546</v>
      </c>
      <c r="H62" s="63">
        <f t="shared" si="1"/>
        <v>43189</v>
      </c>
      <c r="I62" s="63">
        <f t="shared" si="1"/>
        <v>39245</v>
      </c>
      <c r="J62" s="384"/>
      <c r="K62" s="384"/>
      <c r="L62" s="480"/>
    </row>
    <row r="63" spans="1:13" ht="27" hidden="1" customHeight="1">
      <c r="A63" s="18"/>
      <c r="B63" s="60"/>
      <c r="C63" s="691" t="s">
        <v>351</v>
      </c>
      <c r="D63" s="692"/>
      <c r="E63" s="693"/>
      <c r="F63" s="106">
        <v>18154</v>
      </c>
      <c r="G63" s="106">
        <v>26430</v>
      </c>
      <c r="H63" s="106">
        <v>25344</v>
      </c>
      <c r="I63" s="234">
        <v>21203</v>
      </c>
      <c r="J63" s="376" t="s">
        <v>583</v>
      </c>
      <c r="K63" s="376"/>
      <c r="L63" s="481"/>
    </row>
    <row r="64" spans="1:13" ht="27" hidden="1" customHeight="1">
      <c r="A64" s="18"/>
      <c r="B64" s="60"/>
      <c r="C64" s="694" t="s">
        <v>352</v>
      </c>
      <c r="D64" s="695"/>
      <c r="E64" s="696"/>
      <c r="F64" s="107">
        <v>6574</v>
      </c>
      <c r="G64" s="107">
        <v>5254</v>
      </c>
      <c r="H64" s="107">
        <v>5721</v>
      </c>
      <c r="I64" s="211">
        <v>5103</v>
      </c>
      <c r="J64" s="377" t="s">
        <v>583</v>
      </c>
      <c r="K64" s="377"/>
      <c r="L64" s="482"/>
    </row>
    <row r="65" spans="1:12" ht="27" hidden="1" customHeight="1">
      <c r="A65" s="18"/>
      <c r="B65" s="60"/>
      <c r="C65" s="694" t="s">
        <v>353</v>
      </c>
      <c r="D65" s="695"/>
      <c r="E65" s="696"/>
      <c r="F65" s="107">
        <v>2366</v>
      </c>
      <c r="G65" s="107">
        <v>2893</v>
      </c>
      <c r="H65" s="107">
        <v>2902</v>
      </c>
      <c r="I65" s="211">
        <v>2799</v>
      </c>
      <c r="J65" s="377" t="s">
        <v>583</v>
      </c>
      <c r="K65" s="377"/>
      <c r="L65" s="482"/>
    </row>
    <row r="66" spans="1:12" ht="27" hidden="1" customHeight="1">
      <c r="A66" s="18"/>
      <c r="B66" s="60"/>
      <c r="C66" s="688" t="s">
        <v>354</v>
      </c>
      <c r="D66" s="689"/>
      <c r="E66" s="690"/>
      <c r="F66" s="107">
        <v>1271</v>
      </c>
      <c r="G66" s="107">
        <v>1160</v>
      </c>
      <c r="H66" s="107">
        <v>1232</v>
      </c>
      <c r="I66" s="211">
        <v>1382</v>
      </c>
      <c r="J66" s="377" t="s">
        <v>583</v>
      </c>
      <c r="K66" s="377"/>
      <c r="L66" s="482"/>
    </row>
    <row r="67" spans="1:12" ht="27" hidden="1" customHeight="1">
      <c r="A67" s="18"/>
      <c r="B67" s="60"/>
      <c r="C67" s="688" t="s">
        <v>355</v>
      </c>
      <c r="D67" s="689"/>
      <c r="E67" s="690"/>
      <c r="F67" s="107">
        <v>739</v>
      </c>
      <c r="G67" s="107">
        <v>340</v>
      </c>
      <c r="H67" s="107">
        <v>352</v>
      </c>
      <c r="I67" s="211">
        <v>377</v>
      </c>
      <c r="J67" s="377" t="s">
        <v>583</v>
      </c>
      <c r="K67" s="377"/>
      <c r="L67" s="482"/>
    </row>
    <row r="68" spans="1:12" ht="27" hidden="1" customHeight="1" thickBot="1">
      <c r="A68" s="18"/>
      <c r="B68" s="60"/>
      <c r="C68" s="694" t="s">
        <v>356</v>
      </c>
      <c r="D68" s="695"/>
      <c r="E68" s="696"/>
      <c r="F68" s="107">
        <v>4671</v>
      </c>
      <c r="G68" s="107">
        <v>8469</v>
      </c>
      <c r="H68" s="107">
        <v>7638</v>
      </c>
      <c r="I68" s="211">
        <v>8381</v>
      </c>
      <c r="J68" s="377" t="s">
        <v>583</v>
      </c>
      <c r="K68" s="377"/>
      <c r="L68" s="482"/>
    </row>
    <row r="69" spans="1:12" ht="27" hidden="1" customHeight="1">
      <c r="A69" s="18"/>
      <c r="B69" s="60"/>
      <c r="C69" s="694"/>
      <c r="D69" s="695"/>
      <c r="E69" s="696"/>
      <c r="F69" s="54"/>
      <c r="G69" s="54">
        <v>8469</v>
      </c>
      <c r="H69" s="54">
        <v>7638</v>
      </c>
      <c r="I69" s="54"/>
      <c r="J69" s="356"/>
      <c r="K69" s="356"/>
      <c r="L69" s="479"/>
    </row>
    <row r="70" spans="1:12" ht="27" hidden="1" customHeight="1" thickBot="1">
      <c r="A70" s="18"/>
      <c r="B70" s="60"/>
      <c r="C70" s="688"/>
      <c r="D70" s="689"/>
      <c r="E70" s="690"/>
      <c r="F70" s="54"/>
      <c r="G70" s="54"/>
      <c r="H70" s="54"/>
      <c r="I70" s="54"/>
      <c r="J70" s="356"/>
      <c r="K70" s="356"/>
      <c r="L70" s="479"/>
    </row>
    <row r="71" spans="1:12" ht="27" customHeight="1" thickBot="1">
      <c r="A71" s="733" t="s">
        <v>457</v>
      </c>
      <c r="B71" s="734"/>
      <c r="C71" s="734"/>
      <c r="D71" s="734"/>
      <c r="E71" s="734"/>
      <c r="F71" s="72"/>
      <c r="G71" s="72"/>
      <c r="H71" s="72"/>
      <c r="I71" s="72"/>
      <c r="J71" s="352"/>
      <c r="K71" s="352"/>
      <c r="L71" s="483"/>
    </row>
    <row r="72" spans="1:12" ht="27" customHeight="1">
      <c r="A72" s="17"/>
      <c r="B72" s="251" t="s">
        <v>434</v>
      </c>
      <c r="C72" s="61"/>
      <c r="D72" s="61"/>
      <c r="E72" s="62"/>
      <c r="F72" s="63"/>
      <c r="G72" s="63"/>
      <c r="H72" s="63"/>
      <c r="I72" s="63"/>
      <c r="J72" s="353"/>
      <c r="K72" s="353"/>
      <c r="L72" s="465"/>
    </row>
    <row r="73" spans="1:12" ht="30" customHeight="1">
      <c r="A73" s="18"/>
      <c r="B73" s="60"/>
      <c r="C73" s="691" t="s">
        <v>459</v>
      </c>
      <c r="D73" s="692"/>
      <c r="E73" s="693"/>
      <c r="F73" s="86" t="s">
        <v>463</v>
      </c>
      <c r="G73" s="86" t="s">
        <v>463</v>
      </c>
      <c r="H73" s="86" t="s">
        <v>463</v>
      </c>
      <c r="I73" s="86" t="s">
        <v>463</v>
      </c>
      <c r="J73" s="381" t="s">
        <v>463</v>
      </c>
      <c r="K73" s="381" t="s">
        <v>463</v>
      </c>
      <c r="L73" s="111" t="s">
        <v>463</v>
      </c>
    </row>
    <row r="74" spans="1:12" ht="30" customHeight="1">
      <c r="A74" s="18"/>
      <c r="B74" s="60"/>
      <c r="C74" s="694" t="s">
        <v>460</v>
      </c>
      <c r="D74" s="695"/>
      <c r="E74" s="696"/>
      <c r="F74" s="87"/>
      <c r="G74" s="87" t="s">
        <v>463</v>
      </c>
      <c r="H74" s="87" t="s">
        <v>463</v>
      </c>
      <c r="I74" s="87" t="s">
        <v>463</v>
      </c>
      <c r="J74" s="382" t="s">
        <v>463</v>
      </c>
      <c r="K74" s="382" t="s">
        <v>463</v>
      </c>
      <c r="L74" s="112" t="s">
        <v>463</v>
      </c>
    </row>
    <row r="75" spans="1:12" ht="30" customHeight="1">
      <c r="A75" s="18"/>
      <c r="B75" s="60"/>
      <c r="C75" s="694" t="s">
        <v>461</v>
      </c>
      <c r="D75" s="695"/>
      <c r="E75" s="696"/>
      <c r="F75" s="87"/>
      <c r="G75" s="87" t="s">
        <v>463</v>
      </c>
      <c r="H75" s="87" t="s">
        <v>463</v>
      </c>
      <c r="I75" s="87" t="s">
        <v>463</v>
      </c>
      <c r="J75" s="382" t="s">
        <v>463</v>
      </c>
      <c r="K75" s="382" t="s">
        <v>463</v>
      </c>
      <c r="L75" s="112" t="s">
        <v>463</v>
      </c>
    </row>
    <row r="76" spans="1:12" ht="30" customHeight="1" thickBot="1">
      <c r="A76" s="18"/>
      <c r="B76" s="60"/>
      <c r="C76" s="688" t="s">
        <v>462</v>
      </c>
      <c r="D76" s="689"/>
      <c r="E76" s="690"/>
      <c r="F76" s="87"/>
      <c r="G76" s="87"/>
      <c r="H76" s="87" t="s">
        <v>463</v>
      </c>
      <c r="I76" s="87" t="s">
        <v>463</v>
      </c>
      <c r="J76" s="382" t="s">
        <v>463</v>
      </c>
      <c r="K76" s="382" t="s">
        <v>463</v>
      </c>
      <c r="L76" s="112" t="s">
        <v>463</v>
      </c>
    </row>
    <row r="77" spans="1:12" ht="27" hidden="1" customHeight="1">
      <c r="A77" s="18"/>
      <c r="B77" s="60"/>
      <c r="C77" s="688"/>
      <c r="D77" s="689"/>
      <c r="E77" s="690"/>
      <c r="F77" s="54"/>
      <c r="G77" s="54"/>
      <c r="H77" s="54"/>
      <c r="I77" s="54"/>
      <c r="J77" s="356"/>
      <c r="K77" s="356"/>
      <c r="L77" s="478"/>
    </row>
    <row r="78" spans="1:12" ht="27" hidden="1" customHeight="1">
      <c r="A78" s="18"/>
      <c r="B78" s="60"/>
      <c r="C78" s="694"/>
      <c r="D78" s="695"/>
      <c r="E78" s="696"/>
      <c r="F78" s="54"/>
      <c r="G78" s="54"/>
      <c r="H78" s="54"/>
      <c r="I78" s="54"/>
      <c r="J78" s="356"/>
      <c r="K78" s="356"/>
      <c r="L78" s="478"/>
    </row>
    <row r="79" spans="1:12" ht="27" hidden="1" customHeight="1">
      <c r="A79" s="18"/>
      <c r="B79" s="60"/>
      <c r="C79" s="694"/>
      <c r="D79" s="695"/>
      <c r="E79" s="696"/>
      <c r="F79" s="54"/>
      <c r="G79" s="54"/>
      <c r="H79" s="54"/>
      <c r="I79" s="54"/>
      <c r="J79" s="356"/>
      <c r="K79" s="356"/>
      <c r="L79" s="478"/>
    </row>
    <row r="80" spans="1:12" ht="27" hidden="1" customHeight="1" thickBot="1">
      <c r="A80" s="18"/>
      <c r="B80" s="60"/>
      <c r="C80" s="688"/>
      <c r="D80" s="689"/>
      <c r="E80" s="690"/>
      <c r="F80" s="54"/>
      <c r="G80" s="54"/>
      <c r="H80" s="54"/>
      <c r="I80" s="54"/>
      <c r="J80" s="356"/>
      <c r="K80" s="356"/>
      <c r="L80" s="478"/>
    </row>
    <row r="81" spans="1:12" ht="27" customHeight="1">
      <c r="A81" s="17"/>
      <c r="B81" s="251" t="s">
        <v>433</v>
      </c>
      <c r="C81" s="61"/>
      <c r="D81" s="61"/>
      <c r="E81" s="62"/>
      <c r="F81" s="63"/>
      <c r="G81" s="63"/>
      <c r="H81" s="63"/>
      <c r="I81" s="63"/>
      <c r="J81" s="353"/>
      <c r="K81" s="353"/>
      <c r="L81" s="76"/>
    </row>
    <row r="82" spans="1:12" ht="30" customHeight="1">
      <c r="A82" s="18"/>
      <c r="B82" s="60"/>
      <c r="C82" s="691" t="s">
        <v>464</v>
      </c>
      <c r="D82" s="692"/>
      <c r="E82" s="693"/>
      <c r="F82" s="86"/>
      <c r="G82" s="87" t="s">
        <v>463</v>
      </c>
      <c r="H82" s="87" t="s">
        <v>463</v>
      </c>
      <c r="I82" s="87" t="s">
        <v>463</v>
      </c>
      <c r="J82" s="381" t="s">
        <v>419</v>
      </c>
      <c r="K82" s="381" t="s">
        <v>463</v>
      </c>
      <c r="L82" s="111" t="s">
        <v>463</v>
      </c>
    </row>
    <row r="83" spans="1:12" ht="30" customHeight="1">
      <c r="A83" s="18"/>
      <c r="B83" s="60"/>
      <c r="C83" s="694" t="s">
        <v>465</v>
      </c>
      <c r="D83" s="695"/>
      <c r="E83" s="696"/>
      <c r="F83" s="87"/>
      <c r="G83" s="87"/>
      <c r="H83" s="87" t="s">
        <v>463</v>
      </c>
      <c r="I83" s="87" t="s">
        <v>463</v>
      </c>
      <c r="J83" s="382" t="s">
        <v>419</v>
      </c>
      <c r="K83" s="382" t="s">
        <v>463</v>
      </c>
      <c r="L83" s="112" t="s">
        <v>463</v>
      </c>
    </row>
    <row r="84" spans="1:12" ht="30" customHeight="1">
      <c r="A84" s="18"/>
      <c r="B84" s="60"/>
      <c r="C84" s="694" t="s">
        <v>466</v>
      </c>
      <c r="D84" s="695"/>
      <c r="E84" s="696"/>
      <c r="F84" s="87" t="s">
        <v>419</v>
      </c>
      <c r="G84" s="87" t="s">
        <v>419</v>
      </c>
      <c r="H84" s="87" t="s">
        <v>419</v>
      </c>
      <c r="I84" s="87" t="s">
        <v>419</v>
      </c>
      <c r="J84" s="382" t="s">
        <v>419</v>
      </c>
      <c r="K84" s="382" t="s">
        <v>463</v>
      </c>
      <c r="L84" s="112" t="s">
        <v>463</v>
      </c>
    </row>
    <row r="85" spans="1:12" ht="30" customHeight="1" thickBot="1">
      <c r="A85" s="109"/>
      <c r="B85" s="66"/>
      <c r="C85" s="740" t="s">
        <v>467</v>
      </c>
      <c r="D85" s="698"/>
      <c r="E85" s="699"/>
      <c r="F85" s="89" t="s">
        <v>419</v>
      </c>
      <c r="G85" s="89" t="s">
        <v>419</v>
      </c>
      <c r="H85" s="89" t="s">
        <v>419</v>
      </c>
      <c r="I85" s="89" t="s">
        <v>419</v>
      </c>
      <c r="J85" s="383" t="s">
        <v>419</v>
      </c>
      <c r="K85" s="383" t="s">
        <v>463</v>
      </c>
      <c r="L85" s="561" t="s">
        <v>463</v>
      </c>
    </row>
    <row r="86" spans="1:12" ht="27" hidden="1" customHeight="1">
      <c r="A86" s="18"/>
      <c r="B86" s="60"/>
      <c r="C86" s="743"/>
      <c r="D86" s="744"/>
      <c r="E86" s="745"/>
      <c r="F86" s="57"/>
      <c r="G86" s="57"/>
      <c r="H86" s="57"/>
      <c r="I86" s="57"/>
      <c r="J86" s="57"/>
      <c r="K86" s="57"/>
      <c r="L86" s="57"/>
    </row>
    <row r="87" spans="1:12" ht="27" hidden="1" customHeight="1">
      <c r="A87" s="18"/>
      <c r="B87" s="60"/>
      <c r="C87" s="694"/>
      <c r="D87" s="695"/>
      <c r="E87" s="696"/>
      <c r="F87" s="54"/>
      <c r="G87" s="54"/>
      <c r="H87" s="54"/>
      <c r="I87" s="54"/>
      <c r="J87" s="54"/>
      <c r="K87" s="54"/>
      <c r="L87" s="54"/>
    </row>
    <row r="88" spans="1:12" ht="27" hidden="1" customHeight="1">
      <c r="A88" s="18"/>
      <c r="B88" s="60"/>
      <c r="C88" s="694"/>
      <c r="D88" s="695"/>
      <c r="E88" s="696"/>
      <c r="F88" s="54"/>
      <c r="G88" s="54"/>
      <c r="H88" s="54"/>
      <c r="I88" s="54"/>
      <c r="J88" s="54"/>
      <c r="K88" s="54"/>
      <c r="L88" s="54"/>
    </row>
    <row r="89" spans="1:12" ht="27" hidden="1" customHeight="1" thickBot="1">
      <c r="A89" s="18"/>
      <c r="B89" s="60"/>
      <c r="C89" s="688"/>
      <c r="D89" s="689"/>
      <c r="E89" s="690"/>
      <c r="F89" s="54"/>
      <c r="G89" s="54"/>
      <c r="H89" s="54"/>
      <c r="I89" s="54"/>
      <c r="J89" s="54"/>
      <c r="K89" s="54"/>
      <c r="L89" s="54"/>
    </row>
    <row r="90" spans="1:12" ht="27" hidden="1" customHeight="1" thickBot="1">
      <c r="A90" s="759"/>
      <c r="B90" s="760"/>
      <c r="C90" s="760"/>
      <c r="D90" s="760"/>
      <c r="E90" s="760"/>
      <c r="F90" s="72"/>
      <c r="G90" s="72"/>
      <c r="H90" s="72"/>
      <c r="I90" s="72"/>
      <c r="J90" s="72"/>
      <c r="K90" s="72"/>
      <c r="L90" s="72"/>
    </row>
    <row r="91" spans="1:12" ht="27" hidden="1" customHeight="1">
      <c r="A91" s="17"/>
      <c r="B91" s="58"/>
      <c r="C91" s="61"/>
      <c r="D91" s="61"/>
      <c r="E91" s="62"/>
      <c r="F91" s="63"/>
      <c r="G91" s="63"/>
      <c r="H91" s="63"/>
      <c r="I91" s="63"/>
      <c r="J91" s="63"/>
      <c r="K91" s="63"/>
      <c r="L91" s="63"/>
    </row>
    <row r="92" spans="1:12" ht="27" hidden="1" customHeight="1">
      <c r="A92" s="18"/>
      <c r="B92" s="60"/>
      <c r="C92" s="691"/>
      <c r="D92" s="692"/>
      <c r="E92" s="693"/>
      <c r="F92" s="53"/>
      <c r="G92" s="53"/>
      <c r="H92" s="53"/>
      <c r="I92" s="53"/>
      <c r="J92" s="53"/>
      <c r="K92" s="53"/>
      <c r="L92" s="53"/>
    </row>
    <row r="93" spans="1:12" ht="27" hidden="1" customHeight="1">
      <c r="A93" s="18"/>
      <c r="B93" s="60"/>
      <c r="C93" s="694"/>
      <c r="D93" s="695"/>
      <c r="E93" s="696"/>
      <c r="F93" s="54"/>
      <c r="G93" s="54"/>
      <c r="H93" s="54"/>
      <c r="I93" s="54"/>
      <c r="J93" s="54"/>
      <c r="K93" s="54"/>
      <c r="L93" s="54"/>
    </row>
    <row r="94" spans="1:12" ht="27" hidden="1" customHeight="1">
      <c r="A94" s="18"/>
      <c r="B94" s="60"/>
      <c r="C94" s="694"/>
      <c r="D94" s="695"/>
      <c r="E94" s="696"/>
      <c r="F94" s="54"/>
      <c r="G94" s="54"/>
      <c r="H94" s="54"/>
      <c r="I94" s="54"/>
      <c r="J94" s="54"/>
      <c r="K94" s="54"/>
      <c r="L94" s="54"/>
    </row>
    <row r="95" spans="1:12" ht="27" hidden="1" customHeight="1">
      <c r="A95" s="18"/>
      <c r="B95" s="60"/>
      <c r="C95" s="688"/>
      <c r="D95" s="689"/>
      <c r="E95" s="690"/>
      <c r="F95" s="54"/>
      <c r="G95" s="54"/>
      <c r="H95" s="54"/>
      <c r="I95" s="54"/>
      <c r="J95" s="54"/>
      <c r="K95" s="54"/>
      <c r="L95" s="54"/>
    </row>
    <row r="96" spans="1:12" ht="27" hidden="1" customHeight="1">
      <c r="A96" s="18"/>
      <c r="B96" s="60"/>
      <c r="C96" s="688"/>
      <c r="D96" s="689"/>
      <c r="E96" s="690"/>
      <c r="F96" s="54"/>
      <c r="G96" s="54"/>
      <c r="H96" s="54"/>
      <c r="I96" s="54"/>
      <c r="J96" s="54"/>
      <c r="K96" s="54"/>
      <c r="L96" s="54"/>
    </row>
    <row r="97" spans="1:12" ht="27" hidden="1" customHeight="1">
      <c r="A97" s="18"/>
      <c r="B97" s="60"/>
      <c r="C97" s="694"/>
      <c r="D97" s="695"/>
      <c r="E97" s="696"/>
      <c r="F97" s="54"/>
      <c r="G97" s="54"/>
      <c r="H97" s="54"/>
      <c r="I97" s="54"/>
      <c r="J97" s="54"/>
      <c r="K97" s="54"/>
      <c r="L97" s="54"/>
    </row>
    <row r="98" spans="1:12" ht="27" hidden="1" customHeight="1">
      <c r="A98" s="18"/>
      <c r="B98" s="60"/>
      <c r="C98" s="694"/>
      <c r="D98" s="695"/>
      <c r="E98" s="696"/>
      <c r="F98" s="54"/>
      <c r="G98" s="54"/>
      <c r="H98" s="54"/>
      <c r="I98" s="54"/>
      <c r="J98" s="54"/>
      <c r="K98" s="54"/>
      <c r="L98" s="54"/>
    </row>
    <row r="99" spans="1:12" ht="27" hidden="1" customHeight="1" thickBot="1">
      <c r="A99" s="18"/>
      <c r="B99" s="60"/>
      <c r="C99" s="688"/>
      <c r="D99" s="689"/>
      <c r="E99" s="690"/>
      <c r="F99" s="54"/>
      <c r="G99" s="54"/>
      <c r="H99" s="54"/>
      <c r="I99" s="54"/>
      <c r="J99" s="54"/>
      <c r="K99" s="54"/>
      <c r="L99" s="54"/>
    </row>
    <row r="100" spans="1:12" ht="27" hidden="1" customHeight="1">
      <c r="A100" s="17"/>
      <c r="B100" s="58"/>
      <c r="C100" s="61"/>
      <c r="D100" s="61"/>
      <c r="E100" s="62"/>
      <c r="F100" s="63"/>
      <c r="G100" s="63"/>
      <c r="H100" s="63"/>
      <c r="I100" s="63"/>
      <c r="J100" s="63"/>
      <c r="K100" s="63"/>
      <c r="L100" s="63"/>
    </row>
    <row r="101" spans="1:12" ht="27" hidden="1" customHeight="1">
      <c r="A101" s="18"/>
      <c r="B101" s="60"/>
      <c r="C101" s="691"/>
      <c r="D101" s="692"/>
      <c r="E101" s="693"/>
      <c r="F101" s="53"/>
      <c r="G101" s="53"/>
      <c r="H101" s="53"/>
      <c r="I101" s="53"/>
      <c r="J101" s="53"/>
      <c r="K101" s="53"/>
      <c r="L101" s="53"/>
    </row>
    <row r="102" spans="1:12" ht="27" hidden="1" customHeight="1">
      <c r="A102" s="18"/>
      <c r="B102" s="60"/>
      <c r="C102" s="694"/>
      <c r="D102" s="695"/>
      <c r="E102" s="696"/>
      <c r="F102" s="54"/>
      <c r="G102" s="54"/>
      <c r="H102" s="54"/>
      <c r="I102" s="54"/>
      <c r="J102" s="54"/>
      <c r="K102" s="54"/>
      <c r="L102" s="54"/>
    </row>
    <row r="103" spans="1:12" ht="27" hidden="1" customHeight="1">
      <c r="A103" s="18"/>
      <c r="B103" s="60"/>
      <c r="C103" s="694"/>
      <c r="D103" s="695"/>
      <c r="E103" s="696"/>
      <c r="F103" s="54"/>
      <c r="G103" s="54"/>
      <c r="H103" s="54"/>
      <c r="I103" s="54"/>
      <c r="J103" s="54"/>
      <c r="K103" s="54"/>
      <c r="L103" s="54"/>
    </row>
    <row r="104" spans="1:12" ht="27" hidden="1" customHeight="1">
      <c r="A104" s="18"/>
      <c r="B104" s="60"/>
      <c r="C104" s="694"/>
      <c r="D104" s="695"/>
      <c r="E104" s="696"/>
      <c r="F104" s="54"/>
      <c r="G104" s="54"/>
      <c r="H104" s="54"/>
      <c r="I104" s="54"/>
      <c r="J104" s="54"/>
      <c r="K104" s="54"/>
      <c r="L104" s="54"/>
    </row>
    <row r="105" spans="1:12" ht="27" hidden="1" customHeight="1" thickBot="1">
      <c r="A105" s="18"/>
      <c r="B105" s="60"/>
      <c r="C105" s="697"/>
      <c r="D105" s="698"/>
      <c r="E105" s="699"/>
      <c r="F105" s="54"/>
      <c r="G105" s="54"/>
      <c r="H105" s="54"/>
      <c r="I105" s="54"/>
      <c r="J105" s="54"/>
      <c r="K105" s="54"/>
      <c r="L105" s="54"/>
    </row>
    <row r="106" spans="1:12" ht="48" customHeight="1">
      <c r="A106" s="620" t="s">
        <v>116</v>
      </c>
      <c r="B106" s="620"/>
      <c r="C106" s="620"/>
      <c r="D106" s="620"/>
      <c r="E106" s="620"/>
      <c r="F106" s="620"/>
      <c r="G106" s="660"/>
      <c r="H106" s="660"/>
      <c r="I106" s="660"/>
      <c r="J106" s="660"/>
      <c r="K106" s="660"/>
      <c r="L106" s="660"/>
    </row>
    <row r="107" spans="1:12" ht="26.25" customHeight="1"/>
    <row r="108" spans="1:12" ht="26.25" customHeight="1"/>
    <row r="109" spans="1:12" ht="26.25" customHeight="1"/>
    <row r="110" spans="1:12" ht="26.25" customHeight="1"/>
    <row r="111" spans="1:12" ht="24" customHeight="1"/>
    <row r="112" spans="1:12" ht="24" customHeight="1"/>
    <row r="113" ht="24" customHeight="1"/>
    <row r="114" ht="24" customHeight="1"/>
    <row r="115" ht="24" customHeight="1"/>
    <row r="116" ht="24" customHeight="1"/>
    <row r="117" ht="24" customHeight="1"/>
    <row r="118" ht="24" customHeight="1"/>
    <row r="119" ht="24" customHeight="1"/>
    <row r="120" ht="24" customHeight="1"/>
    <row r="121" ht="24" customHeight="1"/>
    <row r="122" ht="24" customHeight="1"/>
    <row r="123" ht="24" customHeight="1"/>
    <row r="124" ht="24" customHeight="1"/>
    <row r="125" ht="24" customHeight="1"/>
    <row r="126" ht="24" customHeight="1"/>
  </sheetData>
  <customSheetViews>
    <customSheetView guid="{C5FAFED9-6166-4746-ADED-0FA76312E786}" scale="55" showPageBreaks="1" printArea="1" hiddenRows="1" hiddenColumns="1" view="pageBreakPreview">
      <pane xSplit="5" ySplit="3" topLeftCell="F4" activePane="bottomRight" state="frozen"/>
      <selection pane="bottomRight" activeCell="U82" sqref="U82"/>
      <rowBreaks count="1" manualBreakCount="1">
        <brk id="49" max="16" man="1"/>
      </rowBreaks>
      <pageMargins left="0.78740157480314965" right="0.78740157480314965" top="0.55118110236220474" bottom="0.55118110236220474" header="0.31496062992125984" footer="0.31496062992125984"/>
      <printOptions horizontalCentered="1"/>
      <pageSetup paperSize="9" scale="67" fitToHeight="2" orientation="portrait" r:id="rId1"/>
    </customSheetView>
    <customSheetView guid="{F4D6756E-AF4C-4E2C-B953-6184D5DD4220}" scale="70" showPageBreaks="1" view="pageBreakPreview">
      <pane xSplit="5" ySplit="3" topLeftCell="F56" activePane="bottomRight" state="frozen"/>
      <selection pane="bottomRight" activeCell="A75" sqref="A75"/>
      <rowBreaks count="2" manualBreakCount="2">
        <brk id="49" max="16" man="1"/>
        <brk id="52" max="16" man="1"/>
      </rowBreaks>
      <pageMargins left="0.78740157480314965" right="0.78740157480314965" top="0.55118110236220474" bottom="0.55118110236220474" header="0.31496062992125984" footer="0.31496062992125984"/>
      <printOptions horizontalCentered="1"/>
      <pageSetup paperSize="9" scale="67" fitToHeight="2" orientation="portrait" r:id="rId2"/>
    </customSheetView>
    <customSheetView guid="{592965FF-9EF6-4C3A-906E-26C9AD76BDC9}" scale="55" showPageBreaks="1" printArea="1" showAutoFilter="1" hiddenRows="1" hiddenColumns="1" view="pageBreakPreview">
      <pane xSplit="5" ySplit="3" topLeftCell="F4" activePane="bottomRight" state="frozen"/>
      <selection pane="bottomRight" activeCell="I25" sqref="I25"/>
      <rowBreaks count="1" manualBreakCount="1">
        <brk id="49" max="11" man="1"/>
      </rowBreaks>
      <pageMargins left="0.78740157480314965" right="0.78740157480314965" top="0.55118110236220474" bottom="0.55118110236220474" header="0.31496062992125984" footer="0.31496062992125984"/>
      <printOptions horizontalCentered="1"/>
      <pageSetup paperSize="9" scale="67" fitToHeight="2" orientation="portrait" r:id="rId3"/>
      <autoFilter ref="R3:R85"/>
    </customSheetView>
  </customSheetViews>
  <mergeCells count="96">
    <mergeCell ref="G106:L106"/>
    <mergeCell ref="C102:E102"/>
    <mergeCell ref="C103:E103"/>
    <mergeCell ref="C104:E104"/>
    <mergeCell ref="C105:E105"/>
    <mergeCell ref="A106:F106"/>
    <mergeCell ref="C101:E101"/>
    <mergeCell ref="C94:E94"/>
    <mergeCell ref="C95:E95"/>
    <mergeCell ref="C96:E96"/>
    <mergeCell ref="C97:E97"/>
    <mergeCell ref="C98:E98"/>
    <mergeCell ref="C99:E99"/>
    <mergeCell ref="C92:E92"/>
    <mergeCell ref="C93:E93"/>
    <mergeCell ref="C84:E84"/>
    <mergeCell ref="C85:E85"/>
    <mergeCell ref="C86:E86"/>
    <mergeCell ref="C87:E87"/>
    <mergeCell ref="C88:E88"/>
    <mergeCell ref="C89:E89"/>
    <mergeCell ref="C79:E79"/>
    <mergeCell ref="C80:E80"/>
    <mergeCell ref="C82:E82"/>
    <mergeCell ref="C83:E83"/>
    <mergeCell ref="A90:E90"/>
    <mergeCell ref="C74:E74"/>
    <mergeCell ref="C75:E75"/>
    <mergeCell ref="C76:E76"/>
    <mergeCell ref="C77:E77"/>
    <mergeCell ref="C78:E78"/>
    <mergeCell ref="C68:E68"/>
    <mergeCell ref="C69:E69"/>
    <mergeCell ref="C70:E70"/>
    <mergeCell ref="A71:E71"/>
    <mergeCell ref="C73:E73"/>
    <mergeCell ref="C63:E63"/>
    <mergeCell ref="C64:E64"/>
    <mergeCell ref="C65:E65"/>
    <mergeCell ref="C66:E66"/>
    <mergeCell ref="C67:E67"/>
    <mergeCell ref="C57:E57"/>
    <mergeCell ref="C58:E58"/>
    <mergeCell ref="C59:E59"/>
    <mergeCell ref="C60:E60"/>
    <mergeCell ref="C61:E61"/>
    <mergeCell ref="C52:E52"/>
    <mergeCell ref="C53:E53"/>
    <mergeCell ref="C54:E54"/>
    <mergeCell ref="C55:E55"/>
    <mergeCell ref="C56:E56"/>
    <mergeCell ref="C41:E41"/>
    <mergeCell ref="A50:E50"/>
    <mergeCell ref="C43:E43"/>
    <mergeCell ref="C44:E44"/>
    <mergeCell ref="C45:E45"/>
    <mergeCell ref="C46:E46"/>
    <mergeCell ref="C47:E47"/>
    <mergeCell ref="C48:E48"/>
    <mergeCell ref="C49:E49"/>
    <mergeCell ref="C36:E36"/>
    <mergeCell ref="C37:E37"/>
    <mergeCell ref="C38:E38"/>
    <mergeCell ref="C39:E39"/>
    <mergeCell ref="C40:E40"/>
    <mergeCell ref="C30:E30"/>
    <mergeCell ref="C32:E32"/>
    <mergeCell ref="C33:E33"/>
    <mergeCell ref="C34:E34"/>
    <mergeCell ref="C35:E35"/>
    <mergeCell ref="C8:E8"/>
    <mergeCell ref="C29:E29"/>
    <mergeCell ref="C24:E24"/>
    <mergeCell ref="C20:E20"/>
    <mergeCell ref="C21:E21"/>
    <mergeCell ref="C22:E22"/>
    <mergeCell ref="C9:E9"/>
    <mergeCell ref="C10:E10"/>
    <mergeCell ref="C12:E12"/>
    <mergeCell ref="C13:E13"/>
    <mergeCell ref="C14:E14"/>
    <mergeCell ref="C23:E23"/>
    <mergeCell ref="C25:E25"/>
    <mergeCell ref="C26:E26"/>
    <mergeCell ref="C27:E27"/>
    <mergeCell ref="C28:E28"/>
    <mergeCell ref="A1:L1"/>
    <mergeCell ref="A3:E3"/>
    <mergeCell ref="A4:E4"/>
    <mergeCell ref="C6:E6"/>
    <mergeCell ref="C7:E7"/>
    <mergeCell ref="C16:E16"/>
    <mergeCell ref="C17:E17"/>
    <mergeCell ref="C19:E19"/>
    <mergeCell ref="C15:E15"/>
    <mergeCell ref="C11:E11"/>
  </mergeCells>
  <phoneticPr fontId="1"/>
  <printOptions horizontalCentered="1"/>
  <pageMargins left="0.78740157480314965" right="0.78740157480314965" top="0.55118110236220474" bottom="0.55118110236220474" header="0.31496062992125984" footer="0.31496062992125984"/>
  <pageSetup paperSize="9" scale="61" fitToHeight="2" orientation="portrait" r:id="rId4"/>
  <rowBreaks count="1" manualBreakCount="1">
    <brk id="49"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8"/>
  <sheetViews>
    <sheetView view="pageBreakPreview" zoomScale="70" zoomScaleNormal="100" zoomScaleSheetLayoutView="70" workbookViewId="0">
      <selection activeCell="N1" sqref="N1:AE1048576"/>
    </sheetView>
  </sheetViews>
  <sheetFormatPr defaultColWidth="9" defaultRowHeight="14.4"/>
  <cols>
    <col min="1" max="1" width="3.6640625" style="1" customWidth="1"/>
    <col min="2" max="2" width="17.109375" style="1" customWidth="1"/>
    <col min="3" max="3" width="9.6640625" style="1" bestFit="1" customWidth="1"/>
    <col min="4" max="4" width="13.33203125" style="1" bestFit="1" customWidth="1"/>
    <col min="5" max="5" width="9.6640625" style="1" bestFit="1" customWidth="1"/>
    <col min="6" max="16384" width="9" style="1"/>
  </cols>
  <sheetData>
    <row r="1" spans="1:13" ht="37.5" customHeight="1">
      <c r="A1" s="764" t="s">
        <v>357</v>
      </c>
      <c r="B1" s="764"/>
      <c r="C1" s="764"/>
      <c r="D1" s="764"/>
      <c r="E1" s="764"/>
      <c r="F1" s="764"/>
      <c r="G1" s="764"/>
      <c r="H1" s="764"/>
      <c r="I1" s="764"/>
      <c r="J1" s="764"/>
      <c r="K1" s="764"/>
      <c r="L1" s="764"/>
      <c r="M1" s="764"/>
    </row>
    <row r="2" spans="1:13" s="5" customFormat="1" ht="22.5" customHeight="1">
      <c r="A2" s="1"/>
      <c r="B2" s="1"/>
      <c r="C2" s="1"/>
      <c r="D2" s="1"/>
      <c r="E2" s="1"/>
      <c r="F2" s="1"/>
      <c r="G2" s="1"/>
      <c r="H2" s="1"/>
      <c r="I2" s="1"/>
      <c r="J2" s="1"/>
      <c r="K2" s="1"/>
      <c r="L2" s="1"/>
      <c r="M2" s="1"/>
    </row>
    <row r="3" spans="1:13" ht="33.75" customHeight="1">
      <c r="A3" s="1" t="s">
        <v>358</v>
      </c>
    </row>
    <row r="4" spans="1:13" ht="27" customHeight="1">
      <c r="B4" s="1" t="s">
        <v>361</v>
      </c>
      <c r="C4" s="1" t="s">
        <v>559</v>
      </c>
    </row>
    <row r="5" spans="1:13" ht="27" customHeight="1">
      <c r="C5" s="1" t="s">
        <v>558</v>
      </c>
    </row>
    <row r="6" spans="1:13" ht="27" customHeight="1">
      <c r="B6" s="1" t="s">
        <v>362</v>
      </c>
      <c r="C6" s="1" t="s">
        <v>370</v>
      </c>
    </row>
    <row r="7" spans="1:13" ht="27" customHeight="1">
      <c r="B7" s="1" t="s">
        <v>363</v>
      </c>
      <c r="C7" s="1" t="s">
        <v>564</v>
      </c>
    </row>
    <row r="8" spans="1:13" ht="27" customHeight="1">
      <c r="C8" s="1" t="s">
        <v>563</v>
      </c>
    </row>
    <row r="9" spans="1:13" ht="27" customHeight="1">
      <c r="B9" s="1" t="s">
        <v>364</v>
      </c>
      <c r="C9" s="1" t="s">
        <v>562</v>
      </c>
    </row>
    <row r="10" spans="1:13" ht="27" customHeight="1">
      <c r="C10" s="1" t="s">
        <v>560</v>
      </c>
    </row>
    <row r="11" spans="1:13" ht="27" customHeight="1">
      <c r="B11" s="1" t="s">
        <v>365</v>
      </c>
      <c r="C11" s="1" t="s">
        <v>371</v>
      </c>
    </row>
    <row r="12" spans="1:13" ht="27" customHeight="1">
      <c r="B12" s="1" t="s">
        <v>366</v>
      </c>
      <c r="C12" s="1" t="s">
        <v>372</v>
      </c>
    </row>
    <row r="13" spans="1:13" ht="27" customHeight="1">
      <c r="B13" s="1" t="s">
        <v>367</v>
      </c>
      <c r="C13" s="1" t="s">
        <v>373</v>
      </c>
    </row>
    <row r="14" spans="1:13" ht="27" customHeight="1">
      <c r="B14" s="1" t="s">
        <v>368</v>
      </c>
      <c r="C14" s="1" t="s">
        <v>374</v>
      </c>
    </row>
    <row r="15" spans="1:13" ht="27" customHeight="1">
      <c r="C15" s="1" t="s">
        <v>375</v>
      </c>
    </row>
    <row r="16" spans="1:13" ht="27" customHeight="1">
      <c r="B16" s="1" t="s">
        <v>369</v>
      </c>
      <c r="C16" s="1" t="s">
        <v>376</v>
      </c>
    </row>
    <row r="17" spans="1:10" ht="27" customHeight="1">
      <c r="C17" s="1" t="s">
        <v>377</v>
      </c>
    </row>
    <row r="18" spans="1:10" ht="27" customHeight="1">
      <c r="C18" s="765" t="s">
        <v>380</v>
      </c>
      <c r="D18" s="765"/>
      <c r="E18" s="766" t="s">
        <v>378</v>
      </c>
      <c r="F18" s="766"/>
      <c r="G18" s="766"/>
      <c r="H18" s="766"/>
      <c r="I18" s="767" t="s">
        <v>381</v>
      </c>
      <c r="J18" s="767"/>
    </row>
    <row r="19" spans="1:10" ht="27" customHeight="1">
      <c r="C19" s="765"/>
      <c r="D19" s="765"/>
      <c r="E19" s="765" t="s">
        <v>379</v>
      </c>
      <c r="F19" s="765"/>
      <c r="G19" s="765"/>
      <c r="H19" s="765"/>
      <c r="I19" s="767"/>
      <c r="J19" s="767"/>
    </row>
    <row r="20" spans="1:10" ht="33.75" customHeight="1">
      <c r="C20" s="1" t="s">
        <v>382</v>
      </c>
    </row>
    <row r="21" spans="1:10" ht="27" customHeight="1">
      <c r="C21" s="1" t="s">
        <v>383</v>
      </c>
    </row>
    <row r="22" spans="1:10" ht="27" customHeight="1"/>
    <row r="23" spans="1:10" ht="27" customHeight="1">
      <c r="A23" s="1" t="s">
        <v>359</v>
      </c>
    </row>
    <row r="24" spans="1:10" s="334" customFormat="1" ht="27" customHeight="1">
      <c r="B24" s="334" t="s">
        <v>386</v>
      </c>
      <c r="C24" s="334" t="s">
        <v>385</v>
      </c>
    </row>
    <row r="25" spans="1:10" s="334" customFormat="1" ht="27" customHeight="1">
      <c r="C25" s="334" t="s">
        <v>561</v>
      </c>
    </row>
    <row r="26" spans="1:10" s="334" customFormat="1" ht="27" customHeight="1">
      <c r="C26" s="334" t="s">
        <v>592</v>
      </c>
    </row>
    <row r="27" spans="1:10" s="334" customFormat="1" ht="27" customHeight="1">
      <c r="C27" s="334" t="s">
        <v>591</v>
      </c>
    </row>
    <row r="28" spans="1:10" s="334" customFormat="1" ht="27" customHeight="1">
      <c r="C28" s="334" t="s">
        <v>565</v>
      </c>
    </row>
    <row r="29" spans="1:10" s="334" customFormat="1" ht="27" customHeight="1">
      <c r="C29" s="334" t="s">
        <v>566</v>
      </c>
    </row>
    <row r="30" spans="1:10" s="334" customFormat="1" ht="27" customHeight="1">
      <c r="B30" s="334" t="s">
        <v>384</v>
      </c>
      <c r="C30" s="334" t="s">
        <v>593</v>
      </c>
    </row>
    <row r="31" spans="1:10" s="334" customFormat="1" ht="27" customHeight="1">
      <c r="C31" s="334" t="s">
        <v>594</v>
      </c>
    </row>
    <row r="32" spans="1:10" ht="27" customHeight="1">
      <c r="C32" s="334"/>
    </row>
    <row r="33" spans="1:3" ht="27" customHeight="1">
      <c r="A33" s="1" t="s">
        <v>360</v>
      </c>
    </row>
    <row r="34" spans="1:3" ht="27" customHeight="1">
      <c r="B34" s="1" t="s">
        <v>387</v>
      </c>
      <c r="C34" s="1" t="s">
        <v>568</v>
      </c>
    </row>
    <row r="35" spans="1:3" ht="27" customHeight="1">
      <c r="C35" s="1" t="s">
        <v>567</v>
      </c>
    </row>
    <row r="36" spans="1:3" ht="27" customHeight="1">
      <c r="B36" s="1" t="s">
        <v>388</v>
      </c>
      <c r="C36" s="1" t="s">
        <v>392</v>
      </c>
    </row>
    <row r="37" spans="1:3" ht="27" customHeight="1">
      <c r="B37" s="1" t="s">
        <v>389</v>
      </c>
      <c r="C37" s="1" t="s">
        <v>393</v>
      </c>
    </row>
    <row r="38" spans="1:3" ht="27" customHeight="1">
      <c r="B38" s="1" t="s">
        <v>390</v>
      </c>
      <c r="C38" s="1" t="s">
        <v>394</v>
      </c>
    </row>
    <row r="39" spans="1:3" ht="27" customHeight="1">
      <c r="B39" s="1" t="s">
        <v>391</v>
      </c>
      <c r="C39" s="1" t="s">
        <v>395</v>
      </c>
    </row>
    <row r="40" spans="1:3" ht="27" customHeight="1"/>
    <row r="41" spans="1:3" ht="27" customHeight="1"/>
    <row r="42" spans="1:3" ht="27" customHeight="1"/>
    <row r="43" spans="1:3" ht="27" customHeight="1"/>
    <row r="44" spans="1:3" ht="27" customHeight="1"/>
    <row r="45" spans="1:3" ht="27" customHeight="1"/>
    <row r="46" spans="1:3" ht="27" customHeight="1"/>
    <row r="47" spans="1:3" ht="27" customHeight="1"/>
    <row r="48" spans="1:3" ht="27" customHeight="1"/>
    <row r="49" ht="27" customHeight="1"/>
    <row r="50" ht="27" customHeight="1"/>
    <row r="51" ht="27" customHeight="1"/>
    <row r="52" ht="27" customHeight="1"/>
    <row r="53" ht="27" customHeight="1"/>
    <row r="54" ht="27" customHeight="1"/>
    <row r="55" ht="27" customHeight="1"/>
    <row r="56" ht="27" customHeight="1"/>
    <row r="57" ht="27" customHeight="1"/>
    <row r="58" ht="27" customHeight="1"/>
    <row r="59" ht="27" customHeight="1"/>
    <row r="60" ht="27" customHeight="1"/>
    <row r="61" ht="27" customHeight="1"/>
    <row r="62" ht="27" customHeight="1"/>
    <row r="63" ht="27" customHeight="1"/>
    <row r="64" ht="27" customHeight="1"/>
    <row r="65" ht="27" customHeight="1"/>
    <row r="66" ht="27" customHeight="1"/>
    <row r="67" ht="27" customHeight="1"/>
    <row r="68" ht="27" customHeight="1"/>
    <row r="69" ht="27" customHeight="1"/>
    <row r="70" ht="27" customHeight="1"/>
    <row r="71" ht="27" customHeight="1"/>
    <row r="72" ht="27" customHeight="1"/>
    <row r="73" ht="27" customHeight="1"/>
    <row r="74" ht="27" customHeight="1"/>
    <row r="75" ht="27" customHeight="1"/>
    <row r="76" ht="27" customHeight="1"/>
    <row r="77" ht="27" customHeight="1"/>
    <row r="78" ht="27" customHeight="1"/>
    <row r="79" ht="27" customHeight="1"/>
    <row r="80" ht="27" customHeight="1"/>
    <row r="81" ht="27" customHeight="1"/>
    <row r="82" ht="27" customHeight="1"/>
    <row r="83" ht="27" customHeight="1"/>
    <row r="84" ht="27" customHeight="1"/>
    <row r="85" ht="27" customHeight="1"/>
    <row r="86" ht="27" customHeight="1"/>
    <row r="87" ht="27" customHeight="1"/>
    <row r="88" ht="27" customHeight="1"/>
    <row r="89" ht="27" customHeight="1"/>
    <row r="90" ht="27" customHeight="1"/>
    <row r="91" ht="27" customHeight="1"/>
    <row r="92" ht="27" customHeight="1"/>
    <row r="93" ht="27" customHeight="1"/>
    <row r="94" ht="27" customHeight="1"/>
    <row r="95" ht="27" customHeight="1"/>
    <row r="96" ht="27" customHeight="1"/>
    <row r="97" ht="27" customHeight="1"/>
    <row r="98" ht="27" customHeight="1"/>
    <row r="99" ht="27" customHeight="1"/>
    <row r="100" ht="27" customHeight="1"/>
    <row r="101" ht="27" customHeight="1"/>
    <row r="102" ht="27" customHeight="1"/>
    <row r="103" ht="27" customHeight="1"/>
    <row r="104" ht="27" customHeight="1"/>
    <row r="105" ht="27" customHeight="1"/>
    <row r="106" ht="27" customHeight="1"/>
    <row r="107" ht="27" customHeight="1"/>
    <row r="108" ht="27" customHeight="1"/>
    <row r="109" ht="27" customHeight="1"/>
    <row r="110" ht="27" customHeight="1"/>
    <row r="111" ht="27" customHeight="1"/>
    <row r="112" ht="27" customHeight="1"/>
    <row r="113" ht="27" customHeight="1"/>
    <row r="114" ht="27" customHeight="1"/>
    <row r="115" ht="27" customHeight="1"/>
    <row r="116" ht="27" customHeight="1"/>
    <row r="117" ht="27" customHeight="1"/>
    <row r="118" ht="27" customHeight="1"/>
    <row r="119" ht="27" customHeight="1"/>
    <row r="120" ht="27" customHeight="1"/>
    <row r="121" ht="27" customHeight="1"/>
    <row r="122" ht="27" customHeight="1"/>
    <row r="123" ht="27" customHeight="1"/>
    <row r="124" ht="27" customHeight="1"/>
    <row r="125" ht="27" customHeight="1"/>
    <row r="126" ht="27" customHeight="1"/>
    <row r="127" ht="27" customHeight="1"/>
    <row r="128" ht="27" customHeight="1"/>
    <row r="129" ht="27" customHeight="1"/>
    <row r="130" ht="27" customHeight="1"/>
    <row r="131" ht="27" customHeight="1"/>
    <row r="132" ht="27" customHeight="1"/>
    <row r="133" ht="27" customHeight="1"/>
    <row r="134" ht="27" customHeight="1"/>
    <row r="135" ht="27" customHeight="1"/>
    <row r="136" ht="27" customHeight="1"/>
    <row r="137" ht="27" customHeight="1"/>
    <row r="138" ht="48" customHeight="1"/>
    <row r="139" ht="26.25" customHeight="1"/>
    <row r="140" ht="26.25" customHeight="1"/>
    <row r="141" ht="26.25" customHeight="1"/>
    <row r="142" ht="26.25" customHeight="1"/>
    <row r="143" ht="24" customHeight="1"/>
    <row r="144" ht="24" customHeight="1"/>
    <row r="145" ht="24" customHeight="1"/>
    <row r="146" ht="24" customHeight="1"/>
    <row r="147" ht="24" customHeight="1"/>
    <row r="148" ht="24" customHeight="1"/>
    <row r="149" ht="24" customHeight="1"/>
    <row r="150" ht="24" customHeight="1"/>
    <row r="151" ht="24" customHeight="1"/>
    <row r="152" ht="24" customHeight="1"/>
    <row r="153" ht="24" customHeight="1"/>
    <row r="154" ht="24" customHeight="1"/>
    <row r="155" ht="24" customHeight="1"/>
    <row r="156" ht="24" customHeight="1"/>
    <row r="157" ht="24" customHeight="1"/>
    <row r="158" ht="24" customHeight="1"/>
  </sheetData>
  <customSheetViews>
    <customSheetView guid="{C5FAFED9-6166-4746-ADED-0FA76312E786}" scale="55" showPageBreaks="1" printArea="1" view="pageBreakPreview">
      <selection activeCell="B13" sqref="B13"/>
      <pageMargins left="0.78740157480314965" right="0.78740157480314965" top="0.55118110236220474" bottom="0.55118110236220474" header="0.31496062992125984" footer="0.31496062992125984"/>
      <printOptions horizontalCentered="1"/>
      <pageSetup paperSize="9" scale="67" fitToHeight="2" orientation="portrait" r:id="rId1"/>
    </customSheetView>
    <customSheetView guid="{F4D6756E-AF4C-4E2C-B953-6184D5DD4220}" scale="55" showPageBreaks="1" view="pageBreakPreview">
      <selection activeCell="K10" sqref="K10"/>
      <pageMargins left="0.78740157480314965" right="0.78740157480314965" top="0.55118110236220474" bottom="0.55118110236220474" header="0.31496062992125984" footer="0.31496062992125984"/>
      <printOptions horizontalCentered="1"/>
      <pageSetup paperSize="9" scale="67" fitToHeight="2" orientation="portrait" r:id="rId2"/>
    </customSheetView>
    <customSheetView guid="{592965FF-9EF6-4C3A-906E-26C9AD76BDC9}" scale="85" showPageBreaks="1" printArea="1" view="pageBreakPreview" topLeftCell="A4">
      <selection activeCell="E37" sqref="E37"/>
      <pageMargins left="0.78740157480314965" right="0.78740157480314965" top="0.55118110236220474" bottom="0.55118110236220474" header="0.31496062992125984" footer="0.31496062992125984"/>
      <printOptions horizontalCentered="1"/>
      <pageSetup paperSize="9" scale="67" fitToHeight="2" orientation="portrait" r:id="rId3"/>
    </customSheetView>
  </customSheetViews>
  <mergeCells count="5">
    <mergeCell ref="A1:M1"/>
    <mergeCell ref="C18:D19"/>
    <mergeCell ref="E18:H18"/>
    <mergeCell ref="E19:H19"/>
    <mergeCell ref="I18:J19"/>
  </mergeCells>
  <phoneticPr fontId="1"/>
  <printOptions horizontalCentered="1"/>
  <pageMargins left="0.78740157480314965" right="0.78740157480314965" top="0.55118110236220474" bottom="0.55118110236220474" header="0.31496062992125984" footer="0.31496062992125984"/>
  <pageSetup paperSize="9" scale="67" fitToHeight="2" orientation="portrait"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4"/>
  <sheetViews>
    <sheetView view="pageBreakPreview" zoomScale="60" zoomScaleNormal="100" workbookViewId="0">
      <selection activeCell="S20" sqref="S20"/>
    </sheetView>
  </sheetViews>
  <sheetFormatPr defaultColWidth="9" defaultRowHeight="14.4"/>
  <cols>
    <col min="1" max="16384" width="9" style="1"/>
  </cols>
  <sheetData>
    <row r="1" spans="1:14" ht="37.5" customHeight="1"/>
    <row r="2" spans="1:14" s="5" customFormat="1" ht="22.5" customHeight="1">
      <c r="A2" s="1"/>
      <c r="B2" s="1"/>
      <c r="C2" s="1"/>
      <c r="D2" s="1"/>
      <c r="E2" s="1"/>
      <c r="F2" s="1"/>
      <c r="G2" s="1"/>
      <c r="H2" s="1"/>
      <c r="I2" s="1"/>
      <c r="J2" s="1"/>
      <c r="K2" s="1"/>
      <c r="L2" s="1"/>
      <c r="M2" s="1"/>
      <c r="N2" s="1"/>
    </row>
    <row r="3" spans="1:14" ht="33.75" customHeight="1"/>
    <row r="4" spans="1:14" ht="27" customHeight="1"/>
    <row r="5" spans="1:14" ht="27" customHeight="1"/>
    <row r="6" spans="1:14" ht="27" customHeight="1"/>
    <row r="7" spans="1:14" ht="27" customHeight="1"/>
    <row r="8" spans="1:14" ht="27" customHeight="1"/>
    <row r="9" spans="1:14" ht="27" customHeight="1"/>
    <row r="10" spans="1:14" ht="27" customHeight="1"/>
    <row r="11" spans="1:14" ht="27" customHeight="1"/>
    <row r="12" spans="1:14" ht="27" customHeight="1"/>
    <row r="13" spans="1:14" ht="27" customHeight="1"/>
    <row r="14" spans="1:14" ht="27" customHeight="1"/>
    <row r="15" spans="1:14" ht="27" customHeight="1"/>
    <row r="16" spans="1:14" ht="27" customHeight="1"/>
    <row r="17" ht="27" customHeight="1"/>
    <row r="18" ht="27" customHeight="1"/>
    <row r="19" ht="27" customHeight="1"/>
    <row r="20" ht="33.75" customHeight="1"/>
    <row r="21" ht="27" customHeight="1"/>
    <row r="22" ht="27" customHeight="1"/>
    <row r="23" ht="27" customHeight="1"/>
    <row r="24" ht="27" customHeight="1"/>
    <row r="25" ht="27" customHeight="1"/>
    <row r="26" ht="27" customHeight="1"/>
    <row r="27" ht="27" customHeight="1"/>
    <row r="28" ht="27" customHeight="1"/>
    <row r="29" ht="27" customHeight="1"/>
    <row r="30" ht="27" customHeight="1"/>
    <row r="31" ht="27" customHeight="1"/>
    <row r="32" ht="27" customHeight="1"/>
    <row r="33" ht="27" customHeight="1"/>
    <row r="34" ht="27" customHeight="1"/>
    <row r="35" ht="27" customHeight="1"/>
    <row r="36" ht="30.75" customHeight="1"/>
    <row r="37" ht="30.75" customHeight="1"/>
    <row r="38" ht="27" customHeight="1"/>
    <row r="39" ht="27" customHeight="1"/>
    <row r="40" ht="27" customHeight="1"/>
    <row r="41" ht="27" customHeight="1"/>
    <row r="42" ht="27" customHeight="1"/>
    <row r="43" ht="27" customHeight="1"/>
    <row r="44" ht="27" customHeight="1"/>
    <row r="45" ht="27" customHeight="1"/>
    <row r="46" ht="27" customHeight="1"/>
    <row r="47" ht="27" customHeight="1"/>
    <row r="48" ht="27" customHeight="1"/>
    <row r="49" ht="27" customHeight="1"/>
    <row r="50" ht="27" customHeight="1"/>
    <row r="51" ht="27" customHeight="1"/>
    <row r="52" ht="27" customHeight="1"/>
    <row r="53" ht="27" customHeight="1"/>
    <row r="54" ht="27" customHeight="1"/>
    <row r="55" ht="27" customHeight="1"/>
    <row r="56" ht="27" customHeight="1"/>
    <row r="57" ht="27" customHeight="1"/>
    <row r="58" ht="27" customHeight="1"/>
    <row r="59" ht="27" customHeight="1"/>
    <row r="60" ht="27" customHeight="1"/>
    <row r="61" ht="27" customHeight="1"/>
    <row r="62" ht="27" customHeight="1"/>
    <row r="63" ht="27" customHeight="1"/>
    <row r="64" ht="27" customHeight="1"/>
    <row r="65" ht="27" customHeight="1"/>
    <row r="66" ht="27" customHeight="1"/>
    <row r="67" ht="27" customHeight="1"/>
    <row r="68" ht="27" customHeight="1"/>
    <row r="69" ht="27" customHeight="1"/>
    <row r="70" ht="27" customHeight="1"/>
    <row r="71" ht="27" customHeight="1"/>
    <row r="72" ht="27" customHeight="1"/>
    <row r="73" ht="27" customHeight="1"/>
    <row r="74" ht="27" customHeight="1"/>
    <row r="75" ht="27" customHeight="1"/>
    <row r="76" ht="27" customHeight="1"/>
    <row r="77" ht="27" customHeight="1"/>
    <row r="78" ht="27" customHeight="1"/>
    <row r="79" ht="27" customHeight="1"/>
    <row r="80" ht="27" customHeight="1"/>
    <row r="81" ht="27" customHeight="1"/>
    <row r="82" ht="27" customHeight="1"/>
    <row r="83" ht="27" customHeight="1"/>
    <row r="84" ht="27" customHeight="1"/>
    <row r="85" ht="27" customHeight="1"/>
    <row r="86" ht="27" customHeight="1"/>
    <row r="87" ht="27" customHeight="1"/>
    <row r="88" ht="27" customHeight="1"/>
    <row r="89" ht="27" customHeight="1"/>
    <row r="90" ht="27" customHeight="1"/>
    <row r="91" ht="27" customHeight="1"/>
    <row r="92" ht="27" customHeight="1"/>
    <row r="93" ht="27" customHeight="1"/>
    <row r="94" ht="27" customHeight="1"/>
    <row r="95" ht="27" customHeight="1"/>
    <row r="96" ht="27" customHeight="1"/>
    <row r="97" ht="27" customHeight="1"/>
    <row r="98" ht="27" customHeight="1"/>
    <row r="99" ht="27" customHeight="1"/>
    <row r="100" ht="27" customHeight="1"/>
    <row r="101" ht="27" customHeight="1"/>
    <row r="102" ht="27" customHeight="1"/>
    <row r="103" ht="27" customHeight="1"/>
    <row r="104" ht="27" customHeight="1"/>
    <row r="105" ht="27" customHeight="1"/>
    <row r="106" ht="27" customHeight="1"/>
    <row r="107" ht="27" customHeight="1"/>
    <row r="108" ht="27" customHeight="1"/>
    <row r="109" ht="27" customHeight="1"/>
    <row r="110" ht="27" customHeight="1"/>
    <row r="111" ht="27" customHeight="1"/>
    <row r="112" ht="27" customHeight="1"/>
    <row r="113" ht="27" customHeight="1"/>
    <row r="114" ht="27" customHeight="1"/>
    <row r="115" ht="27" customHeight="1"/>
    <row r="116" ht="27" customHeight="1"/>
    <row r="117" ht="27" customHeight="1"/>
    <row r="118" ht="27" customHeight="1"/>
    <row r="119" ht="27" customHeight="1"/>
    <row r="120" ht="27" customHeight="1"/>
    <row r="121" ht="27" customHeight="1"/>
    <row r="122" ht="27" customHeight="1"/>
    <row r="123" ht="27" customHeight="1"/>
    <row r="124" ht="27" customHeight="1"/>
    <row r="125" ht="27" customHeight="1"/>
    <row r="126" ht="27" customHeight="1"/>
    <row r="127" ht="27" customHeight="1"/>
    <row r="128" ht="27" customHeight="1"/>
    <row r="129" ht="27" customHeight="1"/>
    <row r="130" ht="27" customHeight="1"/>
    <row r="131" ht="27" customHeight="1"/>
    <row r="132" ht="27" customHeight="1"/>
    <row r="133" ht="27" customHeight="1"/>
    <row r="134" ht="27" customHeight="1"/>
    <row r="135" ht="27" customHeight="1"/>
    <row r="136" ht="27" customHeight="1"/>
    <row r="137" ht="27" customHeight="1"/>
    <row r="138" ht="27" customHeight="1"/>
    <row r="139" ht="27" customHeight="1"/>
    <row r="140" ht="27" customHeight="1"/>
    <row r="141" ht="27" customHeight="1"/>
    <row r="142" ht="27" customHeight="1"/>
    <row r="143" ht="27" customHeight="1"/>
    <row r="144" ht="48" customHeight="1"/>
    <row r="145" ht="26.25" customHeight="1"/>
    <row r="146" ht="26.25" customHeight="1"/>
    <row r="147" ht="26.25" customHeight="1"/>
    <row r="148" ht="26.25" customHeight="1"/>
    <row r="149" ht="24" customHeight="1"/>
    <row r="150" ht="24" customHeight="1"/>
    <row r="151" ht="24" customHeight="1"/>
    <row r="152" ht="24" customHeight="1"/>
    <row r="153" ht="24" customHeight="1"/>
    <row r="154" ht="24" customHeight="1"/>
    <row r="155" ht="24" customHeight="1"/>
    <row r="156" ht="24" customHeight="1"/>
    <row r="157" ht="24" customHeight="1"/>
    <row r="158" ht="24" customHeight="1"/>
    <row r="159" ht="24" customHeight="1"/>
    <row r="160" ht="24" customHeight="1"/>
    <row r="161" ht="24" customHeight="1"/>
    <row r="162" ht="24" customHeight="1"/>
    <row r="163" ht="24" customHeight="1"/>
    <row r="164" ht="24" customHeight="1"/>
  </sheetData>
  <customSheetViews>
    <customSheetView guid="{C5FAFED9-6166-4746-ADED-0FA76312E786}" scale="55" showPageBreaks="1" view="pageBreakPreview">
      <selection activeCell="B13" sqref="B13"/>
      <pageMargins left="0.78740157480314965" right="0.78740157480314965" top="0.55118110236220474" bottom="0.55118110236220474" header="0.31496062992125984" footer="0.31496062992125984"/>
      <printOptions horizontalCentered="1"/>
      <pageSetup paperSize="9" scale="67" fitToHeight="2" orientation="portrait" r:id="rId1"/>
    </customSheetView>
    <customSheetView guid="{F4D6756E-AF4C-4E2C-B953-6184D5DD4220}" scale="55" showPageBreaks="1" view="pageBreakPreview">
      <selection activeCell="B21" sqref="A4:F21"/>
      <pageMargins left="0.78740157480314965" right="0.78740157480314965" top="0.55118110236220474" bottom="0.55118110236220474" header="0.31496062992125984" footer="0.31496062992125984"/>
      <printOptions horizontalCentered="1"/>
      <pageSetup paperSize="9" scale="67" fitToHeight="2" orientation="portrait" r:id="rId2"/>
    </customSheetView>
    <customSheetView guid="{592965FF-9EF6-4C3A-906E-26C9AD76BDC9}" scale="70" showPageBreaks="1" view="pageBreakPreview">
      <selection activeCell="O22" sqref="O22"/>
      <pageMargins left="0.78740157480314965" right="0.78740157480314965" top="0.55118110236220474" bottom="0.55118110236220474" header="0.31496062992125984" footer="0.31496062992125984"/>
      <printOptions horizontalCentered="1"/>
      <pageSetup paperSize="9" scale="67" fitToHeight="2" orientation="portrait" r:id="rId3"/>
    </customSheetView>
  </customSheetViews>
  <phoneticPr fontId="1"/>
  <printOptions horizontalCentered="1"/>
  <pageMargins left="0.78740157480314965" right="0.78740157480314965" top="0.55118110236220474" bottom="0.55118110236220474" header="0.31496062992125984" footer="0.31496062992125984"/>
  <pageSetup paperSize="9" scale="67" fitToHeight="2" orientation="portrait"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E170"/>
  <sheetViews>
    <sheetView view="pageBreakPreview" topLeftCell="A10" zoomScale="70" zoomScaleNormal="100" zoomScaleSheetLayoutView="70" workbookViewId="0">
      <selection activeCell="AH17" sqref="AH17"/>
    </sheetView>
  </sheetViews>
  <sheetFormatPr defaultColWidth="9" defaultRowHeight="14.4"/>
  <cols>
    <col min="1" max="26" width="4.77734375" style="334" customWidth="1"/>
    <col min="27" max="27" width="5.88671875" style="334" customWidth="1"/>
    <col min="28" max="29" width="4.77734375" style="334" customWidth="1"/>
    <col min="30" max="16384" width="9" style="334"/>
  </cols>
  <sheetData>
    <row r="1" spans="1:27" ht="24.6" customHeight="1"/>
    <row r="2" spans="1:27" s="5" customFormat="1" ht="22.5" customHeight="1">
      <c r="A2" s="521" t="s">
        <v>653</v>
      </c>
      <c r="B2" s="522"/>
      <c r="C2" s="522"/>
      <c r="D2" s="522"/>
      <c r="E2" s="522"/>
      <c r="F2" s="334"/>
      <c r="G2" s="334"/>
      <c r="H2" s="522"/>
      <c r="I2" s="522"/>
      <c r="J2" s="522"/>
      <c r="K2" s="522"/>
      <c r="L2" s="522"/>
      <c r="M2" s="521" t="s">
        <v>643</v>
      </c>
      <c r="O2" s="522"/>
      <c r="Q2" s="522"/>
      <c r="R2" s="522"/>
      <c r="S2" s="522"/>
      <c r="T2" s="522"/>
      <c r="U2" s="522"/>
      <c r="V2" s="522"/>
      <c r="W2" s="522"/>
      <c r="X2" s="522"/>
      <c r="Y2" s="522"/>
      <c r="Z2" s="522"/>
      <c r="AA2" s="522"/>
    </row>
    <row r="3" spans="1:27" ht="33.75" customHeight="1">
      <c r="A3" s="523" t="s">
        <v>654</v>
      </c>
      <c r="H3" s="522"/>
      <c r="I3" s="522"/>
      <c r="J3" s="522"/>
      <c r="K3" s="522"/>
      <c r="L3" s="522"/>
      <c r="M3" s="522"/>
      <c r="N3" s="523" t="s">
        <v>645</v>
      </c>
      <c r="O3" s="522"/>
      <c r="Q3" s="522"/>
      <c r="R3" s="522"/>
      <c r="S3" s="522"/>
      <c r="T3" s="522"/>
      <c r="U3" s="522"/>
      <c r="V3" s="522"/>
      <c r="W3" s="522"/>
      <c r="X3" s="522"/>
      <c r="Y3" s="522"/>
      <c r="Z3" s="522"/>
      <c r="AA3" s="522"/>
    </row>
    <row r="4" spans="1:27" ht="27" customHeight="1"/>
    <row r="5" spans="1:27" ht="27" customHeight="1"/>
    <row r="6" spans="1:27" ht="27" customHeight="1"/>
    <row r="7" spans="1:27" ht="27" customHeight="1"/>
    <row r="8" spans="1:27" ht="27" customHeight="1"/>
    <row r="9" spans="1:27" ht="27" customHeight="1"/>
    <row r="10" spans="1:27" ht="27" customHeight="1"/>
    <row r="11" spans="1:27" ht="27" customHeight="1"/>
    <row r="12" spans="1:27" ht="27" customHeight="1"/>
    <row r="13" spans="1:27" ht="27" customHeight="1"/>
    <row r="14" spans="1:27" ht="27" customHeight="1">
      <c r="B14" s="769"/>
      <c r="C14" s="769"/>
      <c r="D14" s="769"/>
      <c r="E14" s="769"/>
      <c r="F14" s="769"/>
      <c r="G14" s="769"/>
      <c r="H14" s="769"/>
      <c r="I14" s="769"/>
      <c r="J14" s="769"/>
      <c r="K14" s="769"/>
      <c r="L14" s="769"/>
    </row>
    <row r="15" spans="1:27" ht="27" customHeight="1">
      <c r="B15" s="770"/>
      <c r="C15" s="770"/>
      <c r="D15" s="770"/>
      <c r="E15" s="770"/>
      <c r="F15" s="770"/>
      <c r="G15" s="770"/>
      <c r="H15" s="770"/>
      <c r="I15" s="770"/>
      <c r="J15" s="770"/>
      <c r="K15" s="770"/>
      <c r="L15" s="770"/>
    </row>
    <row r="16" spans="1:27" ht="9.6" customHeight="1"/>
    <row r="17" spans="1:31" ht="33" customHeight="1">
      <c r="A17" s="444" t="s">
        <v>646</v>
      </c>
      <c r="B17" s="524"/>
      <c r="C17" s="525"/>
      <c r="D17" s="525"/>
      <c r="E17" s="525"/>
      <c r="F17" s="525"/>
      <c r="G17" s="525"/>
      <c r="H17" s="525"/>
      <c r="I17" s="525"/>
      <c r="J17" s="525"/>
      <c r="K17" s="525"/>
      <c r="L17" s="525"/>
      <c r="M17" s="524" t="s">
        <v>647</v>
      </c>
      <c r="O17" s="525"/>
      <c r="P17" s="525"/>
      <c r="Q17" s="525"/>
      <c r="R17" s="525"/>
      <c r="S17" s="525"/>
      <c r="T17" s="525"/>
      <c r="U17" s="525"/>
      <c r="V17" s="525"/>
      <c r="W17" s="525"/>
      <c r="X17" s="525"/>
      <c r="Y17" s="525"/>
      <c r="Z17" s="525"/>
      <c r="AA17" s="525"/>
      <c r="AB17" s="525"/>
      <c r="AC17" s="525"/>
      <c r="AD17" s="525"/>
      <c r="AE17" s="525"/>
    </row>
    <row r="18" spans="1:31" ht="27" customHeight="1"/>
    <row r="19" spans="1:31" ht="27" customHeight="1"/>
    <row r="20" spans="1:31" ht="27" customHeight="1">
      <c r="A20" s="521" t="s">
        <v>655</v>
      </c>
    </row>
    <row r="21" spans="1:31" ht="15" customHeight="1"/>
    <row r="22" spans="1:31" s="93" customFormat="1" ht="27" customHeight="1">
      <c r="C22" s="520" t="s">
        <v>648</v>
      </c>
    </row>
    <row r="23" spans="1:31" s="93" customFormat="1" ht="27" customHeight="1">
      <c r="C23" s="110" t="s">
        <v>520</v>
      </c>
    </row>
    <row r="24" spans="1:31" s="93" customFormat="1" ht="27" customHeight="1">
      <c r="D24" s="93" t="s">
        <v>506</v>
      </c>
    </row>
    <row r="25" spans="1:31" s="93" customFormat="1" ht="14.25" customHeight="1"/>
    <row r="26" spans="1:31" s="93" customFormat="1" ht="33.75" customHeight="1">
      <c r="C26" s="110" t="s">
        <v>521</v>
      </c>
    </row>
    <row r="27" spans="1:31" s="93" customFormat="1" ht="27" customHeight="1">
      <c r="D27" s="771" t="s">
        <v>507</v>
      </c>
      <c r="E27" s="771"/>
      <c r="F27" s="771"/>
      <c r="G27" s="771"/>
      <c r="H27" s="771"/>
      <c r="I27" s="771"/>
      <c r="J27" s="771"/>
      <c r="K27" s="771"/>
      <c r="L27" s="771"/>
      <c r="M27" s="771"/>
      <c r="N27" s="771"/>
      <c r="O27" s="771"/>
      <c r="P27" s="771"/>
      <c r="Q27" s="771"/>
      <c r="R27" s="771"/>
      <c r="S27" s="771"/>
      <c r="T27" s="771"/>
      <c r="U27" s="771"/>
      <c r="V27" s="771"/>
      <c r="W27" s="771"/>
      <c r="X27" s="771"/>
      <c r="Y27" s="771"/>
      <c r="Z27" s="771"/>
    </row>
    <row r="28" spans="1:31" s="93" customFormat="1" ht="27" customHeight="1">
      <c r="D28" s="771"/>
      <c r="E28" s="771"/>
      <c r="F28" s="771"/>
      <c r="G28" s="771"/>
      <c r="H28" s="771"/>
      <c r="I28" s="771"/>
      <c r="J28" s="771"/>
      <c r="K28" s="771"/>
      <c r="L28" s="771"/>
      <c r="M28" s="771"/>
      <c r="N28" s="771"/>
      <c r="O28" s="771"/>
      <c r="P28" s="771"/>
      <c r="Q28" s="771"/>
      <c r="R28" s="771"/>
      <c r="S28" s="771"/>
      <c r="T28" s="771"/>
      <c r="U28" s="771"/>
      <c r="V28" s="771"/>
      <c r="W28" s="771"/>
      <c r="X28" s="771"/>
      <c r="Y28" s="771"/>
      <c r="Z28" s="771"/>
    </row>
    <row r="29" spans="1:31" s="93" customFormat="1" ht="27" customHeight="1">
      <c r="D29" s="533"/>
      <c r="E29" s="533"/>
      <c r="F29" s="533"/>
      <c r="G29" s="533"/>
      <c r="H29" s="533"/>
      <c r="I29" s="533"/>
      <c r="J29" s="533"/>
      <c r="K29" s="533"/>
      <c r="L29" s="533"/>
      <c r="M29" s="533"/>
      <c r="N29" s="533"/>
      <c r="O29" s="533"/>
      <c r="P29" s="533"/>
      <c r="Q29" s="533"/>
      <c r="R29" s="533"/>
      <c r="S29" s="533"/>
      <c r="T29" s="533"/>
      <c r="U29" s="533"/>
      <c r="V29" s="533"/>
      <c r="W29" s="533"/>
      <c r="X29" s="533"/>
      <c r="Y29" s="533"/>
      <c r="Z29" s="533"/>
    </row>
    <row r="30" spans="1:31" s="93" customFormat="1" ht="27" customHeight="1">
      <c r="C30" s="520" t="s">
        <v>649</v>
      </c>
    </row>
    <row r="31" spans="1:31" s="93" customFormat="1" ht="27" customHeight="1">
      <c r="C31" s="110" t="s">
        <v>520</v>
      </c>
    </row>
    <row r="32" spans="1:31" s="93" customFormat="1" ht="27" customHeight="1">
      <c r="D32" s="93" t="s">
        <v>508</v>
      </c>
    </row>
    <row r="33" spans="3:26" s="93" customFormat="1" ht="14.25" customHeight="1"/>
    <row r="34" spans="3:26" s="93" customFormat="1" ht="27" customHeight="1">
      <c r="C34" s="110" t="s">
        <v>521</v>
      </c>
    </row>
    <row r="35" spans="3:26" s="93" customFormat="1" ht="27" customHeight="1">
      <c r="D35" s="771" t="s">
        <v>509</v>
      </c>
      <c r="E35" s="771"/>
      <c r="F35" s="771"/>
      <c r="G35" s="771"/>
      <c r="H35" s="771"/>
      <c r="I35" s="771"/>
      <c r="J35" s="771"/>
      <c r="K35" s="771"/>
      <c r="L35" s="771"/>
      <c r="M35" s="771"/>
      <c r="N35" s="771"/>
      <c r="O35" s="771"/>
      <c r="P35" s="771"/>
      <c r="Q35" s="771"/>
      <c r="R35" s="771"/>
      <c r="S35" s="771"/>
      <c r="T35" s="771"/>
      <c r="U35" s="771"/>
      <c r="V35" s="771"/>
      <c r="W35" s="771"/>
      <c r="X35" s="771"/>
      <c r="Y35" s="771"/>
      <c r="Z35" s="771"/>
    </row>
    <row r="36" spans="3:26" s="93" customFormat="1" ht="27" customHeight="1">
      <c r="D36" s="771"/>
      <c r="E36" s="771"/>
      <c r="F36" s="771"/>
      <c r="G36" s="771"/>
      <c r="H36" s="771"/>
      <c r="I36" s="771"/>
      <c r="J36" s="771"/>
      <c r="K36" s="771"/>
      <c r="L36" s="771"/>
      <c r="M36" s="771"/>
      <c r="N36" s="771"/>
      <c r="O36" s="771"/>
      <c r="P36" s="771"/>
      <c r="Q36" s="771"/>
      <c r="R36" s="771"/>
      <c r="S36" s="771"/>
      <c r="T36" s="771"/>
      <c r="U36" s="771"/>
      <c r="V36" s="771"/>
      <c r="W36" s="771"/>
      <c r="X36" s="771"/>
      <c r="Y36" s="771"/>
      <c r="Z36" s="771"/>
    </row>
    <row r="37" spans="3:26" ht="27" customHeight="1"/>
    <row r="38" spans="3:26" ht="11.4" customHeight="1"/>
    <row r="39" spans="3:26" ht="27" customHeight="1"/>
    <row r="40" spans="3:26" ht="27" customHeight="1"/>
    <row r="41" spans="3:26" ht="27" customHeight="1">
      <c r="O41" s="768" t="s">
        <v>510</v>
      </c>
      <c r="P41" s="768"/>
      <c r="Q41" s="113" t="s">
        <v>519</v>
      </c>
      <c r="R41" s="442" t="s">
        <v>644</v>
      </c>
    </row>
    <row r="42" spans="3:26" ht="30.75" customHeight="1">
      <c r="O42" s="768" t="s">
        <v>511</v>
      </c>
      <c r="P42" s="768"/>
      <c r="Q42" s="113" t="s">
        <v>519</v>
      </c>
      <c r="R42" s="93" t="s">
        <v>516</v>
      </c>
    </row>
    <row r="43" spans="3:26" ht="30.75" customHeight="1">
      <c r="O43" s="768" t="s">
        <v>512</v>
      </c>
      <c r="P43" s="768"/>
      <c r="Q43" s="113" t="s">
        <v>519</v>
      </c>
      <c r="R43" s="93" t="s">
        <v>517</v>
      </c>
    </row>
    <row r="44" spans="3:26" ht="27" customHeight="1">
      <c r="O44" s="768" t="s">
        <v>513</v>
      </c>
      <c r="P44" s="768"/>
      <c r="Q44" s="113" t="s">
        <v>519</v>
      </c>
      <c r="R44" s="93" t="s">
        <v>620</v>
      </c>
    </row>
    <row r="45" spans="3:26" ht="27" customHeight="1">
      <c r="O45" s="768" t="s">
        <v>515</v>
      </c>
      <c r="P45" s="768"/>
      <c r="Q45" s="113" t="s">
        <v>519</v>
      </c>
      <c r="R45" s="93" t="s">
        <v>518</v>
      </c>
    </row>
    <row r="46" spans="3:26" ht="27" customHeight="1"/>
    <row r="47" spans="3:26" ht="27" customHeight="1"/>
    <row r="48" spans="3:26" ht="27" customHeight="1"/>
    <row r="49" ht="27" customHeight="1"/>
    <row r="50" ht="27" customHeight="1"/>
    <row r="51" ht="27" customHeight="1"/>
    <row r="52" ht="27" customHeight="1"/>
    <row r="53" ht="27" customHeight="1"/>
    <row r="54" ht="27" customHeight="1"/>
    <row r="55" ht="27" customHeight="1"/>
    <row r="56" ht="27" customHeight="1"/>
    <row r="57" ht="27" customHeight="1"/>
    <row r="58" ht="27" customHeight="1"/>
    <row r="59" ht="27" customHeight="1"/>
    <row r="60" ht="27" customHeight="1"/>
    <row r="61" ht="27" customHeight="1"/>
    <row r="62" ht="27" customHeight="1"/>
    <row r="63" ht="27" customHeight="1"/>
    <row r="64" ht="27" customHeight="1"/>
    <row r="65" ht="27" customHeight="1"/>
    <row r="66" ht="27" customHeight="1"/>
    <row r="67" ht="27" customHeight="1"/>
    <row r="68" ht="27" customHeight="1"/>
    <row r="69" ht="27" customHeight="1"/>
    <row r="70" ht="27" customHeight="1"/>
    <row r="71" ht="27" customHeight="1"/>
    <row r="72" ht="27" customHeight="1"/>
    <row r="73" ht="27" customHeight="1"/>
    <row r="74" ht="27" customHeight="1"/>
    <row r="75" ht="27" customHeight="1"/>
    <row r="76" ht="27" customHeight="1"/>
    <row r="77" ht="27" customHeight="1"/>
    <row r="78" ht="27" customHeight="1"/>
    <row r="79" ht="27" customHeight="1"/>
    <row r="80" ht="27" customHeight="1"/>
    <row r="81" ht="27" customHeight="1"/>
    <row r="82" ht="27" customHeight="1"/>
    <row r="83" ht="27" customHeight="1"/>
    <row r="84" ht="27" customHeight="1"/>
    <row r="85" ht="27" customHeight="1"/>
    <row r="86" ht="27" customHeight="1"/>
    <row r="87" ht="27" customHeight="1"/>
    <row r="88" ht="27" customHeight="1"/>
    <row r="89" ht="27" customHeight="1"/>
    <row r="90" ht="27" customHeight="1"/>
    <row r="91" ht="27" customHeight="1"/>
    <row r="92" ht="27" customHeight="1"/>
    <row r="93" ht="27" customHeight="1"/>
    <row r="94" ht="27" customHeight="1"/>
    <row r="95" ht="27" customHeight="1"/>
    <row r="96" ht="27" customHeight="1"/>
    <row r="97" ht="27" customHeight="1"/>
    <row r="98" ht="27" customHeight="1"/>
    <row r="99" ht="27" customHeight="1"/>
    <row r="100" ht="27" customHeight="1"/>
    <row r="101" ht="27" customHeight="1"/>
    <row r="102" ht="27" customHeight="1"/>
    <row r="103" ht="27" customHeight="1"/>
    <row r="104" ht="27" customHeight="1"/>
    <row r="105" ht="27" customHeight="1"/>
    <row r="106" ht="27" customHeight="1"/>
    <row r="107" ht="27" customHeight="1"/>
    <row r="108" ht="27" customHeight="1"/>
    <row r="109" ht="27" customHeight="1"/>
    <row r="110" ht="27" customHeight="1"/>
    <row r="111" ht="27" customHeight="1"/>
    <row r="112" ht="27" customHeight="1"/>
    <row r="113" ht="27" customHeight="1"/>
    <row r="114" ht="27" customHeight="1"/>
    <row r="115" ht="27" customHeight="1"/>
    <row r="116" ht="27" customHeight="1"/>
    <row r="117" ht="27" customHeight="1"/>
    <row r="118" ht="27" customHeight="1"/>
    <row r="119" ht="27" customHeight="1"/>
    <row r="120" ht="27" customHeight="1"/>
    <row r="121" ht="27" customHeight="1"/>
    <row r="122" ht="27" customHeight="1"/>
    <row r="123" ht="27" customHeight="1"/>
    <row r="124" ht="27" customHeight="1"/>
    <row r="125" ht="27" customHeight="1"/>
    <row r="126" ht="27" customHeight="1"/>
    <row r="127" ht="27" customHeight="1"/>
    <row r="128" ht="27" customHeight="1"/>
    <row r="129" ht="27" customHeight="1"/>
    <row r="130" ht="27" customHeight="1"/>
    <row r="131" ht="27" customHeight="1"/>
    <row r="132" ht="27" customHeight="1"/>
    <row r="133" ht="27" customHeight="1"/>
    <row r="134" ht="27" customHeight="1"/>
    <row r="135" ht="27" customHeight="1"/>
    <row r="136" ht="27" customHeight="1"/>
    <row r="137" ht="27" customHeight="1"/>
    <row r="138" ht="27" customHeight="1"/>
    <row r="139" ht="27" customHeight="1"/>
    <row r="140" ht="27" customHeight="1"/>
    <row r="141" ht="27" customHeight="1"/>
    <row r="142" ht="27" customHeight="1"/>
    <row r="143" ht="27" customHeight="1"/>
    <row r="144" ht="27" customHeight="1"/>
    <row r="145" ht="27" customHeight="1"/>
    <row r="146" ht="27" customHeight="1"/>
    <row r="147" ht="27" customHeight="1"/>
    <row r="148" ht="27" customHeight="1"/>
    <row r="149" ht="27" customHeight="1"/>
    <row r="150" ht="48" customHeight="1"/>
    <row r="151" ht="26.25" customHeight="1"/>
    <row r="152" ht="26.25" customHeight="1"/>
    <row r="153" ht="26.25" customHeight="1"/>
    <row r="154" ht="26.25" customHeight="1"/>
    <row r="155" ht="24" customHeight="1"/>
    <row r="156" ht="24" customHeight="1"/>
    <row r="157" ht="24" customHeight="1"/>
    <row r="158" ht="24" customHeight="1"/>
    <row r="159" ht="24" customHeight="1"/>
    <row r="160" ht="24" customHeight="1"/>
    <row r="161" ht="24" customHeight="1"/>
    <row r="162" ht="24" customHeight="1"/>
    <row r="163" ht="24" customHeight="1"/>
    <row r="164" ht="24" customHeight="1"/>
    <row r="165" ht="24" customHeight="1"/>
    <row r="166" ht="24" customHeight="1"/>
    <row r="167" ht="24" customHeight="1"/>
    <row r="168" ht="24" customHeight="1"/>
    <row r="169" ht="24" customHeight="1"/>
    <row r="170" ht="24" customHeight="1"/>
  </sheetData>
  <mergeCells count="9">
    <mergeCell ref="O43:P43"/>
    <mergeCell ref="O44:P44"/>
    <mergeCell ref="O45:P45"/>
    <mergeCell ref="B14:L14"/>
    <mergeCell ref="B15:L15"/>
    <mergeCell ref="D27:Z28"/>
    <mergeCell ref="D35:Z36"/>
    <mergeCell ref="O41:P41"/>
    <mergeCell ref="O42:P42"/>
  </mergeCells>
  <phoneticPr fontId="1"/>
  <printOptions horizontalCentered="1"/>
  <pageMargins left="0.78740157480314965" right="0.78740157480314965" top="0.55118110236220474" bottom="0.55118110236220474" header="0.31496062992125984" footer="0.31496062992125984"/>
  <pageSetup paperSize="9" scale="67" fitToHeight="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169"/>
  <sheetViews>
    <sheetView view="pageBreakPreview" topLeftCell="A25" zoomScale="70" zoomScaleNormal="100" zoomScaleSheetLayoutView="70" workbookViewId="0">
      <selection activeCell="AF37" sqref="AF37"/>
    </sheetView>
  </sheetViews>
  <sheetFormatPr defaultColWidth="9" defaultRowHeight="14.4"/>
  <cols>
    <col min="1" max="26" width="4.77734375" style="334" customWidth="1"/>
    <col min="27" max="27" width="5.88671875" style="334" customWidth="1"/>
    <col min="28" max="29" width="4.77734375" style="334" customWidth="1"/>
    <col min="30" max="16384" width="9" style="334"/>
  </cols>
  <sheetData>
    <row r="1" spans="1:27" ht="24.75" customHeight="1"/>
    <row r="2" spans="1:27" s="5" customFormat="1" ht="22.5" customHeight="1">
      <c r="A2" s="517" t="s">
        <v>638</v>
      </c>
      <c r="C2" s="93"/>
      <c r="D2" s="93"/>
      <c r="E2" s="93"/>
      <c r="F2" s="93"/>
      <c r="G2" s="93"/>
      <c r="H2" s="93"/>
      <c r="I2" s="93"/>
      <c r="J2" s="93"/>
      <c r="K2" s="93"/>
      <c r="L2" s="93"/>
      <c r="M2" s="517" t="s">
        <v>639</v>
      </c>
      <c r="O2" s="518"/>
      <c r="Q2" s="93"/>
      <c r="R2" s="93"/>
      <c r="S2" s="93"/>
      <c r="T2" s="93"/>
      <c r="U2" s="93"/>
      <c r="V2" s="93"/>
      <c r="W2" s="93"/>
      <c r="X2" s="334"/>
      <c r="Y2" s="334"/>
      <c r="Z2" s="334"/>
      <c r="AA2" s="334"/>
    </row>
    <row r="3" spans="1:27" ht="33.75" customHeight="1">
      <c r="A3" s="519" t="s">
        <v>641</v>
      </c>
      <c r="C3" s="93"/>
      <c r="D3" s="93"/>
      <c r="E3" s="93"/>
      <c r="F3" s="93"/>
      <c r="G3" s="93"/>
      <c r="H3" s="93"/>
      <c r="I3" s="93"/>
      <c r="J3" s="93"/>
      <c r="K3" s="93"/>
      <c r="L3" s="93"/>
      <c r="M3" s="519" t="s">
        <v>640</v>
      </c>
      <c r="O3" s="519"/>
      <c r="Q3" s="93"/>
      <c r="R3" s="93"/>
      <c r="S3" s="93"/>
      <c r="T3" s="93"/>
      <c r="U3" s="93"/>
      <c r="V3" s="93"/>
      <c r="W3" s="93"/>
    </row>
    <row r="4" spans="1:27" ht="27" customHeight="1"/>
    <row r="5" spans="1:27" ht="27" customHeight="1"/>
    <row r="6" spans="1:27" ht="27" customHeight="1"/>
    <row r="7" spans="1:27" ht="27" customHeight="1"/>
    <row r="8" spans="1:27" ht="27" customHeight="1"/>
    <row r="9" spans="1:27" ht="27" customHeight="1"/>
    <row r="10" spans="1:27" ht="27" customHeight="1"/>
    <row r="11" spans="1:27" ht="27" customHeight="1"/>
    <row r="12" spans="1:27" ht="27" customHeight="1"/>
    <row r="13" spans="1:27" ht="27" customHeight="1"/>
    <row r="14" spans="1:27" ht="27" customHeight="1">
      <c r="B14" s="770"/>
      <c r="C14" s="770"/>
      <c r="D14" s="770"/>
      <c r="E14" s="770"/>
      <c r="F14" s="770"/>
      <c r="G14" s="770"/>
      <c r="H14" s="770"/>
      <c r="I14" s="770"/>
      <c r="J14" s="770"/>
      <c r="K14" s="770"/>
      <c r="L14" s="770"/>
    </row>
    <row r="15" spans="1:27" ht="27" customHeight="1"/>
    <row r="16" spans="1:27" ht="33" customHeight="1">
      <c r="B16" s="516" t="s">
        <v>621</v>
      </c>
      <c r="N16" s="516" t="s">
        <v>636</v>
      </c>
    </row>
    <row r="17" spans="2:26" ht="21" customHeight="1"/>
    <row r="18" spans="2:26" ht="27" customHeight="1"/>
    <row r="19" spans="2:26" ht="27" customHeight="1">
      <c r="B19" s="517" t="s">
        <v>514</v>
      </c>
      <c r="C19" s="93"/>
      <c r="D19" s="93"/>
      <c r="E19" s="93"/>
      <c r="F19" s="93"/>
      <c r="G19" s="93"/>
      <c r="H19" s="93"/>
      <c r="I19" s="93"/>
      <c r="J19" s="93"/>
      <c r="K19" s="93"/>
      <c r="L19" s="93"/>
      <c r="M19" s="93"/>
    </row>
    <row r="20" spans="2:26" ht="15" customHeight="1">
      <c r="B20" s="93"/>
      <c r="C20" s="93"/>
      <c r="D20" s="93"/>
      <c r="E20" s="93"/>
      <c r="F20" s="93"/>
      <c r="G20" s="93"/>
      <c r="H20" s="93"/>
      <c r="I20" s="93"/>
      <c r="J20" s="93"/>
      <c r="K20" s="93"/>
      <c r="L20" s="93"/>
      <c r="M20" s="93"/>
    </row>
    <row r="21" spans="2:26" s="93" customFormat="1" ht="27" customHeight="1">
      <c r="C21" s="110" t="s">
        <v>637</v>
      </c>
    </row>
    <row r="22" spans="2:26" s="93" customFormat="1" ht="27" customHeight="1">
      <c r="C22" s="110" t="s">
        <v>520</v>
      </c>
    </row>
    <row r="23" spans="2:26" s="93" customFormat="1" ht="27" customHeight="1">
      <c r="D23" s="93" t="s">
        <v>506</v>
      </c>
    </row>
    <row r="24" spans="2:26" s="93" customFormat="1" ht="14.25" customHeight="1"/>
    <row r="25" spans="2:26" s="93" customFormat="1" ht="33.75" customHeight="1">
      <c r="C25" s="110" t="s">
        <v>521</v>
      </c>
    </row>
    <row r="26" spans="2:26" s="93" customFormat="1" ht="27" customHeight="1">
      <c r="D26" s="771" t="s">
        <v>507</v>
      </c>
      <c r="E26" s="771"/>
      <c r="F26" s="771"/>
      <c r="G26" s="771"/>
      <c r="H26" s="771"/>
      <c r="I26" s="771"/>
      <c r="J26" s="771"/>
      <c r="K26" s="771"/>
      <c r="L26" s="771"/>
      <c r="M26" s="771"/>
      <c r="N26" s="771"/>
      <c r="O26" s="771"/>
      <c r="P26" s="771"/>
      <c r="Q26" s="771"/>
      <c r="R26" s="771"/>
      <c r="S26" s="771"/>
      <c r="T26" s="771"/>
      <c r="U26" s="771"/>
      <c r="V26" s="771"/>
      <c r="W26" s="771"/>
      <c r="X26" s="771"/>
      <c r="Y26" s="771"/>
      <c r="Z26" s="771"/>
    </row>
    <row r="27" spans="2:26" s="93" customFormat="1" ht="27" customHeight="1">
      <c r="D27" s="771"/>
      <c r="E27" s="771"/>
      <c r="F27" s="771"/>
      <c r="G27" s="771"/>
      <c r="H27" s="771"/>
      <c r="I27" s="771"/>
      <c r="J27" s="771"/>
      <c r="K27" s="771"/>
      <c r="L27" s="771"/>
      <c r="M27" s="771"/>
      <c r="N27" s="771"/>
      <c r="O27" s="771"/>
      <c r="P27" s="771"/>
      <c r="Q27" s="771"/>
      <c r="R27" s="771"/>
      <c r="S27" s="771"/>
      <c r="T27" s="771"/>
      <c r="U27" s="771"/>
      <c r="V27" s="771"/>
      <c r="W27" s="771"/>
      <c r="X27" s="771"/>
      <c r="Y27" s="771"/>
      <c r="Z27" s="771"/>
    </row>
    <row r="28" spans="2:26" s="93" customFormat="1" ht="27" customHeight="1">
      <c r="D28" s="514"/>
      <c r="E28" s="514"/>
      <c r="F28" s="514"/>
      <c r="G28" s="514"/>
      <c r="H28" s="514"/>
      <c r="I28" s="514"/>
      <c r="J28" s="514"/>
      <c r="K28" s="514"/>
      <c r="L28" s="514"/>
      <c r="M28" s="514"/>
      <c r="N28" s="514"/>
      <c r="O28" s="514"/>
      <c r="P28" s="514"/>
      <c r="Q28" s="514"/>
      <c r="R28" s="514"/>
      <c r="S28" s="514"/>
      <c r="T28" s="514"/>
      <c r="U28" s="514"/>
      <c r="V28" s="514"/>
      <c r="W28" s="514"/>
      <c r="X28" s="514"/>
      <c r="Y28" s="514"/>
      <c r="Z28" s="514"/>
    </row>
    <row r="29" spans="2:26" s="93" customFormat="1" ht="27" customHeight="1">
      <c r="C29" s="114" t="s">
        <v>523</v>
      </c>
    </row>
    <row r="30" spans="2:26" s="93" customFormat="1" ht="27" customHeight="1">
      <c r="C30" s="110" t="s">
        <v>520</v>
      </c>
    </row>
    <row r="31" spans="2:26" s="93" customFormat="1" ht="27" customHeight="1">
      <c r="D31" s="93" t="s">
        <v>508</v>
      </c>
    </row>
    <row r="32" spans="2:26" s="93" customFormat="1" ht="14.25" customHeight="1"/>
    <row r="33" spans="3:26" s="93" customFormat="1" ht="27" customHeight="1">
      <c r="C33" s="110" t="s">
        <v>521</v>
      </c>
    </row>
    <row r="34" spans="3:26" s="93" customFormat="1" ht="27" customHeight="1">
      <c r="D34" s="771" t="s">
        <v>509</v>
      </c>
      <c r="E34" s="771"/>
      <c r="F34" s="771"/>
      <c r="G34" s="771"/>
      <c r="H34" s="771"/>
      <c r="I34" s="771"/>
      <c r="J34" s="771"/>
      <c r="K34" s="771"/>
      <c r="L34" s="771"/>
      <c r="M34" s="771"/>
      <c r="N34" s="771"/>
      <c r="O34" s="771"/>
      <c r="P34" s="771"/>
      <c r="Q34" s="771"/>
      <c r="R34" s="771"/>
      <c r="S34" s="771"/>
      <c r="T34" s="771"/>
      <c r="U34" s="771"/>
      <c r="V34" s="771"/>
      <c r="W34" s="771"/>
      <c r="X34" s="771"/>
      <c r="Y34" s="771"/>
      <c r="Z34" s="771"/>
    </row>
    <row r="35" spans="3:26" s="93" customFormat="1" ht="27" customHeight="1">
      <c r="D35" s="771"/>
      <c r="E35" s="771"/>
      <c r="F35" s="771"/>
      <c r="G35" s="771"/>
      <c r="H35" s="771"/>
      <c r="I35" s="771"/>
      <c r="J35" s="771"/>
      <c r="K35" s="771"/>
      <c r="L35" s="771"/>
      <c r="M35" s="771"/>
      <c r="N35" s="771"/>
      <c r="O35" s="771"/>
      <c r="P35" s="771"/>
      <c r="Q35" s="771"/>
      <c r="R35" s="771"/>
      <c r="S35" s="771"/>
      <c r="T35" s="771"/>
      <c r="U35" s="771"/>
      <c r="V35" s="771"/>
      <c r="W35" s="771"/>
      <c r="X35" s="771"/>
      <c r="Y35" s="771"/>
      <c r="Z35" s="771"/>
    </row>
    <row r="36" spans="3:26" ht="27" customHeight="1"/>
    <row r="37" spans="3:26" ht="27" customHeight="1"/>
    <row r="38" spans="3:26" ht="27" customHeight="1"/>
    <row r="39" spans="3:26" ht="27" customHeight="1"/>
    <row r="40" spans="3:26" ht="27" customHeight="1">
      <c r="O40" s="768" t="s">
        <v>510</v>
      </c>
      <c r="P40" s="768"/>
      <c r="Q40" s="113" t="s">
        <v>519</v>
      </c>
      <c r="R40" s="442" t="s">
        <v>635</v>
      </c>
    </row>
    <row r="41" spans="3:26" ht="30.75" customHeight="1">
      <c r="O41" s="768" t="s">
        <v>511</v>
      </c>
      <c r="P41" s="768"/>
      <c r="Q41" s="113" t="s">
        <v>519</v>
      </c>
      <c r="R41" s="93" t="s">
        <v>516</v>
      </c>
    </row>
    <row r="42" spans="3:26" ht="30.75" customHeight="1">
      <c r="O42" s="768" t="s">
        <v>512</v>
      </c>
      <c r="P42" s="768"/>
      <c r="Q42" s="113" t="s">
        <v>519</v>
      </c>
      <c r="R42" s="93" t="s">
        <v>517</v>
      </c>
    </row>
    <row r="43" spans="3:26" ht="27" customHeight="1">
      <c r="O43" s="768" t="s">
        <v>513</v>
      </c>
      <c r="P43" s="768"/>
      <c r="Q43" s="113" t="s">
        <v>519</v>
      </c>
      <c r="R43" s="93" t="s">
        <v>620</v>
      </c>
    </row>
    <row r="44" spans="3:26" ht="27" customHeight="1">
      <c r="O44" s="768" t="s">
        <v>515</v>
      </c>
      <c r="P44" s="768"/>
      <c r="Q44" s="113" t="s">
        <v>519</v>
      </c>
      <c r="R44" s="93" t="s">
        <v>518</v>
      </c>
    </row>
    <row r="45" spans="3:26" ht="27" customHeight="1"/>
    <row r="46" spans="3:26" ht="27" customHeight="1"/>
    <row r="47" spans="3:26" ht="27" customHeight="1"/>
    <row r="48" spans="3:26" ht="27" customHeight="1"/>
    <row r="49" ht="27" customHeight="1"/>
    <row r="50" ht="27" customHeight="1"/>
    <row r="51" ht="27" customHeight="1"/>
    <row r="52" ht="27" customHeight="1"/>
    <row r="53" ht="27" customHeight="1"/>
    <row r="54" ht="27" customHeight="1"/>
    <row r="55" ht="27" customHeight="1"/>
    <row r="56" ht="27" customHeight="1"/>
    <row r="57" ht="27" customHeight="1"/>
    <row r="58" ht="27" customHeight="1"/>
    <row r="59" ht="27" customHeight="1"/>
    <row r="60" ht="27" customHeight="1"/>
    <row r="61" ht="27" customHeight="1"/>
    <row r="62" ht="27" customHeight="1"/>
    <row r="63" ht="27" customHeight="1"/>
    <row r="64" ht="27" customHeight="1"/>
    <row r="65" ht="27" customHeight="1"/>
    <row r="66" ht="27" customHeight="1"/>
    <row r="67" ht="27" customHeight="1"/>
    <row r="68" ht="27" customHeight="1"/>
    <row r="69" ht="27" customHeight="1"/>
    <row r="70" ht="27" customHeight="1"/>
    <row r="71" ht="27" customHeight="1"/>
    <row r="72" ht="27" customHeight="1"/>
    <row r="73" ht="27" customHeight="1"/>
    <row r="74" ht="27" customHeight="1"/>
    <row r="75" ht="27" customHeight="1"/>
    <row r="76" ht="27" customHeight="1"/>
    <row r="77" ht="27" customHeight="1"/>
    <row r="78" ht="27" customHeight="1"/>
    <row r="79" ht="27" customHeight="1"/>
    <row r="80" ht="27" customHeight="1"/>
    <row r="81" ht="27" customHeight="1"/>
    <row r="82" ht="27" customHeight="1"/>
    <row r="83" ht="27" customHeight="1"/>
    <row r="84" ht="27" customHeight="1"/>
    <row r="85" ht="27" customHeight="1"/>
    <row r="86" ht="27" customHeight="1"/>
    <row r="87" ht="27" customHeight="1"/>
    <row r="88" ht="27" customHeight="1"/>
    <row r="89" ht="27" customHeight="1"/>
    <row r="90" ht="27" customHeight="1"/>
    <row r="91" ht="27" customHeight="1"/>
    <row r="92" ht="27" customHeight="1"/>
    <row r="93" ht="27" customHeight="1"/>
    <row r="94" ht="27" customHeight="1"/>
    <row r="95" ht="27" customHeight="1"/>
    <row r="96" ht="27" customHeight="1"/>
    <row r="97" ht="27" customHeight="1"/>
    <row r="98" ht="27" customHeight="1"/>
    <row r="99" ht="27" customHeight="1"/>
    <row r="100" ht="27" customHeight="1"/>
    <row r="101" ht="27" customHeight="1"/>
    <row r="102" ht="27" customHeight="1"/>
    <row r="103" ht="27" customHeight="1"/>
    <row r="104" ht="27" customHeight="1"/>
    <row r="105" ht="27" customHeight="1"/>
    <row r="106" ht="27" customHeight="1"/>
    <row r="107" ht="27" customHeight="1"/>
    <row r="108" ht="27" customHeight="1"/>
    <row r="109" ht="27" customHeight="1"/>
    <row r="110" ht="27" customHeight="1"/>
    <row r="111" ht="27" customHeight="1"/>
    <row r="112" ht="27" customHeight="1"/>
    <row r="113" ht="27" customHeight="1"/>
    <row r="114" ht="27" customHeight="1"/>
    <row r="115" ht="27" customHeight="1"/>
    <row r="116" ht="27" customHeight="1"/>
    <row r="117" ht="27" customHeight="1"/>
    <row r="118" ht="27" customHeight="1"/>
    <row r="119" ht="27" customHeight="1"/>
    <row r="120" ht="27" customHeight="1"/>
    <row r="121" ht="27" customHeight="1"/>
    <row r="122" ht="27" customHeight="1"/>
    <row r="123" ht="27" customHeight="1"/>
    <row r="124" ht="27" customHeight="1"/>
    <row r="125" ht="27" customHeight="1"/>
    <row r="126" ht="27" customHeight="1"/>
    <row r="127" ht="27" customHeight="1"/>
    <row r="128" ht="27" customHeight="1"/>
    <row r="129" ht="27" customHeight="1"/>
    <row r="130" ht="27" customHeight="1"/>
    <row r="131" ht="27" customHeight="1"/>
    <row r="132" ht="27" customHeight="1"/>
    <row r="133" ht="27" customHeight="1"/>
    <row r="134" ht="27" customHeight="1"/>
    <row r="135" ht="27" customHeight="1"/>
    <row r="136" ht="27" customHeight="1"/>
    <row r="137" ht="27" customHeight="1"/>
    <row r="138" ht="27" customHeight="1"/>
    <row r="139" ht="27" customHeight="1"/>
    <row r="140" ht="27" customHeight="1"/>
    <row r="141" ht="27" customHeight="1"/>
    <row r="142" ht="27" customHeight="1"/>
    <row r="143" ht="27" customHeight="1"/>
    <row r="144" ht="27" customHeight="1"/>
    <row r="145" ht="27" customHeight="1"/>
    <row r="146" ht="27" customHeight="1"/>
    <row r="147" ht="27" customHeight="1"/>
    <row r="148" ht="27" customHeight="1"/>
    <row r="149" ht="48" customHeight="1"/>
    <row r="150" ht="26.25" customHeight="1"/>
    <row r="151" ht="26.25" customHeight="1"/>
    <row r="152" ht="26.25" customHeight="1"/>
    <row r="153" ht="26.25" customHeight="1"/>
    <row r="154" ht="24" customHeight="1"/>
    <row r="155" ht="24" customHeight="1"/>
    <row r="156" ht="24" customHeight="1"/>
    <row r="157" ht="24" customHeight="1"/>
    <row r="158" ht="24" customHeight="1"/>
    <row r="159" ht="24" customHeight="1"/>
    <row r="160" ht="24" customHeight="1"/>
    <row r="161" ht="24" customHeight="1"/>
    <row r="162" ht="24" customHeight="1"/>
    <row r="163" ht="24" customHeight="1"/>
    <row r="164" ht="24" customHeight="1"/>
    <row r="165" ht="24" customHeight="1"/>
    <row r="166" ht="24" customHeight="1"/>
    <row r="167" ht="24" customHeight="1"/>
    <row r="168" ht="24" customHeight="1"/>
    <row r="169" ht="24" customHeight="1"/>
  </sheetData>
  <mergeCells count="8">
    <mergeCell ref="O42:P42"/>
    <mergeCell ref="O43:P43"/>
    <mergeCell ref="O44:P44"/>
    <mergeCell ref="B14:L14"/>
    <mergeCell ref="D26:Z27"/>
    <mergeCell ref="D34:Z35"/>
    <mergeCell ref="O40:P40"/>
    <mergeCell ref="O41:P41"/>
  </mergeCells>
  <phoneticPr fontId="1"/>
  <printOptions horizontalCentered="1"/>
  <pageMargins left="0.78740157480314965" right="0.78740157480314965" top="0.55118110236220474" bottom="0.55118110236220474" header="0.31496062992125984" footer="0.31496062992125984"/>
  <pageSetup paperSize="9" scale="67" fitToHeight="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zoomScale="70" zoomScaleNormal="70" workbookViewId="0">
      <selection activeCell="X41" sqref="X41"/>
    </sheetView>
  </sheetViews>
  <sheetFormatPr defaultRowHeight="13.2"/>
  <sheetData/>
  <customSheetViews>
    <customSheetView guid="{C5FAFED9-6166-4746-ADED-0FA76312E786}" scale="70">
      <selection activeCell="Y32" sqref="Y32"/>
      <pageMargins left="0" right="0" top="0" bottom="0" header="0.31496062992125984" footer="0.31496062992125984"/>
      <printOptions horizontalCentered="1" verticalCentered="1"/>
      <pageSetup paperSize="9" orientation="portrait" r:id="rId1"/>
    </customSheetView>
    <customSheetView guid="{F4D6756E-AF4C-4E2C-B953-6184D5DD4220}" topLeftCell="A4">
      <selection activeCell="B21" sqref="B21"/>
      <pageMargins left="0" right="0" top="0" bottom="0" header="0.31496062992125984" footer="0.31496062992125984"/>
      <printOptions horizontalCentered="1" verticalCentered="1"/>
      <pageSetup paperSize="9" orientation="portrait" r:id="rId2"/>
    </customSheetView>
    <customSheetView guid="{592965FF-9EF6-4C3A-906E-26C9AD76BDC9}" scale="70">
      <selection activeCell="O22" sqref="O22"/>
      <pageMargins left="0" right="0" top="0" bottom="0" header="0.31496062992125984" footer="0.31496062992125984"/>
      <printOptions horizontalCentered="1" verticalCentered="1"/>
      <pageSetup paperSize="9" orientation="portrait" r:id="rId3"/>
    </customSheetView>
  </customSheetViews>
  <phoneticPr fontId="1"/>
  <printOptions horizontalCentered="1" verticalCentered="1"/>
  <pageMargins left="0" right="0" top="0" bottom="0" header="0.31496062992125984" footer="0.31496062992125984"/>
  <pageSetup paperSize="9"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63"/>
  <sheetViews>
    <sheetView tabSelected="1" view="pageBreakPreview" zoomScale="80" zoomScaleNormal="100" zoomScaleSheetLayoutView="80" workbookViewId="0">
      <pane xSplit="5" ySplit="3" topLeftCell="F4" activePane="bottomRight" state="frozen"/>
      <selection activeCell="G24" sqref="G24"/>
      <selection pane="topRight" activeCell="G24" sqref="G24"/>
      <selection pane="bottomLeft" activeCell="G24" sqref="G24"/>
      <selection pane="bottomRight" activeCell="P8" sqref="P8"/>
    </sheetView>
  </sheetViews>
  <sheetFormatPr defaultColWidth="9" defaultRowHeight="14.4"/>
  <cols>
    <col min="1" max="4" width="3.88671875" style="1" customWidth="1"/>
    <col min="5" max="5" width="24.88671875" style="1" customWidth="1"/>
    <col min="6" max="6" width="9.21875" style="2" customWidth="1"/>
    <col min="7" max="14" width="10.6640625" style="1" customWidth="1"/>
    <col min="15" max="15" width="9" style="1"/>
    <col min="16" max="16" width="22.6640625" style="304" customWidth="1"/>
    <col min="17" max="17" width="20.44140625" style="115" customWidth="1"/>
    <col min="18" max="18" width="11.6640625" style="115" bestFit="1" customWidth="1"/>
    <col min="19" max="19" width="13.21875" style="115" customWidth="1"/>
    <col min="20" max="20" width="11.33203125" style="334" customWidth="1"/>
    <col min="21" max="21" width="13.33203125" style="278" hidden="1" customWidth="1"/>
    <col min="22" max="22" width="9.6640625" style="115" hidden="1" customWidth="1"/>
    <col min="23" max="23" width="0" style="1" hidden="1" customWidth="1"/>
    <col min="24" max="16384" width="9" style="1"/>
  </cols>
  <sheetData>
    <row r="1" spans="1:24" ht="30" customHeight="1" thickBot="1">
      <c r="A1" s="651" t="s">
        <v>61</v>
      </c>
      <c r="B1" s="651"/>
      <c r="C1" s="651"/>
      <c r="D1" s="651"/>
      <c r="E1" s="651"/>
      <c r="F1" s="651"/>
      <c r="G1" s="651"/>
      <c r="H1" s="651"/>
      <c r="I1" s="651"/>
      <c r="J1" s="651"/>
      <c r="K1" s="651"/>
      <c r="L1" s="651"/>
      <c r="M1" s="651"/>
      <c r="N1" s="651"/>
      <c r="Q1" s="5"/>
      <c r="R1" s="5"/>
      <c r="S1" s="5"/>
      <c r="T1" s="5"/>
    </row>
    <row r="2" spans="1:24" s="5" customFormat="1" ht="20.25" customHeight="1" thickBot="1">
      <c r="A2" s="4"/>
      <c r="B2" s="4"/>
      <c r="C2" s="4"/>
      <c r="D2" s="4"/>
      <c r="E2" s="4"/>
      <c r="F2" s="4"/>
      <c r="G2" s="4"/>
      <c r="H2" s="4"/>
      <c r="I2" s="4"/>
      <c r="J2" s="4"/>
      <c r="K2" s="4"/>
      <c r="L2" s="4"/>
      <c r="M2" s="4"/>
      <c r="N2" s="4"/>
      <c r="P2" s="310"/>
      <c r="Q2" s="115"/>
      <c r="R2" s="115"/>
      <c r="S2" s="301"/>
      <c r="T2" s="301"/>
      <c r="U2" s="305"/>
    </row>
    <row r="3" spans="1:24" ht="30.6" thickBot="1">
      <c r="A3" s="29" t="s">
        <v>532</v>
      </c>
      <c r="B3" s="652" t="s">
        <v>10</v>
      </c>
      <c r="C3" s="653"/>
      <c r="D3" s="653"/>
      <c r="E3" s="653"/>
      <c r="F3" s="21" t="s">
        <v>62</v>
      </c>
      <c r="G3" s="21" t="s">
        <v>63</v>
      </c>
      <c r="H3" s="21" t="s">
        <v>64</v>
      </c>
      <c r="I3" s="21" t="s">
        <v>65</v>
      </c>
      <c r="J3" s="21" t="s">
        <v>66</v>
      </c>
      <c r="K3" s="21" t="s">
        <v>67</v>
      </c>
      <c r="L3" s="21" t="s">
        <v>68</v>
      </c>
      <c r="M3" s="21" t="s">
        <v>69</v>
      </c>
      <c r="N3" s="108" t="s">
        <v>70</v>
      </c>
      <c r="Q3" s="5"/>
      <c r="R3" s="5"/>
      <c r="S3" s="5"/>
      <c r="T3" s="5"/>
    </row>
    <row r="4" spans="1:24" ht="27" customHeight="1">
      <c r="A4" s="622" t="s">
        <v>1</v>
      </c>
      <c r="B4" s="631" t="s">
        <v>5</v>
      </c>
      <c r="C4" s="633"/>
      <c r="D4" s="633"/>
      <c r="E4" s="633"/>
      <c r="F4" s="30" t="s">
        <v>0</v>
      </c>
      <c r="G4" s="96">
        <f>+G5+G12+G16</f>
        <v>2134</v>
      </c>
      <c r="H4" s="97">
        <f t="shared" ref="H4:J4" si="0">+H5+H12+H16</f>
        <v>2214</v>
      </c>
      <c r="I4" s="97">
        <f t="shared" si="0"/>
        <v>2216</v>
      </c>
      <c r="J4" s="97">
        <f t="shared" si="0"/>
        <v>2194</v>
      </c>
      <c r="K4" s="97">
        <f>K6+K9+K10+K11+K12+K16</f>
        <v>2102</v>
      </c>
      <c r="L4" s="97">
        <f>L6+L9+L10+L11+L12+L16</f>
        <v>2260</v>
      </c>
      <c r="M4" s="389" t="s">
        <v>623</v>
      </c>
      <c r="N4" s="125">
        <f>+N5+N12+N16</f>
        <v>2650</v>
      </c>
      <c r="Q4" s="334"/>
      <c r="R4" s="334"/>
      <c r="S4" s="337"/>
      <c r="T4" s="339"/>
      <c r="U4" s="306"/>
      <c r="X4" s="339"/>
    </row>
    <row r="5" spans="1:24" ht="27" customHeight="1">
      <c r="A5" s="623"/>
      <c r="B5" s="32"/>
      <c r="C5" s="654" t="s">
        <v>11</v>
      </c>
      <c r="D5" s="655"/>
      <c r="E5" s="656"/>
      <c r="F5" s="46" t="s">
        <v>0</v>
      </c>
      <c r="G5" s="99">
        <f>+G6+G9+G10+G11</f>
        <v>1848</v>
      </c>
      <c r="H5" s="100">
        <f t="shared" ref="H5:N5" si="1">+H6+H9+H10+H11</f>
        <v>1870</v>
      </c>
      <c r="I5" s="100">
        <f t="shared" si="1"/>
        <v>1877</v>
      </c>
      <c r="J5" s="100">
        <f t="shared" si="1"/>
        <v>1836</v>
      </c>
      <c r="K5" s="100">
        <f>K6+K9+K10+K11</f>
        <v>1737</v>
      </c>
      <c r="L5" s="100">
        <f>L6+L9+L10+L11</f>
        <v>1860</v>
      </c>
      <c r="M5" s="390" t="s">
        <v>623</v>
      </c>
      <c r="N5" s="116">
        <f t="shared" si="1"/>
        <v>2259</v>
      </c>
      <c r="Q5" s="334"/>
      <c r="R5" s="334"/>
      <c r="S5" s="337"/>
      <c r="T5" s="339"/>
      <c r="U5" s="306"/>
      <c r="X5" s="339"/>
    </row>
    <row r="6" spans="1:24" ht="27" customHeight="1">
      <c r="A6" s="623"/>
      <c r="B6" s="31"/>
      <c r="C6" s="47"/>
      <c r="D6" s="657" t="s">
        <v>23</v>
      </c>
      <c r="E6" s="642"/>
      <c r="F6" s="22" t="s">
        <v>0</v>
      </c>
      <c r="G6" s="126">
        <v>1276</v>
      </c>
      <c r="H6" s="101">
        <v>1273</v>
      </c>
      <c r="I6" s="101">
        <v>1259</v>
      </c>
      <c r="J6" s="280">
        <v>1195</v>
      </c>
      <c r="K6" s="101">
        <v>1208</v>
      </c>
      <c r="L6" s="152">
        <v>1228</v>
      </c>
      <c r="M6" s="450" t="s">
        <v>623</v>
      </c>
      <c r="N6" s="127">
        <v>1534</v>
      </c>
      <c r="P6" s="466"/>
      <c r="Q6" s="338"/>
      <c r="R6" s="339"/>
      <c r="S6" s="337"/>
      <c r="T6" s="337"/>
      <c r="U6" s="306"/>
    </row>
    <row r="7" spans="1:24" ht="27" customHeight="1">
      <c r="A7" s="623"/>
      <c r="B7" s="31"/>
      <c r="C7" s="49"/>
      <c r="D7" s="8"/>
      <c r="E7" s="11" t="s">
        <v>38</v>
      </c>
      <c r="F7" s="23" t="s">
        <v>0</v>
      </c>
      <c r="G7" s="128">
        <v>574</v>
      </c>
      <c r="H7" s="129">
        <v>548</v>
      </c>
      <c r="I7" s="129">
        <v>536</v>
      </c>
      <c r="J7" s="281">
        <v>520</v>
      </c>
      <c r="K7" s="129">
        <v>572</v>
      </c>
      <c r="L7" s="129">
        <v>564</v>
      </c>
      <c r="M7" s="449" t="s">
        <v>623</v>
      </c>
      <c r="N7" s="130">
        <v>744</v>
      </c>
      <c r="P7" s="466"/>
      <c r="Q7" s="338"/>
      <c r="R7" s="339"/>
      <c r="S7" s="337"/>
      <c r="T7" s="337"/>
      <c r="U7" s="306"/>
    </row>
    <row r="8" spans="1:24" ht="27" customHeight="1">
      <c r="A8" s="623"/>
      <c r="B8" s="31"/>
      <c r="C8" s="49"/>
      <c r="D8" s="10"/>
      <c r="E8" s="11" t="s">
        <v>29</v>
      </c>
      <c r="F8" s="23" t="s">
        <v>0</v>
      </c>
      <c r="G8" s="128">
        <v>414</v>
      </c>
      <c r="H8" s="129">
        <v>457</v>
      </c>
      <c r="I8" s="129">
        <v>454</v>
      </c>
      <c r="J8" s="282">
        <v>444</v>
      </c>
      <c r="K8" s="349">
        <v>430</v>
      </c>
      <c r="L8" s="129">
        <v>465</v>
      </c>
      <c r="M8" s="392" t="s">
        <v>623</v>
      </c>
      <c r="N8" s="130">
        <v>550</v>
      </c>
      <c r="P8" s="466"/>
      <c r="Q8" s="338"/>
      <c r="R8" s="339"/>
      <c r="S8" s="337"/>
      <c r="T8" s="337"/>
      <c r="U8" s="306"/>
    </row>
    <row r="9" spans="1:24" ht="27" customHeight="1">
      <c r="A9" s="623"/>
      <c r="B9" s="31"/>
      <c r="C9" s="49"/>
      <c r="D9" s="658" t="s">
        <v>22</v>
      </c>
      <c r="E9" s="659"/>
      <c r="F9" s="23" t="s">
        <v>0</v>
      </c>
      <c r="G9" s="131">
        <v>181</v>
      </c>
      <c r="H9" s="132">
        <v>208</v>
      </c>
      <c r="I9" s="129">
        <v>211</v>
      </c>
      <c r="J9" s="283">
        <v>211</v>
      </c>
      <c r="K9" s="348">
        <v>175</v>
      </c>
      <c r="L9" s="129">
        <v>245</v>
      </c>
      <c r="M9" s="392" t="s">
        <v>623</v>
      </c>
      <c r="N9" s="130">
        <v>240</v>
      </c>
      <c r="P9" s="466"/>
      <c r="Q9" s="338"/>
      <c r="R9" s="339"/>
      <c r="S9" s="337"/>
      <c r="T9" s="337"/>
      <c r="U9" s="306"/>
    </row>
    <row r="10" spans="1:24" ht="27" customHeight="1">
      <c r="A10" s="623"/>
      <c r="B10" s="31"/>
      <c r="C10" s="49"/>
      <c r="D10" s="658" t="s">
        <v>21</v>
      </c>
      <c r="E10" s="659"/>
      <c r="F10" s="23" t="s">
        <v>0</v>
      </c>
      <c r="G10" s="131">
        <v>386</v>
      </c>
      <c r="H10" s="132">
        <v>371</v>
      </c>
      <c r="I10" s="129">
        <v>386</v>
      </c>
      <c r="J10" s="284">
        <v>413</v>
      </c>
      <c r="K10" s="132">
        <v>332</v>
      </c>
      <c r="L10" s="129">
        <v>362</v>
      </c>
      <c r="M10" s="392" t="s">
        <v>623</v>
      </c>
      <c r="N10" s="130">
        <v>462</v>
      </c>
      <c r="P10" s="466"/>
      <c r="Q10" s="338"/>
      <c r="R10" s="339"/>
      <c r="S10" s="337"/>
      <c r="T10" s="337"/>
      <c r="U10" s="306"/>
    </row>
    <row r="11" spans="1:24" ht="27" customHeight="1">
      <c r="A11" s="623"/>
      <c r="B11" s="31"/>
      <c r="C11" s="49"/>
      <c r="D11" s="643" t="s">
        <v>604</v>
      </c>
      <c r="E11" s="644"/>
      <c r="F11" s="24" t="s">
        <v>0</v>
      </c>
      <c r="G11" s="133">
        <v>5</v>
      </c>
      <c r="H11" s="134">
        <v>18</v>
      </c>
      <c r="I11" s="134">
        <v>21</v>
      </c>
      <c r="J11" s="285">
        <v>17</v>
      </c>
      <c r="K11" s="134">
        <v>22</v>
      </c>
      <c r="L11" s="154">
        <v>25</v>
      </c>
      <c r="M11" s="449" t="s">
        <v>623</v>
      </c>
      <c r="N11" s="136">
        <v>23</v>
      </c>
      <c r="P11" s="466"/>
      <c r="Q11" s="338"/>
      <c r="R11" s="339"/>
      <c r="S11" s="337"/>
      <c r="T11" s="337"/>
      <c r="U11" s="306"/>
    </row>
    <row r="12" spans="1:24" ht="27" customHeight="1">
      <c r="A12" s="623"/>
      <c r="B12" s="31"/>
      <c r="C12" s="638" t="s">
        <v>12</v>
      </c>
      <c r="D12" s="639"/>
      <c r="E12" s="640"/>
      <c r="F12" s="46" t="s">
        <v>0</v>
      </c>
      <c r="G12" s="99">
        <f>SUM(G13:G15)</f>
        <v>194</v>
      </c>
      <c r="H12" s="100">
        <f>SUM(H13:H15)</f>
        <v>235</v>
      </c>
      <c r="I12" s="100">
        <f t="shared" ref="I12:N12" si="2">SUM(I13:I15)</f>
        <v>229</v>
      </c>
      <c r="J12" s="100">
        <f>SUM(J13:J15)</f>
        <v>246</v>
      </c>
      <c r="K12" s="100">
        <f>SUM(K13:K15)</f>
        <v>251</v>
      </c>
      <c r="L12" s="100">
        <f>SUM(L13:L15)</f>
        <v>282</v>
      </c>
      <c r="M12" s="390" t="s">
        <v>623</v>
      </c>
      <c r="N12" s="116">
        <f t="shared" si="2"/>
        <v>278</v>
      </c>
      <c r="P12" s="466"/>
      <c r="Q12" s="338"/>
      <c r="R12" s="339"/>
      <c r="S12" s="337"/>
      <c r="T12" s="339"/>
      <c r="U12" s="306"/>
    </row>
    <row r="13" spans="1:24" ht="27" customHeight="1">
      <c r="A13" s="623"/>
      <c r="B13" s="31"/>
      <c r="C13" s="47"/>
      <c r="D13" s="641" t="s">
        <v>24</v>
      </c>
      <c r="E13" s="642"/>
      <c r="F13" s="22" t="s">
        <v>0</v>
      </c>
      <c r="G13" s="126">
        <v>106</v>
      </c>
      <c r="H13" s="101">
        <v>137</v>
      </c>
      <c r="I13" s="101">
        <v>142</v>
      </c>
      <c r="J13" s="101">
        <v>150</v>
      </c>
      <c r="K13" s="348">
        <v>157</v>
      </c>
      <c r="L13" s="152">
        <v>161</v>
      </c>
      <c r="M13" s="391" t="s">
        <v>623</v>
      </c>
      <c r="N13" s="127">
        <v>167</v>
      </c>
      <c r="P13" s="466"/>
      <c r="Q13" s="338"/>
      <c r="R13" s="339"/>
      <c r="S13" s="337"/>
      <c r="T13" s="337"/>
      <c r="U13" s="306"/>
    </row>
    <row r="14" spans="1:24" ht="27" customHeight="1">
      <c r="A14" s="623"/>
      <c r="B14" s="31"/>
      <c r="C14" s="49"/>
      <c r="D14" s="658" t="s">
        <v>25</v>
      </c>
      <c r="E14" s="659"/>
      <c r="F14" s="23" t="s">
        <v>0</v>
      </c>
      <c r="G14" s="137">
        <v>70</v>
      </c>
      <c r="H14" s="137">
        <v>77</v>
      </c>
      <c r="I14" s="138">
        <v>66</v>
      </c>
      <c r="J14" s="138">
        <v>76</v>
      </c>
      <c r="K14" s="138">
        <v>74</v>
      </c>
      <c r="L14" s="129">
        <v>101</v>
      </c>
      <c r="M14" s="392" t="s">
        <v>623</v>
      </c>
      <c r="N14" s="139">
        <v>89</v>
      </c>
      <c r="P14" s="466"/>
      <c r="Q14" s="338"/>
      <c r="R14" s="339"/>
      <c r="S14" s="337"/>
      <c r="T14" s="337"/>
      <c r="U14" s="306"/>
    </row>
    <row r="15" spans="1:24" ht="27" customHeight="1">
      <c r="A15" s="623"/>
      <c r="B15" s="31"/>
      <c r="C15" s="49"/>
      <c r="D15" s="643" t="s">
        <v>26</v>
      </c>
      <c r="E15" s="644"/>
      <c r="F15" s="24" t="s">
        <v>0</v>
      </c>
      <c r="G15" s="140">
        <v>18</v>
      </c>
      <c r="H15" s="141">
        <v>21</v>
      </c>
      <c r="I15" s="134">
        <v>21</v>
      </c>
      <c r="J15" s="134">
        <v>20</v>
      </c>
      <c r="K15" s="154">
        <v>20</v>
      </c>
      <c r="L15" s="154">
        <v>20</v>
      </c>
      <c r="M15" s="393" t="s">
        <v>623</v>
      </c>
      <c r="N15" s="136">
        <v>22</v>
      </c>
      <c r="P15" s="466"/>
      <c r="Q15" s="338"/>
      <c r="R15" s="339"/>
      <c r="S15" s="337"/>
      <c r="T15" s="337"/>
      <c r="U15" s="306"/>
    </row>
    <row r="16" spans="1:24" ht="27" customHeight="1">
      <c r="A16" s="623"/>
      <c r="B16" s="31"/>
      <c r="C16" s="638" t="s">
        <v>15</v>
      </c>
      <c r="D16" s="639"/>
      <c r="E16" s="640"/>
      <c r="F16" s="46" t="s">
        <v>0</v>
      </c>
      <c r="G16" s="99">
        <f>SUM(G17:G18)</f>
        <v>92</v>
      </c>
      <c r="H16" s="100">
        <f t="shared" ref="H16:N16" si="3">SUM(H17:H18)</f>
        <v>109</v>
      </c>
      <c r="I16" s="100">
        <f t="shared" si="3"/>
        <v>110</v>
      </c>
      <c r="J16" s="100">
        <f t="shared" si="3"/>
        <v>112</v>
      </c>
      <c r="K16" s="100">
        <f>SUM(K17:K18)</f>
        <v>114</v>
      </c>
      <c r="L16" s="100">
        <f>SUM(L17:L18)</f>
        <v>118</v>
      </c>
      <c r="M16" s="390" t="s">
        <v>623</v>
      </c>
      <c r="N16" s="116">
        <f t="shared" si="3"/>
        <v>113</v>
      </c>
      <c r="P16" s="466"/>
      <c r="Q16" s="338"/>
      <c r="R16" s="339"/>
      <c r="S16" s="337"/>
      <c r="T16" s="339"/>
      <c r="U16" s="306"/>
    </row>
    <row r="17" spans="1:24" ht="27" customHeight="1">
      <c r="A17" s="623"/>
      <c r="B17" s="31"/>
      <c r="C17" s="47"/>
      <c r="D17" s="641" t="s">
        <v>27</v>
      </c>
      <c r="E17" s="642"/>
      <c r="F17" s="22" t="s">
        <v>0</v>
      </c>
      <c r="G17" s="126">
        <v>30</v>
      </c>
      <c r="H17" s="101">
        <v>33</v>
      </c>
      <c r="I17" s="101">
        <v>34</v>
      </c>
      <c r="J17" s="280">
        <v>34</v>
      </c>
      <c r="K17" s="101">
        <v>34</v>
      </c>
      <c r="L17" s="152">
        <v>34</v>
      </c>
      <c r="M17" s="391" t="s">
        <v>623</v>
      </c>
      <c r="N17" s="127">
        <v>36</v>
      </c>
      <c r="P17" s="466"/>
      <c r="Q17" s="338"/>
      <c r="R17" s="339"/>
      <c r="S17" s="337"/>
      <c r="T17" s="337"/>
      <c r="U17" s="306"/>
    </row>
    <row r="18" spans="1:24" ht="27" customHeight="1">
      <c r="A18" s="623"/>
      <c r="B18" s="33"/>
      <c r="C18" s="48"/>
      <c r="D18" s="643" t="s">
        <v>28</v>
      </c>
      <c r="E18" s="644"/>
      <c r="F18" s="25" t="s">
        <v>0</v>
      </c>
      <c r="G18" s="142">
        <v>62</v>
      </c>
      <c r="H18" s="143">
        <v>76</v>
      </c>
      <c r="I18" s="143">
        <v>76</v>
      </c>
      <c r="J18" s="286">
        <v>78</v>
      </c>
      <c r="K18" s="143">
        <v>80</v>
      </c>
      <c r="L18" s="616">
        <v>84</v>
      </c>
      <c r="M18" s="394" t="s">
        <v>623</v>
      </c>
      <c r="N18" s="144">
        <v>77</v>
      </c>
      <c r="P18" s="466"/>
      <c r="Q18" s="338"/>
      <c r="R18" s="339"/>
      <c r="S18" s="337"/>
      <c r="T18" s="337"/>
      <c r="U18" s="306"/>
    </row>
    <row r="19" spans="1:24" ht="27" customHeight="1">
      <c r="A19" s="623"/>
      <c r="B19" s="636" t="s">
        <v>40</v>
      </c>
      <c r="C19" s="637"/>
      <c r="D19" s="637"/>
      <c r="E19" s="628"/>
      <c r="F19" s="42" t="s">
        <v>318</v>
      </c>
      <c r="G19" s="145" t="s">
        <v>71</v>
      </c>
      <c r="H19" s="146">
        <v>66.2</v>
      </c>
      <c r="I19" s="146">
        <f>74.3+H19</f>
        <v>140.5</v>
      </c>
      <c r="J19" s="146">
        <f>107+I19</f>
        <v>247.5</v>
      </c>
      <c r="K19" s="146">
        <v>355.8</v>
      </c>
      <c r="L19" s="146">
        <v>470.70000000000005</v>
      </c>
      <c r="M19" s="146">
        <v>588</v>
      </c>
      <c r="N19" s="147">
        <v>700</v>
      </c>
      <c r="P19" s="466"/>
      <c r="Q19" s="338"/>
      <c r="R19" s="334"/>
      <c r="S19" s="337"/>
      <c r="T19" s="337"/>
      <c r="U19" s="303"/>
      <c r="W19" s="329"/>
    </row>
    <row r="20" spans="1:24" ht="27" customHeight="1">
      <c r="A20" s="623"/>
      <c r="B20" s="629" t="s">
        <v>16</v>
      </c>
      <c r="C20" s="630"/>
      <c r="D20" s="630"/>
      <c r="E20" s="630"/>
      <c r="F20" s="43" t="s">
        <v>319</v>
      </c>
      <c r="G20" s="148">
        <v>33</v>
      </c>
      <c r="H20" s="148">
        <v>40.1</v>
      </c>
      <c r="I20" s="148">
        <v>41.3</v>
      </c>
      <c r="J20" s="148">
        <v>42.6</v>
      </c>
      <c r="K20" s="148">
        <v>43.4</v>
      </c>
      <c r="L20" s="148">
        <v>43.9</v>
      </c>
      <c r="M20" s="148">
        <v>45.2</v>
      </c>
      <c r="N20" s="149">
        <v>90</v>
      </c>
      <c r="P20" s="504"/>
      <c r="Q20" s="388"/>
      <c r="R20" s="5"/>
      <c r="S20" s="472"/>
      <c r="T20" s="337"/>
      <c r="U20" s="306"/>
      <c r="X20" s="405"/>
    </row>
    <row r="21" spans="1:24" ht="27" customHeight="1" thickBot="1">
      <c r="A21" s="624"/>
      <c r="B21" s="649" t="s">
        <v>453</v>
      </c>
      <c r="C21" s="650"/>
      <c r="D21" s="650"/>
      <c r="E21" s="650"/>
      <c r="F21" s="45" t="s">
        <v>320</v>
      </c>
      <c r="G21" s="491">
        <v>928</v>
      </c>
      <c r="H21" s="492">
        <v>1326</v>
      </c>
      <c r="I21" s="492">
        <v>1448</v>
      </c>
      <c r="J21" s="492">
        <v>1508</v>
      </c>
      <c r="K21" s="492">
        <v>1397</v>
      </c>
      <c r="L21" s="492">
        <v>1586</v>
      </c>
      <c r="M21" s="492">
        <v>1668</v>
      </c>
      <c r="N21" s="474">
        <v>1600</v>
      </c>
      <c r="P21" s="387"/>
      <c r="Q21" s="338"/>
      <c r="R21" s="467"/>
      <c r="S21" s="337"/>
      <c r="T21" s="337"/>
      <c r="U21" s="306"/>
      <c r="W21" s="329"/>
      <c r="X21" s="339"/>
    </row>
    <row r="22" spans="1:24" ht="27" customHeight="1">
      <c r="A22" s="623" t="s">
        <v>2</v>
      </c>
      <c r="B22" s="645" t="s">
        <v>7</v>
      </c>
      <c r="C22" s="646"/>
      <c r="D22" s="646"/>
      <c r="E22" s="646"/>
      <c r="F22" s="42" t="s">
        <v>0</v>
      </c>
      <c r="G22" s="488">
        <f>SUM(G23:G25)</f>
        <v>821</v>
      </c>
      <c r="H22" s="288">
        <f t="shared" ref="H22" si="4">SUM(H23:H25)</f>
        <v>866</v>
      </c>
      <c r="I22" s="288">
        <f t="shared" ref="I22:L22" si="5">SUM(I23:I25)</f>
        <v>880</v>
      </c>
      <c r="J22" s="288">
        <f t="shared" si="5"/>
        <v>909</v>
      </c>
      <c r="K22" s="288">
        <f t="shared" si="5"/>
        <v>852</v>
      </c>
      <c r="L22" s="288">
        <f t="shared" si="5"/>
        <v>976</v>
      </c>
      <c r="M22" s="489" t="s">
        <v>71</v>
      </c>
      <c r="N22" s="490">
        <f t="shared" ref="N22" si="6">SUM(N23:N25)</f>
        <v>1169</v>
      </c>
      <c r="P22" s="466"/>
      <c r="Q22" s="338"/>
      <c r="R22" s="334"/>
      <c r="S22" s="337"/>
      <c r="T22" s="339"/>
      <c r="U22" s="306"/>
    </row>
    <row r="23" spans="1:24" ht="27" customHeight="1">
      <c r="A23" s="623"/>
      <c r="B23" s="31"/>
      <c r="C23" s="35"/>
      <c r="D23" s="534" t="s">
        <v>23</v>
      </c>
      <c r="E23" s="12"/>
      <c r="F23" s="22" t="s">
        <v>0</v>
      </c>
      <c r="G23" s="150">
        <v>442</v>
      </c>
      <c r="H23" s="151">
        <v>447</v>
      </c>
      <c r="I23" s="151">
        <v>456</v>
      </c>
      <c r="J23" s="287">
        <v>456</v>
      </c>
      <c r="K23" s="151">
        <v>481</v>
      </c>
      <c r="L23" s="617">
        <v>500</v>
      </c>
      <c r="M23" s="391" t="s">
        <v>623</v>
      </c>
      <c r="N23" s="153">
        <v>660</v>
      </c>
      <c r="P23" s="466"/>
      <c r="Q23" s="338"/>
      <c r="R23" s="339"/>
      <c r="S23" s="337"/>
      <c r="T23" s="337"/>
      <c r="U23" s="306"/>
    </row>
    <row r="24" spans="1:24" ht="27" customHeight="1">
      <c r="A24" s="623"/>
      <c r="B24" s="31"/>
      <c r="C24" s="36"/>
      <c r="D24" s="535" t="s">
        <v>22</v>
      </c>
      <c r="E24" s="13"/>
      <c r="F24" s="23" t="s">
        <v>0</v>
      </c>
      <c r="G24" s="128">
        <v>169</v>
      </c>
      <c r="H24" s="129">
        <v>197</v>
      </c>
      <c r="I24" s="129">
        <v>199</v>
      </c>
      <c r="J24" s="282">
        <v>199</v>
      </c>
      <c r="K24" s="129">
        <v>164</v>
      </c>
      <c r="L24" s="281">
        <v>234</v>
      </c>
      <c r="M24" s="392" t="s">
        <v>623</v>
      </c>
      <c r="N24" s="130">
        <v>230</v>
      </c>
      <c r="P24" s="466"/>
      <c r="Q24" s="338"/>
      <c r="R24" s="339"/>
      <c r="S24" s="337"/>
      <c r="T24" s="337"/>
      <c r="U24" s="306"/>
    </row>
    <row r="25" spans="1:24" ht="27" customHeight="1">
      <c r="A25" s="623"/>
      <c r="B25" s="33"/>
      <c r="C25" s="37"/>
      <c r="D25" s="9" t="s">
        <v>21</v>
      </c>
      <c r="E25" s="14"/>
      <c r="F25" s="26" t="s">
        <v>0</v>
      </c>
      <c r="G25" s="133">
        <v>210</v>
      </c>
      <c r="H25" s="134">
        <v>222</v>
      </c>
      <c r="I25" s="154">
        <v>225</v>
      </c>
      <c r="J25" s="386">
        <v>254</v>
      </c>
      <c r="K25" s="134">
        <v>207</v>
      </c>
      <c r="L25" s="386">
        <v>242</v>
      </c>
      <c r="M25" s="393" t="s">
        <v>623</v>
      </c>
      <c r="N25" s="136">
        <v>279</v>
      </c>
      <c r="P25" s="466"/>
      <c r="Q25" s="338"/>
      <c r="R25" s="339"/>
      <c r="S25" s="337"/>
      <c r="T25" s="337"/>
      <c r="U25" s="306"/>
    </row>
    <row r="26" spans="1:24" ht="27" customHeight="1">
      <c r="A26" s="623"/>
      <c r="B26" s="647" t="s">
        <v>32</v>
      </c>
      <c r="C26" s="648"/>
      <c r="D26" s="648"/>
      <c r="E26" s="648"/>
      <c r="F26" s="43" t="s">
        <v>0</v>
      </c>
      <c r="G26" s="155">
        <v>10</v>
      </c>
      <c r="H26" s="155">
        <v>21</v>
      </c>
      <c r="I26" s="155">
        <v>25</v>
      </c>
      <c r="J26" s="155">
        <v>26</v>
      </c>
      <c r="K26" s="155">
        <v>29</v>
      </c>
      <c r="L26" s="155">
        <v>36</v>
      </c>
      <c r="M26" s="155">
        <v>43</v>
      </c>
      <c r="N26" s="156">
        <v>57</v>
      </c>
      <c r="O26" s="334"/>
      <c r="P26" s="466"/>
      <c r="Q26" s="338"/>
      <c r="R26" s="334"/>
      <c r="S26" s="337"/>
      <c r="T26" s="337"/>
      <c r="U26" s="306"/>
    </row>
    <row r="27" spans="1:24" ht="27" customHeight="1">
      <c r="A27" s="623"/>
      <c r="B27" s="627" t="s">
        <v>30</v>
      </c>
      <c r="C27" s="628"/>
      <c r="D27" s="628"/>
      <c r="E27" s="628"/>
      <c r="F27" s="44" t="s">
        <v>319</v>
      </c>
      <c r="G27" s="157" t="s">
        <v>469</v>
      </c>
      <c r="H27" s="145" t="s">
        <v>469</v>
      </c>
      <c r="I27" s="158">
        <v>7.4</v>
      </c>
      <c r="J27" s="158">
        <v>18.399999999999999</v>
      </c>
      <c r="K27" s="158">
        <v>93</v>
      </c>
      <c r="L27" s="158">
        <v>100</v>
      </c>
      <c r="M27" s="618">
        <v>100</v>
      </c>
      <c r="N27" s="159">
        <v>100</v>
      </c>
      <c r="O27" s="334"/>
      <c r="P27" s="466"/>
      <c r="Q27" s="338"/>
      <c r="R27" s="334"/>
      <c r="S27" s="337"/>
      <c r="T27" s="515"/>
      <c r="U27" s="303"/>
    </row>
    <row r="28" spans="1:24" ht="27" customHeight="1">
      <c r="A28" s="623"/>
      <c r="B28" s="629" t="s">
        <v>37</v>
      </c>
      <c r="C28" s="630"/>
      <c r="D28" s="630"/>
      <c r="E28" s="630"/>
      <c r="F28" s="43" t="s">
        <v>321</v>
      </c>
      <c r="G28" s="160">
        <v>2193</v>
      </c>
      <c r="H28" s="160">
        <v>3960</v>
      </c>
      <c r="I28" s="160">
        <v>3847</v>
      </c>
      <c r="J28" s="160">
        <v>3820</v>
      </c>
      <c r="K28" s="160">
        <v>3881</v>
      </c>
      <c r="L28" s="160">
        <v>3997</v>
      </c>
      <c r="M28" s="502">
        <v>4391</v>
      </c>
      <c r="N28" s="161">
        <v>4047</v>
      </c>
      <c r="P28" s="466"/>
      <c r="Q28" s="338"/>
      <c r="R28" s="334"/>
      <c r="S28" s="337"/>
      <c r="T28" s="337"/>
      <c r="U28" s="303"/>
    </row>
    <row r="29" spans="1:24" ht="27" customHeight="1" thickBot="1">
      <c r="A29" s="624"/>
      <c r="B29" s="649" t="s">
        <v>33</v>
      </c>
      <c r="C29" s="650"/>
      <c r="D29" s="650"/>
      <c r="E29" s="650"/>
      <c r="F29" s="45" t="s">
        <v>322</v>
      </c>
      <c r="G29" s="162" t="s">
        <v>525</v>
      </c>
      <c r="H29" s="163">
        <v>116</v>
      </c>
      <c r="I29" s="163">
        <v>192</v>
      </c>
      <c r="J29" s="163">
        <v>214</v>
      </c>
      <c r="K29" s="163">
        <v>234</v>
      </c>
      <c r="L29" s="163">
        <v>224</v>
      </c>
      <c r="M29" s="163">
        <v>233</v>
      </c>
      <c r="N29" s="168">
        <v>310</v>
      </c>
      <c r="O29" s="334"/>
      <c r="P29" s="505"/>
      <c r="Q29" s="338"/>
      <c r="R29" s="339"/>
      <c r="S29" s="513"/>
      <c r="T29" s="337"/>
      <c r="U29" s="306"/>
    </row>
    <row r="30" spans="1:24" ht="27" customHeight="1">
      <c r="A30" s="622" t="s">
        <v>3</v>
      </c>
      <c r="B30" s="625" t="s">
        <v>6</v>
      </c>
      <c r="C30" s="626"/>
      <c r="D30" s="626"/>
      <c r="E30" s="626"/>
      <c r="F30" s="38" t="s">
        <v>531</v>
      </c>
      <c r="G30" s="105" t="s">
        <v>486</v>
      </c>
      <c r="H30" s="97">
        <f t="shared" ref="H30" si="7">SUM(H31:H33)</f>
        <v>402</v>
      </c>
      <c r="I30" s="97">
        <f t="shared" ref="I30" si="8">SUM(I31:I33)</f>
        <v>424</v>
      </c>
      <c r="J30" s="97">
        <f>SUM(J31:J33)</f>
        <v>435</v>
      </c>
      <c r="K30" s="97">
        <f>SUM(K31:K33)</f>
        <v>468</v>
      </c>
      <c r="L30" s="97">
        <f t="shared" ref="L30" si="9">SUM(L31:L33)</f>
        <v>469</v>
      </c>
      <c r="M30" s="97">
        <f>SUM(M31:M33)</f>
        <v>462</v>
      </c>
      <c r="N30" s="98">
        <f>SUM(N31:N33)</f>
        <v>479</v>
      </c>
      <c r="O30" s="334"/>
      <c r="P30" s="506"/>
      <c r="Q30" s="338"/>
      <c r="R30" s="334"/>
      <c r="S30" s="337"/>
      <c r="T30" s="337"/>
      <c r="U30" s="306"/>
      <c r="W30" s="303"/>
    </row>
    <row r="31" spans="1:24" ht="27" customHeight="1">
      <c r="A31" s="623"/>
      <c r="B31" s="31"/>
      <c r="C31" s="39"/>
      <c r="D31" s="534" t="s">
        <v>23</v>
      </c>
      <c r="E31" s="12"/>
      <c r="F31" s="22" t="s">
        <v>530</v>
      </c>
      <c r="G31" s="164">
        <v>195</v>
      </c>
      <c r="H31" s="135">
        <v>237</v>
      </c>
      <c r="I31" s="135">
        <v>248</v>
      </c>
      <c r="J31" s="135">
        <v>257</v>
      </c>
      <c r="K31" s="151">
        <v>290</v>
      </c>
      <c r="L31" s="151">
        <v>280</v>
      </c>
      <c r="M31" s="151">
        <v>281</v>
      </c>
      <c r="N31" s="169">
        <v>289</v>
      </c>
      <c r="O31" s="334"/>
      <c r="P31" s="506"/>
      <c r="Q31" s="338"/>
      <c r="R31" s="339"/>
      <c r="S31" s="472"/>
      <c r="T31" s="337"/>
      <c r="U31" s="306"/>
      <c r="W31" s="303"/>
    </row>
    <row r="32" spans="1:24" ht="27" customHeight="1">
      <c r="A32" s="623"/>
      <c r="B32" s="31"/>
      <c r="C32" s="40"/>
      <c r="D32" s="535" t="s">
        <v>22</v>
      </c>
      <c r="E32" s="13"/>
      <c r="F32" s="23" t="s">
        <v>530</v>
      </c>
      <c r="G32" s="131">
        <v>73</v>
      </c>
      <c r="H32" s="132">
        <v>94</v>
      </c>
      <c r="I32" s="132">
        <v>105</v>
      </c>
      <c r="J32" s="132">
        <v>105</v>
      </c>
      <c r="K32" s="129">
        <v>102</v>
      </c>
      <c r="L32" s="129">
        <v>113</v>
      </c>
      <c r="M32" s="132">
        <v>106</v>
      </c>
      <c r="N32" s="170">
        <v>110</v>
      </c>
      <c r="O32" s="334"/>
      <c r="P32" s="506"/>
      <c r="Q32" s="338"/>
      <c r="R32" s="339"/>
      <c r="S32" s="337"/>
      <c r="T32" s="337"/>
      <c r="U32" s="306"/>
      <c r="W32" s="303"/>
    </row>
    <row r="33" spans="1:24" ht="27" customHeight="1">
      <c r="A33" s="623"/>
      <c r="B33" s="33"/>
      <c r="C33" s="41"/>
      <c r="D33" s="9" t="s">
        <v>21</v>
      </c>
      <c r="E33" s="14"/>
      <c r="F33" s="26" t="s">
        <v>530</v>
      </c>
      <c r="G33" s="142">
        <v>66</v>
      </c>
      <c r="H33" s="134">
        <v>71</v>
      </c>
      <c r="I33" s="134">
        <v>71</v>
      </c>
      <c r="J33" s="134">
        <v>73</v>
      </c>
      <c r="K33" s="154">
        <v>76</v>
      </c>
      <c r="L33" s="154">
        <v>76</v>
      </c>
      <c r="M33" s="134">
        <v>75</v>
      </c>
      <c r="N33" s="171">
        <v>80</v>
      </c>
      <c r="O33" s="334"/>
      <c r="P33" s="506"/>
      <c r="Q33" s="338"/>
      <c r="R33" s="339"/>
      <c r="S33" s="337"/>
      <c r="T33" s="337"/>
      <c r="U33" s="306"/>
      <c r="W33" s="303"/>
    </row>
    <row r="34" spans="1:24" ht="27" customHeight="1">
      <c r="A34" s="623"/>
      <c r="B34" s="627" t="s">
        <v>9</v>
      </c>
      <c r="C34" s="628"/>
      <c r="D34" s="628"/>
      <c r="E34" s="628"/>
      <c r="F34" s="42" t="s">
        <v>624</v>
      </c>
      <c r="G34" s="499">
        <v>551</v>
      </c>
      <c r="H34" s="499">
        <v>733</v>
      </c>
      <c r="I34" s="499">
        <v>733</v>
      </c>
      <c r="J34" s="499">
        <v>733</v>
      </c>
      <c r="K34" s="500">
        <v>718</v>
      </c>
      <c r="L34" s="501">
        <v>718</v>
      </c>
      <c r="M34" s="501">
        <v>718</v>
      </c>
      <c r="N34" s="503" t="s">
        <v>634</v>
      </c>
      <c r="O34" s="334"/>
      <c r="P34" s="469"/>
      <c r="Q34" s="338"/>
      <c r="R34" s="467"/>
      <c r="S34" s="468"/>
      <c r="T34" s="337"/>
      <c r="U34" s="346"/>
      <c r="W34" s="115"/>
    </row>
    <row r="35" spans="1:24" ht="27" customHeight="1">
      <c r="A35" s="623"/>
      <c r="B35" s="629" t="s">
        <v>31</v>
      </c>
      <c r="C35" s="630"/>
      <c r="D35" s="630"/>
      <c r="E35" s="630"/>
      <c r="F35" s="38" t="s">
        <v>323</v>
      </c>
      <c r="G35" s="165" t="s">
        <v>469</v>
      </c>
      <c r="H35" s="166" t="s">
        <v>469</v>
      </c>
      <c r="I35" s="167">
        <v>13</v>
      </c>
      <c r="J35" s="167">
        <v>18</v>
      </c>
      <c r="K35" s="167">
        <v>19</v>
      </c>
      <c r="L35" s="167">
        <v>21</v>
      </c>
      <c r="M35" s="167">
        <v>23</v>
      </c>
      <c r="N35" s="172">
        <v>35</v>
      </c>
      <c r="O35" s="334"/>
      <c r="P35" s="466"/>
      <c r="Q35" s="338"/>
      <c r="R35" s="334"/>
      <c r="S35" s="337"/>
      <c r="T35" s="337"/>
      <c r="U35" s="306"/>
      <c r="W35" s="115"/>
      <c r="X35" s="339"/>
    </row>
    <row r="36" spans="1:24" ht="27" customHeight="1">
      <c r="A36" s="623"/>
      <c r="B36" s="629" t="s">
        <v>13</v>
      </c>
      <c r="C36" s="630"/>
      <c r="D36" s="630"/>
      <c r="E36" s="630"/>
      <c r="F36" s="43" t="s">
        <v>324</v>
      </c>
      <c r="G36" s="155">
        <v>210</v>
      </c>
      <c r="H36" s="155">
        <v>234</v>
      </c>
      <c r="I36" s="155">
        <v>236</v>
      </c>
      <c r="J36" s="146">
        <v>240</v>
      </c>
      <c r="K36" s="146">
        <v>243</v>
      </c>
      <c r="L36" s="155">
        <v>248</v>
      </c>
      <c r="M36" s="155">
        <v>250</v>
      </c>
      <c r="N36" s="156">
        <v>257</v>
      </c>
      <c r="O36" s="334"/>
      <c r="P36" s="466"/>
      <c r="Q36" s="338"/>
      <c r="R36" s="334"/>
      <c r="S36" s="337"/>
      <c r="T36" s="337"/>
      <c r="U36" s="303"/>
      <c r="W36" s="115"/>
    </row>
    <row r="37" spans="1:24" ht="27" customHeight="1">
      <c r="A37" s="623"/>
      <c r="B37" s="636" t="s">
        <v>17</v>
      </c>
      <c r="C37" s="637"/>
      <c r="D37" s="628"/>
      <c r="E37" s="628"/>
      <c r="F37" s="44" t="s">
        <v>310</v>
      </c>
      <c r="G37" s="271">
        <v>18</v>
      </c>
      <c r="H37" s="271">
        <v>21</v>
      </c>
      <c r="I37" s="271">
        <v>20</v>
      </c>
      <c r="J37" s="288">
        <v>22</v>
      </c>
      <c r="K37" s="288">
        <v>20</v>
      </c>
      <c r="L37" s="271">
        <v>21</v>
      </c>
      <c r="M37" s="271">
        <v>20</v>
      </c>
      <c r="N37" s="272">
        <v>20</v>
      </c>
      <c r="O37" s="334"/>
      <c r="P37" s="506"/>
      <c r="Q37" s="338"/>
      <c r="R37" s="339"/>
      <c r="S37" s="337"/>
      <c r="T37" s="337"/>
      <c r="U37" s="337"/>
      <c r="V37" s="337"/>
      <c r="W37" s="337"/>
    </row>
    <row r="38" spans="1:24" ht="27" customHeight="1" thickBot="1">
      <c r="A38" s="624"/>
      <c r="B38" s="537"/>
      <c r="C38" s="92"/>
      <c r="D38" s="9" t="s">
        <v>311</v>
      </c>
      <c r="E38" s="14"/>
      <c r="F38" s="26" t="s">
        <v>312</v>
      </c>
      <c r="G38" s="273">
        <v>176</v>
      </c>
      <c r="H38" s="134">
        <v>255</v>
      </c>
      <c r="I38" s="134">
        <v>275</v>
      </c>
      <c r="J38" s="134">
        <v>297</v>
      </c>
      <c r="K38" s="154">
        <v>317</v>
      </c>
      <c r="L38" s="154">
        <v>338</v>
      </c>
      <c r="M38" s="154">
        <v>358</v>
      </c>
      <c r="N38" s="173">
        <v>393</v>
      </c>
      <c r="O38" s="334"/>
      <c r="P38" s="506"/>
      <c r="Q38" s="338"/>
      <c r="R38" s="339"/>
      <c r="S38" s="337"/>
      <c r="T38" s="337"/>
      <c r="U38" s="306"/>
      <c r="W38" s="115"/>
    </row>
    <row r="39" spans="1:24" ht="27" customHeight="1">
      <c r="A39" s="622" t="s">
        <v>4</v>
      </c>
      <c r="B39" s="631" t="s">
        <v>8</v>
      </c>
      <c r="C39" s="632"/>
      <c r="D39" s="632"/>
      <c r="E39" s="633"/>
      <c r="F39" s="34" t="s">
        <v>318</v>
      </c>
      <c r="G39" s="103"/>
      <c r="H39" s="102">
        <f t="shared" ref="H39:N39" si="10">SUM(H40:H41)</f>
        <v>39116</v>
      </c>
      <c r="I39" s="102">
        <f t="shared" si="10"/>
        <v>39877</v>
      </c>
      <c r="J39" s="102">
        <f t="shared" si="10"/>
        <v>40038</v>
      </c>
      <c r="K39" s="102">
        <f t="shared" si="10"/>
        <v>39504</v>
      </c>
      <c r="L39" s="102">
        <f t="shared" si="10"/>
        <v>40006</v>
      </c>
      <c r="M39" s="102">
        <f>SUM(M40:M41)</f>
        <v>39990</v>
      </c>
      <c r="N39" s="104">
        <f t="shared" si="10"/>
        <v>44100</v>
      </c>
      <c r="P39" s="466"/>
      <c r="Q39" s="338"/>
      <c r="R39" s="334"/>
      <c r="S39" s="301"/>
      <c r="T39" s="337"/>
      <c r="W39" s="115"/>
    </row>
    <row r="40" spans="1:24" ht="27" customHeight="1">
      <c r="A40" s="623"/>
      <c r="B40" s="31"/>
      <c r="C40" s="35"/>
      <c r="D40" s="536" t="s">
        <v>39</v>
      </c>
      <c r="E40" s="536"/>
      <c r="F40" s="27" t="s">
        <v>318</v>
      </c>
      <c r="G40" s="174" t="s">
        <v>525</v>
      </c>
      <c r="H40" s="175">
        <v>23345</v>
      </c>
      <c r="I40" s="175">
        <v>24000</v>
      </c>
      <c r="J40" s="175">
        <v>24003</v>
      </c>
      <c r="K40" s="395">
        <v>24133</v>
      </c>
      <c r="L40" s="354">
        <v>24348</v>
      </c>
      <c r="M40" s="354">
        <v>24226</v>
      </c>
      <c r="N40" s="176">
        <v>28000</v>
      </c>
      <c r="O40" s="334"/>
      <c r="P40" s="466"/>
      <c r="Q40" s="338"/>
      <c r="R40" s="334"/>
      <c r="S40" s="337"/>
      <c r="T40" s="337"/>
      <c r="U40" s="303"/>
      <c r="W40" s="329"/>
    </row>
    <row r="41" spans="1:24" ht="27" customHeight="1">
      <c r="A41" s="623"/>
      <c r="B41" s="33"/>
      <c r="C41" s="37"/>
      <c r="D41" s="9" t="s">
        <v>34</v>
      </c>
      <c r="E41" s="9"/>
      <c r="F41" s="26" t="s">
        <v>318</v>
      </c>
      <c r="G41" s="177" t="s">
        <v>525</v>
      </c>
      <c r="H41" s="178">
        <v>15771</v>
      </c>
      <c r="I41" s="178">
        <v>15877</v>
      </c>
      <c r="J41" s="178">
        <v>16035</v>
      </c>
      <c r="K41" s="619">
        <v>15371</v>
      </c>
      <c r="L41" s="402">
        <v>15658</v>
      </c>
      <c r="M41" s="402">
        <v>15764</v>
      </c>
      <c r="N41" s="179">
        <v>16100</v>
      </c>
      <c r="P41" s="466"/>
      <c r="Q41" s="338"/>
      <c r="R41" s="339"/>
      <c r="S41" s="337"/>
      <c r="T41" s="337"/>
      <c r="U41" s="303"/>
      <c r="W41" s="329"/>
    </row>
    <row r="42" spans="1:24" ht="27" customHeight="1">
      <c r="A42" s="623"/>
      <c r="B42" s="629" t="s">
        <v>14</v>
      </c>
      <c r="C42" s="630"/>
      <c r="D42" s="630"/>
      <c r="E42" s="630"/>
      <c r="F42" s="15" t="s">
        <v>325</v>
      </c>
      <c r="G42" s="270">
        <v>294</v>
      </c>
      <c r="H42" s="180">
        <v>195</v>
      </c>
      <c r="I42" s="180">
        <v>192</v>
      </c>
      <c r="J42" s="180">
        <v>172</v>
      </c>
      <c r="K42" s="397">
        <v>165</v>
      </c>
      <c r="L42" s="397">
        <v>162</v>
      </c>
      <c r="M42" s="397">
        <v>150</v>
      </c>
      <c r="N42" s="181">
        <v>140</v>
      </c>
      <c r="O42" s="334"/>
      <c r="P42" s="466"/>
      <c r="Q42" s="338"/>
      <c r="R42" s="339"/>
      <c r="S42" s="337"/>
      <c r="T42" s="337"/>
      <c r="U42" s="306"/>
      <c r="W42" s="329"/>
    </row>
    <row r="43" spans="1:24" ht="27" customHeight="1" thickBot="1">
      <c r="A43" s="624"/>
      <c r="B43" s="634" t="s">
        <v>35</v>
      </c>
      <c r="C43" s="635"/>
      <c r="D43" s="635"/>
      <c r="E43" s="635"/>
      <c r="F43" s="28" t="s">
        <v>326</v>
      </c>
      <c r="G43" s="182" t="s">
        <v>469</v>
      </c>
      <c r="H43" s="183" t="s">
        <v>469</v>
      </c>
      <c r="I43" s="184">
        <v>71</v>
      </c>
      <c r="J43" s="184">
        <v>72</v>
      </c>
      <c r="K43" s="396">
        <v>73</v>
      </c>
      <c r="L43" s="441">
        <v>74</v>
      </c>
      <c r="M43" s="441">
        <v>74</v>
      </c>
      <c r="N43" s="185">
        <v>80</v>
      </c>
      <c r="P43" s="466"/>
      <c r="Q43" s="338"/>
      <c r="R43" s="334"/>
      <c r="S43" s="337"/>
      <c r="T43" s="337"/>
      <c r="U43" s="339"/>
      <c r="X43" s="339"/>
    </row>
    <row r="44" spans="1:24" ht="42.75" customHeight="1">
      <c r="A44" s="620" t="s">
        <v>538</v>
      </c>
      <c r="B44" s="621"/>
      <c r="C44" s="621"/>
      <c r="D44" s="621"/>
      <c r="E44" s="621"/>
      <c r="F44" s="621"/>
      <c r="G44" s="621"/>
      <c r="H44" s="621"/>
      <c r="I44" s="621"/>
      <c r="J44" s="621"/>
      <c r="K44" s="621"/>
      <c r="L44" s="621"/>
      <c r="M44" s="621"/>
      <c r="N44" s="621"/>
      <c r="P44" s="466"/>
      <c r="Q44" s="338"/>
      <c r="R44" s="334"/>
      <c r="S44" s="334"/>
      <c r="U44" s="279"/>
    </row>
    <row r="45" spans="1:24" ht="24" customHeight="1">
      <c r="G45" s="3"/>
      <c r="H45" s="3"/>
      <c r="I45" s="3"/>
      <c r="J45" s="3"/>
      <c r="K45" s="3"/>
      <c r="L45" s="3"/>
      <c r="M45" s="3"/>
      <c r="N45" s="3"/>
      <c r="Q45" s="334"/>
      <c r="R45" s="334"/>
      <c r="S45" s="334"/>
    </row>
    <row r="46" spans="1:24" ht="24" customHeight="1">
      <c r="G46" s="3"/>
      <c r="H46" s="3"/>
      <c r="I46" s="3"/>
      <c r="J46" s="3"/>
      <c r="K46" s="3"/>
      <c r="L46" s="3"/>
      <c r="M46" s="3"/>
      <c r="N46" s="3"/>
      <c r="Q46" s="334"/>
      <c r="R46" s="334"/>
      <c r="S46" s="334"/>
    </row>
    <row r="47" spans="1:24" ht="24" customHeight="1">
      <c r="G47" s="3"/>
      <c r="H47" s="3"/>
      <c r="I47" s="3"/>
      <c r="J47" s="3"/>
      <c r="K47" s="3"/>
      <c r="L47" s="3"/>
      <c r="M47" s="3"/>
      <c r="N47" s="3"/>
      <c r="Q47" s="334"/>
      <c r="R47" s="334"/>
      <c r="S47" s="334"/>
    </row>
    <row r="48" spans="1:24" ht="24" customHeight="1">
      <c r="G48" s="3"/>
      <c r="H48" s="3"/>
      <c r="I48" s="3"/>
      <c r="J48" s="3"/>
      <c r="K48" s="3"/>
      <c r="L48" s="3"/>
      <c r="M48" s="3"/>
      <c r="N48" s="3"/>
      <c r="Q48" s="334"/>
      <c r="R48" s="334"/>
      <c r="S48" s="334"/>
    </row>
    <row r="49" spans="7:19" ht="24" customHeight="1">
      <c r="G49" s="3"/>
      <c r="H49" s="3"/>
      <c r="I49" s="3"/>
      <c r="J49" s="3"/>
      <c r="K49" s="3"/>
      <c r="L49" s="3"/>
      <c r="M49" s="3"/>
      <c r="N49" s="3"/>
      <c r="Q49" s="334"/>
      <c r="R49" s="334"/>
      <c r="S49" s="334"/>
    </row>
    <row r="50" spans="7:19" ht="24" customHeight="1">
      <c r="G50" s="2"/>
      <c r="H50" s="2"/>
      <c r="I50" s="2"/>
      <c r="J50" s="2"/>
      <c r="K50" s="2"/>
      <c r="L50" s="2"/>
      <c r="M50" s="2"/>
      <c r="N50" s="2"/>
      <c r="Q50" s="334"/>
      <c r="R50" s="334"/>
      <c r="S50" s="334"/>
    </row>
    <row r="51" spans="7:19" ht="24" customHeight="1">
      <c r="G51" s="2"/>
      <c r="H51" s="2"/>
      <c r="I51" s="2"/>
      <c r="J51" s="2"/>
      <c r="K51" s="2"/>
      <c r="L51" s="2"/>
      <c r="M51" s="2"/>
      <c r="N51" s="2"/>
      <c r="Q51" s="334"/>
      <c r="R51" s="334"/>
      <c r="S51" s="334"/>
    </row>
    <row r="52" spans="7:19" ht="24" customHeight="1">
      <c r="G52" s="2"/>
      <c r="H52" s="2"/>
      <c r="I52" s="2"/>
      <c r="J52" s="2"/>
      <c r="K52" s="2"/>
      <c r="L52" s="2"/>
      <c r="M52" s="2"/>
      <c r="N52" s="2"/>
      <c r="Q52" s="334"/>
      <c r="R52" s="334"/>
      <c r="S52" s="334"/>
    </row>
    <row r="53" spans="7:19" ht="24" customHeight="1">
      <c r="G53" s="2"/>
      <c r="H53" s="2"/>
      <c r="I53" s="2"/>
      <c r="J53" s="2"/>
      <c r="K53" s="2"/>
      <c r="L53" s="2"/>
      <c r="M53" s="2"/>
      <c r="N53" s="2"/>
      <c r="Q53" s="334"/>
      <c r="R53" s="334"/>
      <c r="S53" s="334"/>
    </row>
    <row r="54" spans="7:19" ht="24" customHeight="1">
      <c r="G54" s="2"/>
      <c r="H54" s="2"/>
      <c r="I54" s="2"/>
      <c r="J54" s="2"/>
      <c r="K54" s="2"/>
      <c r="L54" s="2"/>
      <c r="M54" s="2"/>
      <c r="N54" s="2"/>
      <c r="Q54" s="334"/>
      <c r="R54" s="334"/>
      <c r="S54" s="334"/>
    </row>
    <row r="55" spans="7:19" ht="24" customHeight="1">
      <c r="Q55" s="334"/>
      <c r="R55" s="334"/>
      <c r="S55" s="334"/>
    </row>
    <row r="56" spans="7:19" ht="24" customHeight="1">
      <c r="Q56" s="334"/>
      <c r="R56" s="334"/>
      <c r="S56" s="334"/>
    </row>
    <row r="57" spans="7:19" ht="24" customHeight="1">
      <c r="Q57" s="334"/>
      <c r="R57" s="334"/>
      <c r="S57" s="334"/>
    </row>
    <row r="58" spans="7:19" ht="24" customHeight="1"/>
    <row r="59" spans="7:19" ht="24" customHeight="1"/>
    <row r="60" spans="7:19" ht="24" customHeight="1"/>
    <row r="61" spans="7:19" ht="24" customHeight="1"/>
    <row r="62" spans="7:19" ht="24" customHeight="1"/>
    <row r="63" spans="7:19" ht="24" customHeight="1"/>
  </sheetData>
  <customSheetViews>
    <customSheetView guid="{C5FAFED9-6166-4746-ADED-0FA76312E786}" scale="70" showPageBreaks="1" fitToPage="1" printArea="1" hiddenColumns="1" view="pageBreakPreview">
      <pane xSplit="5" ySplit="3" topLeftCell="F19" activePane="bottomRight" state="frozen"/>
      <selection pane="bottomRight" activeCell="V34" sqref="V34"/>
      <pageMargins left="0.78740157480314965" right="0.78740157480314965" top="0.55118110236220474" bottom="0.35433070866141736" header="0.31496062992125984" footer="0.31496062992125984"/>
      <printOptions horizontalCentered="1"/>
      <pageSetup paperSize="9" scale="70" orientation="portrait" r:id="rId1"/>
    </customSheetView>
    <customSheetView guid="{F4D6756E-AF4C-4E2C-B953-6184D5DD4220}" showPageBreaks="1" view="pageBreakPreview">
      <pane xSplit="5" ySplit="3" topLeftCell="F22" activePane="bottomRight" state="frozen"/>
      <selection pane="bottomRight" activeCell="T38" sqref="T38"/>
      <pageMargins left="0.78740157480314965" right="0.78740157480314965" top="0.55118110236220474" bottom="0.35433070866141736" header="0.31496062992125984" footer="0.31496062992125984"/>
      <printOptions horizontalCentered="1"/>
      <pageSetup paperSize="9" scale="70" fitToHeight="2" orientation="portrait" r:id="rId2"/>
    </customSheetView>
    <customSheetView guid="{592965FF-9EF6-4C3A-906E-26C9AD76BDC9}" scale="85" showPageBreaks="1" fitToPage="1" printArea="1" showAutoFilter="1" hiddenColumns="1" view="pageBreakPreview">
      <pane xSplit="5" ySplit="3" topLeftCell="F25" activePane="bottomRight" state="frozen"/>
      <selection pane="bottomRight" activeCell="M27" sqref="M27"/>
      <pageMargins left="0.78740157480314965" right="0.78740157480314965" top="0.55118110236220474" bottom="0.35433070866141736" header="0.31496062992125984" footer="0.31496062992125984"/>
      <printOptions horizontalCentered="1"/>
      <pageSetup paperSize="9" scale="64" orientation="portrait" r:id="rId3"/>
      <autoFilter ref="S3:S44"/>
    </customSheetView>
  </customSheetViews>
  <mergeCells count="36">
    <mergeCell ref="A1:N1"/>
    <mergeCell ref="B3:E3"/>
    <mergeCell ref="A4:A21"/>
    <mergeCell ref="B4:E4"/>
    <mergeCell ref="C5:E5"/>
    <mergeCell ref="D6:E6"/>
    <mergeCell ref="D9:E9"/>
    <mergeCell ref="D13:E13"/>
    <mergeCell ref="D14:E14"/>
    <mergeCell ref="D15:E15"/>
    <mergeCell ref="D10:E10"/>
    <mergeCell ref="D11:E11"/>
    <mergeCell ref="C12:E12"/>
    <mergeCell ref="B19:E19"/>
    <mergeCell ref="B20:E20"/>
    <mergeCell ref="B21:E21"/>
    <mergeCell ref="C16:E16"/>
    <mergeCell ref="D17:E17"/>
    <mergeCell ref="D18:E18"/>
    <mergeCell ref="A22:A29"/>
    <mergeCell ref="B22:E22"/>
    <mergeCell ref="B26:E26"/>
    <mergeCell ref="B27:E27"/>
    <mergeCell ref="B28:E28"/>
    <mergeCell ref="B29:E29"/>
    <mergeCell ref="A44:N44"/>
    <mergeCell ref="A30:A38"/>
    <mergeCell ref="B30:E30"/>
    <mergeCell ref="B34:E34"/>
    <mergeCell ref="B35:E35"/>
    <mergeCell ref="B36:E36"/>
    <mergeCell ref="A39:A43"/>
    <mergeCell ref="B39:E39"/>
    <mergeCell ref="B42:E42"/>
    <mergeCell ref="B43:E43"/>
    <mergeCell ref="B37:E37"/>
  </mergeCells>
  <phoneticPr fontId="1"/>
  <printOptions horizontalCentered="1"/>
  <pageMargins left="0.78740157480314965" right="0.78740157480314965" top="0.55118110236220474" bottom="0.35433070866141736" header="0.31496062992125984" footer="0.31496062992125984"/>
  <pageSetup paperSize="9" scale="64"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52"/>
  <sheetViews>
    <sheetView view="pageBreakPreview" zoomScale="80" zoomScaleNormal="100" zoomScaleSheetLayoutView="80" workbookViewId="0">
      <pane xSplit="6" ySplit="3" topLeftCell="G4" activePane="bottomRight" state="frozen"/>
      <selection activeCell="G24" sqref="G24"/>
      <selection pane="topRight" activeCell="G24" sqref="G24"/>
      <selection pane="bottomLeft" activeCell="G24" sqref="G24"/>
      <selection pane="bottomRight" activeCell="I8" sqref="I8"/>
    </sheetView>
  </sheetViews>
  <sheetFormatPr defaultColWidth="9" defaultRowHeight="14.4"/>
  <cols>
    <col min="1" max="4" width="3.109375" style="1" customWidth="1"/>
    <col min="5" max="5" width="12.6640625" style="1" customWidth="1"/>
    <col min="6" max="6" width="24.33203125" style="1" customWidth="1"/>
    <col min="7" max="12" width="10.6640625" style="2" customWidth="1"/>
    <col min="13" max="13" width="10.6640625" style="1" customWidth="1"/>
    <col min="14" max="20" width="9" style="115"/>
    <col min="21" max="16384" width="9" style="1"/>
  </cols>
  <sheetData>
    <row r="1" spans="1:13" ht="30" customHeight="1" thickBot="1">
      <c r="A1" s="651" t="s">
        <v>399</v>
      </c>
      <c r="B1" s="651"/>
      <c r="C1" s="651"/>
      <c r="D1" s="651"/>
      <c r="E1" s="651"/>
      <c r="F1" s="651"/>
      <c r="G1" s="651"/>
      <c r="H1" s="651"/>
      <c r="I1" s="651"/>
      <c r="J1" s="651"/>
      <c r="K1" s="651"/>
      <c r="L1" s="651"/>
      <c r="M1" s="651"/>
    </row>
    <row r="2" spans="1:13" s="5" customFormat="1" ht="20.25" customHeight="1" thickBot="1">
      <c r="A2" s="4"/>
      <c r="B2" s="4"/>
      <c r="C2" s="4"/>
      <c r="D2" s="4"/>
      <c r="E2" s="4"/>
      <c r="F2" s="4"/>
      <c r="G2" s="4"/>
      <c r="H2" s="4"/>
      <c r="I2" s="4"/>
      <c r="J2" s="4"/>
      <c r="K2" s="4"/>
      <c r="L2" s="4"/>
      <c r="M2" s="16" t="s">
        <v>36</v>
      </c>
    </row>
    <row r="3" spans="1:13" ht="33.75" customHeight="1" thickBot="1">
      <c r="A3" s="676" t="s">
        <v>75</v>
      </c>
      <c r="B3" s="677"/>
      <c r="C3" s="677"/>
      <c r="D3" s="677"/>
      <c r="E3" s="677"/>
      <c r="F3" s="678"/>
      <c r="G3" s="50" t="s">
        <v>63</v>
      </c>
      <c r="H3" s="50" t="s">
        <v>64</v>
      </c>
      <c r="I3" s="50" t="s">
        <v>65</v>
      </c>
      <c r="J3" s="50" t="s">
        <v>66</v>
      </c>
      <c r="K3" s="50" t="s">
        <v>67</v>
      </c>
      <c r="L3" s="50" t="s">
        <v>68</v>
      </c>
      <c r="M3" s="51" t="s">
        <v>533</v>
      </c>
    </row>
    <row r="4" spans="1:13" ht="27" customHeight="1" thickBot="1">
      <c r="A4" s="679" t="s">
        <v>11</v>
      </c>
      <c r="B4" s="680"/>
      <c r="C4" s="680"/>
      <c r="D4" s="680"/>
      <c r="E4" s="680"/>
      <c r="F4" s="680"/>
      <c r="G4" s="52">
        <f>+G5+G22+G27</f>
        <v>1842.7</v>
      </c>
      <c r="H4" s="52">
        <f t="shared" ref="H4:M4" si="0">+H5+H22+H27</f>
        <v>1852</v>
      </c>
      <c r="I4" s="52">
        <f>+I5+I22+I27</f>
        <v>1856</v>
      </c>
      <c r="J4" s="52">
        <f>+J5+J22+J27</f>
        <v>1818.6</v>
      </c>
      <c r="K4" s="52">
        <f t="shared" si="0"/>
        <v>1715</v>
      </c>
      <c r="L4" s="52">
        <f t="shared" si="0"/>
        <v>1835</v>
      </c>
      <c r="M4" s="613">
        <f t="shared" si="0"/>
        <v>2236</v>
      </c>
    </row>
    <row r="5" spans="1:13" ht="27" customHeight="1">
      <c r="A5" s="17"/>
      <c r="B5" s="251" t="s">
        <v>76</v>
      </c>
      <c r="C5" s="61"/>
      <c r="D5" s="61"/>
      <c r="E5" s="61"/>
      <c r="F5" s="62"/>
      <c r="G5" s="63">
        <f>+G6+G15+G21</f>
        <v>1276</v>
      </c>
      <c r="H5" s="63">
        <f t="shared" ref="H5:L5" si="1">+H6+H15+H21</f>
        <v>1273</v>
      </c>
      <c r="I5" s="63">
        <f t="shared" si="1"/>
        <v>1259</v>
      </c>
      <c r="J5" s="63">
        <f>+J6+J15+J21+1</f>
        <v>1195</v>
      </c>
      <c r="K5" s="63">
        <v>1208</v>
      </c>
      <c r="L5" s="63">
        <f t="shared" si="1"/>
        <v>1228</v>
      </c>
      <c r="M5" s="76">
        <f>+M6+M15+M21</f>
        <v>1534</v>
      </c>
    </row>
    <row r="6" spans="1:13" ht="27" customHeight="1">
      <c r="A6" s="18"/>
      <c r="B6" s="59"/>
      <c r="C6" s="661" t="s">
        <v>79</v>
      </c>
      <c r="D6" s="662"/>
      <c r="E6" s="662"/>
      <c r="F6" s="663"/>
      <c r="G6" s="274">
        <f>SUM(G7:G9)+G13+G14-1</f>
        <v>853</v>
      </c>
      <c r="H6" s="274">
        <f t="shared" ref="H6:L6" si="2">SUM(H7:H9)+H13+H14</f>
        <v>805</v>
      </c>
      <c r="I6" s="274">
        <f t="shared" si="2"/>
        <v>794</v>
      </c>
      <c r="J6" s="274">
        <f>SUM(J7:J9)+J13+J14-2</f>
        <v>741</v>
      </c>
      <c r="K6" s="274">
        <f t="shared" si="2"/>
        <v>771</v>
      </c>
      <c r="L6" s="274">
        <f t="shared" si="2"/>
        <v>754</v>
      </c>
      <c r="M6" s="614">
        <f>SUM(M7:M9)+M13+M14</f>
        <v>970</v>
      </c>
    </row>
    <row r="7" spans="1:13" ht="27" customHeight="1">
      <c r="A7" s="18"/>
      <c r="B7" s="60"/>
      <c r="C7" s="49"/>
      <c r="D7" s="670" t="s">
        <v>80</v>
      </c>
      <c r="E7" s="671"/>
      <c r="F7" s="672"/>
      <c r="G7" s="106">
        <v>265</v>
      </c>
      <c r="H7" s="106">
        <v>247</v>
      </c>
      <c r="I7" s="106">
        <v>248</v>
      </c>
      <c r="J7" s="234">
        <v>210</v>
      </c>
      <c r="K7" s="234">
        <v>187</v>
      </c>
      <c r="L7" s="234">
        <v>178</v>
      </c>
      <c r="M7" s="186">
        <v>209</v>
      </c>
    </row>
    <row r="8" spans="1:13" ht="27" customHeight="1">
      <c r="A8" s="18"/>
      <c r="B8" s="60"/>
      <c r="C8" s="49"/>
      <c r="D8" s="664" t="s">
        <v>81</v>
      </c>
      <c r="E8" s="665"/>
      <c r="F8" s="666"/>
      <c r="G8" s="107">
        <v>9</v>
      </c>
      <c r="H8" s="107">
        <v>6</v>
      </c>
      <c r="I8" s="107">
        <v>6</v>
      </c>
      <c r="J8" s="211">
        <v>8</v>
      </c>
      <c r="K8" s="211">
        <v>7</v>
      </c>
      <c r="L8" s="211">
        <v>7</v>
      </c>
      <c r="M8" s="187">
        <v>13</v>
      </c>
    </row>
    <row r="9" spans="1:13" ht="27" customHeight="1">
      <c r="A9" s="18"/>
      <c r="B9" s="60"/>
      <c r="C9" s="49"/>
      <c r="D9" s="664" t="s">
        <v>82</v>
      </c>
      <c r="E9" s="665"/>
      <c r="F9" s="666"/>
      <c r="G9" s="211">
        <f>SUM(G10:G12)</f>
        <v>551</v>
      </c>
      <c r="H9" s="211">
        <f t="shared" ref="H9:K9" si="3">SUM(H10:H12)</f>
        <v>518</v>
      </c>
      <c r="I9" s="211">
        <f t="shared" si="3"/>
        <v>510</v>
      </c>
      <c r="J9" s="211">
        <f t="shared" ref="J9" si="4">SUM(J10:J12)</f>
        <v>493</v>
      </c>
      <c r="K9" s="211">
        <f t="shared" si="3"/>
        <v>549</v>
      </c>
      <c r="L9" s="211">
        <f>SUM(L10:L12)</f>
        <v>540</v>
      </c>
      <c r="M9" s="187">
        <f>SUM(M10:M12)</f>
        <v>714</v>
      </c>
    </row>
    <row r="10" spans="1:13" ht="27" customHeight="1">
      <c r="A10" s="18"/>
      <c r="B10" s="60"/>
      <c r="C10" s="49"/>
      <c r="D10" s="664" t="s">
        <v>83</v>
      </c>
      <c r="E10" s="665"/>
      <c r="F10" s="666"/>
      <c r="G10" s="211">
        <v>359</v>
      </c>
      <c r="H10" s="211">
        <v>350</v>
      </c>
      <c r="I10" s="211">
        <v>345</v>
      </c>
      <c r="J10" s="211">
        <v>327</v>
      </c>
      <c r="K10" s="211">
        <v>374</v>
      </c>
      <c r="L10" s="211">
        <v>353</v>
      </c>
      <c r="M10" s="187">
        <v>494</v>
      </c>
    </row>
    <row r="11" spans="1:13" ht="27" customHeight="1">
      <c r="A11" s="18"/>
      <c r="B11" s="60"/>
      <c r="C11" s="49"/>
      <c r="D11" s="664" t="s">
        <v>84</v>
      </c>
      <c r="E11" s="665"/>
      <c r="F11" s="666"/>
      <c r="G11" s="211">
        <v>136</v>
      </c>
      <c r="H11" s="211">
        <v>115</v>
      </c>
      <c r="I11" s="211">
        <v>116</v>
      </c>
      <c r="J11" s="211">
        <v>119</v>
      </c>
      <c r="K11" s="211">
        <v>131</v>
      </c>
      <c r="L11" s="211">
        <v>140</v>
      </c>
      <c r="M11" s="187">
        <v>155</v>
      </c>
    </row>
    <row r="12" spans="1:13" ht="27" customHeight="1">
      <c r="A12" s="18"/>
      <c r="B12" s="60"/>
      <c r="C12" s="49"/>
      <c r="D12" s="664" t="s">
        <v>85</v>
      </c>
      <c r="E12" s="665"/>
      <c r="F12" s="666"/>
      <c r="G12" s="211">
        <v>56</v>
      </c>
      <c r="H12" s="211">
        <v>53</v>
      </c>
      <c r="I12" s="211">
        <v>49</v>
      </c>
      <c r="J12" s="211">
        <v>47</v>
      </c>
      <c r="K12" s="211">
        <v>44</v>
      </c>
      <c r="L12" s="211">
        <v>47</v>
      </c>
      <c r="M12" s="187">
        <v>65</v>
      </c>
    </row>
    <row r="13" spans="1:13" ht="27" customHeight="1">
      <c r="A13" s="18"/>
      <c r="B13" s="60"/>
      <c r="C13" s="49"/>
      <c r="D13" s="664" t="s">
        <v>86</v>
      </c>
      <c r="E13" s="665"/>
      <c r="F13" s="666"/>
      <c r="G13" s="211">
        <v>20</v>
      </c>
      <c r="H13" s="211">
        <v>25</v>
      </c>
      <c r="I13" s="211">
        <v>21</v>
      </c>
      <c r="J13" s="211">
        <v>23</v>
      </c>
      <c r="K13" s="211">
        <v>19</v>
      </c>
      <c r="L13" s="211">
        <v>20</v>
      </c>
      <c r="M13" s="187">
        <v>25</v>
      </c>
    </row>
    <row r="14" spans="1:13" ht="27" customHeight="1">
      <c r="A14" s="18"/>
      <c r="B14" s="60"/>
      <c r="C14" s="49"/>
      <c r="D14" s="664" t="s">
        <v>87</v>
      </c>
      <c r="E14" s="665"/>
      <c r="F14" s="666"/>
      <c r="G14" s="211">
        <v>9</v>
      </c>
      <c r="H14" s="211">
        <v>9</v>
      </c>
      <c r="I14" s="211">
        <v>9</v>
      </c>
      <c r="J14" s="211">
        <v>9</v>
      </c>
      <c r="K14" s="211">
        <v>9</v>
      </c>
      <c r="L14" s="211">
        <v>9</v>
      </c>
      <c r="M14" s="187">
        <v>9</v>
      </c>
    </row>
    <row r="15" spans="1:13" ht="27" customHeight="1">
      <c r="A15" s="18"/>
      <c r="B15" s="60"/>
      <c r="C15" s="661" t="s">
        <v>88</v>
      </c>
      <c r="D15" s="662"/>
      <c r="E15" s="662"/>
      <c r="F15" s="663"/>
      <c r="G15" s="274">
        <f>SUM(G16:G20)</f>
        <v>414</v>
      </c>
      <c r="H15" s="274">
        <f t="shared" ref="H15:K15" si="5">SUM(H16:H20)</f>
        <v>457</v>
      </c>
      <c r="I15" s="274">
        <f t="shared" si="5"/>
        <v>454</v>
      </c>
      <c r="J15" s="274">
        <f>SUM(J16:J20)-1</f>
        <v>444</v>
      </c>
      <c r="K15" s="274">
        <f t="shared" si="5"/>
        <v>430</v>
      </c>
      <c r="L15" s="274">
        <f>SUM(L16:L20)</f>
        <v>465</v>
      </c>
      <c r="M15" s="614">
        <f>SUM(M16:M20)</f>
        <v>550</v>
      </c>
    </row>
    <row r="16" spans="1:13" ht="27" customHeight="1">
      <c r="A16" s="18"/>
      <c r="B16" s="60"/>
      <c r="C16" s="49"/>
      <c r="D16" s="670" t="s">
        <v>89</v>
      </c>
      <c r="E16" s="671"/>
      <c r="F16" s="672"/>
      <c r="G16" s="234">
        <v>123</v>
      </c>
      <c r="H16" s="234">
        <v>150</v>
      </c>
      <c r="I16" s="234">
        <v>157</v>
      </c>
      <c r="J16" s="234">
        <v>152</v>
      </c>
      <c r="K16" s="234">
        <v>117</v>
      </c>
      <c r="L16" s="234">
        <v>139</v>
      </c>
      <c r="M16" s="186">
        <v>198</v>
      </c>
    </row>
    <row r="17" spans="1:13" ht="27" customHeight="1">
      <c r="A17" s="18"/>
      <c r="B17" s="60"/>
      <c r="C17" s="49"/>
      <c r="D17" s="664" t="s">
        <v>90</v>
      </c>
      <c r="E17" s="665"/>
      <c r="F17" s="666"/>
      <c r="G17" s="211">
        <v>89</v>
      </c>
      <c r="H17" s="211">
        <v>86</v>
      </c>
      <c r="I17" s="211">
        <v>88</v>
      </c>
      <c r="J17" s="211">
        <v>88</v>
      </c>
      <c r="K17" s="211">
        <v>89</v>
      </c>
      <c r="L17" s="211">
        <v>90</v>
      </c>
      <c r="M17" s="187">
        <v>112</v>
      </c>
    </row>
    <row r="18" spans="1:13" ht="27" customHeight="1">
      <c r="A18" s="18"/>
      <c r="B18" s="60"/>
      <c r="C18" s="49"/>
      <c r="D18" s="664" t="s">
        <v>91</v>
      </c>
      <c r="E18" s="665"/>
      <c r="F18" s="666"/>
      <c r="G18" s="275">
        <v>86</v>
      </c>
      <c r="H18" s="275">
        <v>96</v>
      </c>
      <c r="I18" s="275">
        <v>85</v>
      </c>
      <c r="J18" s="275">
        <v>83</v>
      </c>
      <c r="K18" s="275">
        <v>105</v>
      </c>
      <c r="L18" s="275">
        <v>112</v>
      </c>
      <c r="M18" s="188">
        <v>111</v>
      </c>
    </row>
    <row r="19" spans="1:13" ht="27" customHeight="1">
      <c r="A19" s="18"/>
      <c r="B19" s="60"/>
      <c r="C19" s="49"/>
      <c r="D19" s="664" t="s">
        <v>92</v>
      </c>
      <c r="E19" s="665"/>
      <c r="F19" s="666"/>
      <c r="G19" s="275">
        <v>115</v>
      </c>
      <c r="H19" s="275">
        <v>122</v>
      </c>
      <c r="I19" s="275">
        <v>121</v>
      </c>
      <c r="J19" s="275">
        <v>120</v>
      </c>
      <c r="K19" s="275">
        <v>117</v>
      </c>
      <c r="L19" s="275">
        <v>122</v>
      </c>
      <c r="M19" s="188">
        <v>126</v>
      </c>
    </row>
    <row r="20" spans="1:13" ht="27" customHeight="1">
      <c r="A20" s="18"/>
      <c r="B20" s="60"/>
      <c r="C20" s="48"/>
      <c r="D20" s="673" t="s">
        <v>93</v>
      </c>
      <c r="E20" s="674"/>
      <c r="F20" s="675"/>
      <c r="G20" s="276">
        <v>1</v>
      </c>
      <c r="H20" s="276">
        <v>3</v>
      </c>
      <c r="I20" s="276">
        <v>3</v>
      </c>
      <c r="J20" s="276">
        <v>2</v>
      </c>
      <c r="K20" s="276">
        <v>2</v>
      </c>
      <c r="L20" s="276">
        <v>2</v>
      </c>
      <c r="M20" s="257">
        <v>3</v>
      </c>
    </row>
    <row r="21" spans="1:13" ht="27" customHeight="1" thickBot="1">
      <c r="A21" s="18"/>
      <c r="B21" s="60"/>
      <c r="C21" s="661" t="s">
        <v>94</v>
      </c>
      <c r="D21" s="662"/>
      <c r="E21" s="662"/>
      <c r="F21" s="663"/>
      <c r="G21" s="277">
        <v>9</v>
      </c>
      <c r="H21" s="277">
        <v>11</v>
      </c>
      <c r="I21" s="277">
        <v>11</v>
      </c>
      <c r="J21" s="277">
        <v>9</v>
      </c>
      <c r="K21" s="277">
        <v>8</v>
      </c>
      <c r="L21" s="277">
        <v>9</v>
      </c>
      <c r="M21" s="615">
        <v>14</v>
      </c>
    </row>
    <row r="22" spans="1:13" ht="27" customHeight="1">
      <c r="A22" s="17"/>
      <c r="B22" s="251" t="s">
        <v>77</v>
      </c>
      <c r="C22" s="64"/>
      <c r="D22" s="64"/>
      <c r="E22" s="64"/>
      <c r="F22" s="62"/>
      <c r="G22" s="65">
        <f>SUM(G23:G26)</f>
        <v>180.7</v>
      </c>
      <c r="H22" s="65">
        <f t="shared" ref="H22:L22" si="6">SUM(H23:H26)</f>
        <v>208</v>
      </c>
      <c r="I22" s="65">
        <f t="shared" si="6"/>
        <v>211</v>
      </c>
      <c r="J22" s="65">
        <f t="shared" si="6"/>
        <v>211</v>
      </c>
      <c r="K22" s="65">
        <f t="shared" si="6"/>
        <v>175</v>
      </c>
      <c r="L22" s="65">
        <f t="shared" si="6"/>
        <v>245</v>
      </c>
      <c r="M22" s="78">
        <f>SUM(M23:M26)</f>
        <v>240</v>
      </c>
    </row>
    <row r="23" spans="1:13" ht="27" customHeight="1">
      <c r="A23" s="18"/>
      <c r="B23" s="60"/>
      <c r="C23" s="40"/>
      <c r="D23" s="670" t="s">
        <v>95</v>
      </c>
      <c r="E23" s="671"/>
      <c r="F23" s="672"/>
      <c r="G23" s="106">
        <v>117</v>
      </c>
      <c r="H23" s="234">
        <v>122</v>
      </c>
      <c r="I23" s="234">
        <v>131</v>
      </c>
      <c r="J23" s="234">
        <v>139</v>
      </c>
      <c r="K23" s="234">
        <v>104</v>
      </c>
      <c r="L23" s="234">
        <v>171</v>
      </c>
      <c r="M23" s="186">
        <v>140</v>
      </c>
    </row>
    <row r="24" spans="1:13" ht="27" customHeight="1">
      <c r="A24" s="18"/>
      <c r="B24" s="60"/>
      <c r="C24" s="40"/>
      <c r="D24" s="664" t="s">
        <v>548</v>
      </c>
      <c r="E24" s="665"/>
      <c r="F24" s="666"/>
      <c r="G24" s="107">
        <v>0.7</v>
      </c>
      <c r="H24" s="107">
        <v>14</v>
      </c>
      <c r="I24" s="107">
        <v>15</v>
      </c>
      <c r="J24" s="211">
        <v>15</v>
      </c>
      <c r="K24" s="211">
        <v>14</v>
      </c>
      <c r="L24" s="211">
        <v>18</v>
      </c>
      <c r="M24" s="187">
        <v>19</v>
      </c>
    </row>
    <row r="25" spans="1:13" ht="27" customHeight="1">
      <c r="A25" s="18"/>
      <c r="B25" s="60"/>
      <c r="C25" s="40"/>
      <c r="D25" s="664" t="s">
        <v>96</v>
      </c>
      <c r="E25" s="665"/>
      <c r="F25" s="666"/>
      <c r="G25" s="213">
        <v>62</v>
      </c>
      <c r="H25" s="213">
        <v>71</v>
      </c>
      <c r="I25" s="213">
        <v>64</v>
      </c>
      <c r="J25" s="275">
        <v>55</v>
      </c>
      <c r="K25" s="275">
        <v>55</v>
      </c>
      <c r="L25" s="275">
        <v>54</v>
      </c>
      <c r="M25" s="188">
        <v>80</v>
      </c>
    </row>
    <row r="26" spans="1:13" ht="27" customHeight="1" thickBot="1">
      <c r="A26" s="18"/>
      <c r="B26" s="66"/>
      <c r="C26" s="67"/>
      <c r="D26" s="667" t="s">
        <v>588</v>
      </c>
      <c r="E26" s="668"/>
      <c r="F26" s="669"/>
      <c r="G26" s="214">
        <v>1</v>
      </c>
      <c r="H26" s="214">
        <v>1</v>
      </c>
      <c r="I26" s="214">
        <v>1</v>
      </c>
      <c r="J26" s="228">
        <v>2</v>
      </c>
      <c r="K26" s="228">
        <v>2</v>
      </c>
      <c r="L26" s="228">
        <v>2</v>
      </c>
      <c r="M26" s="189">
        <v>1</v>
      </c>
    </row>
    <row r="27" spans="1:13" ht="27" customHeight="1">
      <c r="A27" s="347"/>
      <c r="B27" s="250" t="s">
        <v>78</v>
      </c>
      <c r="C27" s="68"/>
      <c r="D27" s="68"/>
      <c r="E27" s="68"/>
      <c r="F27" s="69"/>
      <c r="G27" s="65">
        <f>SUM(G28:G31)-1</f>
        <v>386</v>
      </c>
      <c r="H27" s="65">
        <f t="shared" ref="H27" si="7">SUM(H28:H31)</f>
        <v>371</v>
      </c>
      <c r="I27" s="65">
        <f>SUM(I28:I31)+1</f>
        <v>386</v>
      </c>
      <c r="J27" s="65">
        <f>SUM(J28:J31)-1</f>
        <v>412.6</v>
      </c>
      <c r="K27" s="65">
        <f t="shared" ref="K27" si="8">SUM(K28:K31)</f>
        <v>332</v>
      </c>
      <c r="L27" s="65">
        <f t="shared" ref="L27" si="9">SUM(L28:L31)</f>
        <v>362</v>
      </c>
      <c r="M27" s="78">
        <f t="shared" ref="M27" si="10">SUM(M28:M31)</f>
        <v>462</v>
      </c>
    </row>
    <row r="28" spans="1:13" ht="27" customHeight="1">
      <c r="A28" s="6"/>
      <c r="B28" s="60"/>
      <c r="C28" s="36"/>
      <c r="D28" s="670" t="s">
        <v>97</v>
      </c>
      <c r="E28" s="671"/>
      <c r="F28" s="672"/>
      <c r="G28" s="216">
        <v>141</v>
      </c>
      <c r="H28" s="216">
        <v>123</v>
      </c>
      <c r="I28" s="216">
        <v>127</v>
      </c>
      <c r="J28" s="226">
        <v>125</v>
      </c>
      <c r="K28" s="226">
        <v>94</v>
      </c>
      <c r="L28" s="226">
        <v>89</v>
      </c>
      <c r="M28" s="190">
        <v>150</v>
      </c>
    </row>
    <row r="29" spans="1:13" ht="27" customHeight="1">
      <c r="A29" s="6"/>
      <c r="B29" s="60"/>
      <c r="C29" s="36"/>
      <c r="D29" s="664" t="s">
        <v>98</v>
      </c>
      <c r="E29" s="665"/>
      <c r="F29" s="666"/>
      <c r="G29" s="107">
        <v>232</v>
      </c>
      <c r="H29" s="107">
        <v>238</v>
      </c>
      <c r="I29" s="107">
        <v>249</v>
      </c>
      <c r="J29" s="211">
        <v>281</v>
      </c>
      <c r="K29" s="211">
        <v>232</v>
      </c>
      <c r="L29" s="211">
        <v>267</v>
      </c>
      <c r="M29" s="187">
        <v>298</v>
      </c>
    </row>
    <row r="30" spans="1:13" ht="27" customHeight="1">
      <c r="A30" s="6"/>
      <c r="B30" s="60"/>
      <c r="C30" s="36"/>
      <c r="D30" s="664" t="s">
        <v>99</v>
      </c>
      <c r="E30" s="665"/>
      <c r="F30" s="666"/>
      <c r="G30" s="107">
        <v>6</v>
      </c>
      <c r="H30" s="107">
        <v>3</v>
      </c>
      <c r="I30" s="107">
        <v>4</v>
      </c>
      <c r="J30" s="211">
        <v>3.6</v>
      </c>
      <c r="K30" s="211">
        <v>3</v>
      </c>
      <c r="L30" s="211">
        <v>3</v>
      </c>
      <c r="M30" s="187">
        <v>6</v>
      </c>
    </row>
    <row r="31" spans="1:13" ht="27" customHeight="1" thickBot="1">
      <c r="A31" s="7"/>
      <c r="B31" s="66"/>
      <c r="C31" s="70"/>
      <c r="D31" s="667" t="s">
        <v>100</v>
      </c>
      <c r="E31" s="668"/>
      <c r="F31" s="669"/>
      <c r="G31" s="214">
        <v>8</v>
      </c>
      <c r="H31" s="214">
        <v>7</v>
      </c>
      <c r="I31" s="214">
        <v>5</v>
      </c>
      <c r="J31" s="228">
        <v>4</v>
      </c>
      <c r="K31" s="228">
        <v>3</v>
      </c>
      <c r="L31" s="228">
        <v>3</v>
      </c>
      <c r="M31" s="189">
        <v>8</v>
      </c>
    </row>
    <row r="32" spans="1:13" ht="48" customHeight="1">
      <c r="A32" s="620" t="s">
        <v>116</v>
      </c>
      <c r="B32" s="620"/>
      <c r="C32" s="620"/>
      <c r="D32" s="620"/>
      <c r="E32" s="620"/>
      <c r="F32" s="620"/>
      <c r="G32" s="620"/>
      <c r="H32" s="660"/>
      <c r="I32" s="660"/>
      <c r="J32" s="660"/>
      <c r="K32" s="660"/>
      <c r="L32" s="660"/>
      <c r="M32" s="660"/>
    </row>
    <row r="33" spans="13:13" ht="26.25" customHeight="1">
      <c r="M33" s="3"/>
    </row>
    <row r="34" spans="13:13" ht="26.25" customHeight="1"/>
    <row r="35" spans="13:13" ht="26.25" customHeight="1"/>
    <row r="36" spans="13:13" ht="26.25" customHeight="1"/>
    <row r="37" spans="13:13" ht="24" customHeight="1"/>
    <row r="38" spans="13:13" ht="24" customHeight="1"/>
    <row r="39" spans="13:13" ht="24" customHeight="1"/>
    <row r="40" spans="13:13" ht="24" customHeight="1"/>
    <row r="41" spans="13:13" ht="24" customHeight="1"/>
    <row r="42" spans="13:13" ht="24" customHeight="1"/>
    <row r="43" spans="13:13" ht="24" customHeight="1"/>
    <row r="44" spans="13:13" ht="24" customHeight="1"/>
    <row r="45" spans="13:13" ht="24" customHeight="1"/>
    <row r="46" spans="13:13" ht="24" customHeight="1"/>
    <row r="47" spans="13:13" ht="24" customHeight="1"/>
    <row r="48" spans="13:13" ht="24" customHeight="1"/>
    <row r="49" ht="24" customHeight="1"/>
    <row r="50" ht="24" customHeight="1"/>
    <row r="51" ht="24" customHeight="1"/>
    <row r="52" ht="24" customHeight="1"/>
  </sheetData>
  <customSheetViews>
    <customSheetView guid="{C5FAFED9-6166-4746-ADED-0FA76312E786}" scale="70" showPageBreaks="1" printArea="1" hiddenColumns="1" view="pageBreakPreview">
      <pane xSplit="6" ySplit="3" topLeftCell="G10" activePane="bottomRight" state="frozen"/>
      <selection pane="bottomRight" activeCell="AB22" sqref="AB22"/>
      <pageMargins left="0.78740157480314965" right="0.78740157480314965" top="0.55118110236220474" bottom="0.55118110236220474" header="0.31496062992125984" footer="0.31496062992125984"/>
      <printOptions horizontalCentered="1"/>
      <pageSetup paperSize="9" scale="70" fitToHeight="2" orientation="portrait" r:id="rId1"/>
    </customSheetView>
    <customSheetView guid="{F4D6756E-AF4C-4E2C-B953-6184D5DD4220}" scale="85" showPageBreaks="1" view="pageBreakPreview">
      <pane xSplit="6" ySplit="3" topLeftCell="G4" activePane="bottomRight" state="frozen"/>
      <selection pane="bottomRight" activeCell="I26" sqref="I26"/>
      <pageMargins left="0.78740157480314965" right="0.78740157480314965" top="0.55118110236220474" bottom="0.55118110236220474" header="0.31496062992125984" footer="0.31496062992125984"/>
      <printOptions horizontalCentered="1"/>
      <pageSetup paperSize="9" scale="70" fitToHeight="2" orientation="portrait" r:id="rId2"/>
    </customSheetView>
    <customSheetView guid="{592965FF-9EF6-4C3A-906E-26C9AD76BDC9}" scale="85" showPageBreaks="1" printArea="1" showAutoFilter="1" hiddenColumns="1" view="pageBreakPreview">
      <pane xSplit="6" ySplit="3" topLeftCell="G19" activePane="bottomRight" state="frozen"/>
      <selection pane="bottomRight" activeCell="G26" sqref="G26"/>
      <pageMargins left="0.78740157480314965" right="0.78740157480314965" top="0.55118110236220474" bottom="0.55118110236220474" header="0.31496062992125984" footer="0.31496062992125984"/>
      <printOptions horizontalCentered="1"/>
      <pageSetup paperSize="9" scale="70" fitToHeight="2" orientation="portrait" r:id="rId3"/>
      <autoFilter ref="T3:T31"/>
    </customSheetView>
  </customSheetViews>
  <mergeCells count="29">
    <mergeCell ref="A1:M1"/>
    <mergeCell ref="A3:F3"/>
    <mergeCell ref="A4:F4"/>
    <mergeCell ref="C6:F6"/>
    <mergeCell ref="D7:F7"/>
    <mergeCell ref="D8:F8"/>
    <mergeCell ref="D9:F9"/>
    <mergeCell ref="D13:F13"/>
    <mergeCell ref="D14:F14"/>
    <mergeCell ref="D10:F10"/>
    <mergeCell ref="D11:F11"/>
    <mergeCell ref="D12:F12"/>
    <mergeCell ref="D19:F19"/>
    <mergeCell ref="D20:F20"/>
    <mergeCell ref="C15:F15"/>
    <mergeCell ref="D16:F16"/>
    <mergeCell ref="D17:F17"/>
    <mergeCell ref="D18:F18"/>
    <mergeCell ref="H32:M32"/>
    <mergeCell ref="C21:F21"/>
    <mergeCell ref="D25:F25"/>
    <mergeCell ref="D30:F30"/>
    <mergeCell ref="D31:F31"/>
    <mergeCell ref="D28:F28"/>
    <mergeCell ref="D29:F29"/>
    <mergeCell ref="D23:F23"/>
    <mergeCell ref="D24:F24"/>
    <mergeCell ref="D26:F26"/>
    <mergeCell ref="A32:G32"/>
  </mergeCells>
  <phoneticPr fontId="1"/>
  <printOptions horizontalCentered="1"/>
  <pageMargins left="0.78740157480314965" right="0.78740157480314965" top="0.55118110236220474" bottom="0.55118110236220474" header="0.31496062992125984" footer="0.31496062992125984"/>
  <pageSetup paperSize="9" scale="70" fitToHeight="2"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69"/>
  <sheetViews>
    <sheetView view="pageBreakPreview" zoomScale="85" zoomScaleNormal="100" zoomScaleSheetLayoutView="85" workbookViewId="0">
      <pane xSplit="6" ySplit="3" topLeftCell="G4" activePane="bottomRight" state="frozen"/>
      <selection activeCell="G24" sqref="G24"/>
      <selection pane="topRight" activeCell="G24" sqref="G24"/>
      <selection pane="bottomLeft" activeCell="G24" sqref="G24"/>
      <selection pane="bottomRight" activeCell="M10" sqref="M10"/>
    </sheetView>
  </sheetViews>
  <sheetFormatPr defaultColWidth="9" defaultRowHeight="14.4"/>
  <cols>
    <col min="1" max="3" width="3.109375" style="1" customWidth="1"/>
    <col min="4" max="4" width="3.44140625" style="1" customWidth="1"/>
    <col min="5" max="5" width="12.6640625" style="1" customWidth="1"/>
    <col min="6" max="6" width="24.33203125" style="1" customWidth="1"/>
    <col min="7" max="12" width="10.6640625" style="2" customWidth="1"/>
    <col min="13" max="13" width="10.6640625" style="1" customWidth="1"/>
    <col min="14" max="16384" width="9" style="1"/>
  </cols>
  <sheetData>
    <row r="1" spans="1:13" ht="30" customHeight="1" thickBot="1">
      <c r="A1" s="651" t="s">
        <v>400</v>
      </c>
      <c r="B1" s="651"/>
      <c r="C1" s="651"/>
      <c r="D1" s="651"/>
      <c r="E1" s="651"/>
      <c r="F1" s="651"/>
      <c r="G1" s="651"/>
      <c r="H1" s="651"/>
      <c r="I1" s="651"/>
      <c r="J1" s="651"/>
      <c r="K1" s="651"/>
      <c r="L1" s="651"/>
      <c r="M1" s="651"/>
    </row>
    <row r="2" spans="1:13" s="5" customFormat="1" ht="20.25" customHeight="1" thickBot="1">
      <c r="A2" s="4"/>
      <c r="B2" s="4"/>
      <c r="C2" s="4"/>
      <c r="D2" s="4"/>
      <c r="E2" s="4"/>
      <c r="F2" s="4"/>
      <c r="G2" s="4"/>
      <c r="H2" s="4"/>
      <c r="I2" s="4"/>
      <c r="J2" s="4"/>
      <c r="K2" s="4"/>
      <c r="L2" s="4"/>
      <c r="M2" s="16" t="s">
        <v>36</v>
      </c>
    </row>
    <row r="3" spans="1:13" ht="33.75" customHeight="1" thickBot="1">
      <c r="A3" s="676" t="s">
        <v>18</v>
      </c>
      <c r="B3" s="677"/>
      <c r="C3" s="677"/>
      <c r="D3" s="677"/>
      <c r="E3" s="677"/>
      <c r="F3" s="678"/>
      <c r="G3" s="50" t="s">
        <v>63</v>
      </c>
      <c r="H3" s="50" t="s">
        <v>64</v>
      </c>
      <c r="I3" s="50" t="s">
        <v>65</v>
      </c>
      <c r="J3" s="50" t="s">
        <v>66</v>
      </c>
      <c r="K3" s="50" t="s">
        <v>67</v>
      </c>
      <c r="L3" s="50" t="s">
        <v>68</v>
      </c>
      <c r="M3" s="51" t="s">
        <v>533</v>
      </c>
    </row>
    <row r="4" spans="1:13" ht="23.25" customHeight="1" thickBot="1">
      <c r="A4" s="679" t="s">
        <v>43</v>
      </c>
      <c r="B4" s="680"/>
      <c r="C4" s="680"/>
      <c r="D4" s="680"/>
      <c r="E4" s="680"/>
      <c r="F4" s="680"/>
      <c r="G4" s="117">
        <f>+G5+G25+G29-1</f>
        <v>820.78</v>
      </c>
      <c r="H4" s="117">
        <f>+H5+H25+H29+1</f>
        <v>866.58</v>
      </c>
      <c r="I4" s="117">
        <f t="shared" ref="I4:M4" si="0">+I5+I25+I29</f>
        <v>880</v>
      </c>
      <c r="J4" s="117">
        <f t="shared" si="0"/>
        <v>909</v>
      </c>
      <c r="K4" s="446">
        <f>+K5+K25+K29</f>
        <v>852</v>
      </c>
      <c r="L4" s="117">
        <f t="shared" si="0"/>
        <v>965</v>
      </c>
      <c r="M4" s="191">
        <f t="shared" si="0"/>
        <v>1170.47</v>
      </c>
    </row>
    <row r="5" spans="1:13" ht="23.25" customHeight="1">
      <c r="A5" s="17"/>
      <c r="B5" s="251" t="s">
        <v>23</v>
      </c>
      <c r="C5" s="61"/>
      <c r="D5" s="61"/>
      <c r="E5" s="61"/>
      <c r="F5" s="62"/>
      <c r="G5" s="118">
        <f>+G6+G21+1</f>
        <v>442.17999999999995</v>
      </c>
      <c r="H5" s="118">
        <f t="shared" ref="H5:I5" si="1">+H6+H21</f>
        <v>446.88000000000005</v>
      </c>
      <c r="I5" s="118">
        <f t="shared" si="1"/>
        <v>456</v>
      </c>
      <c r="J5" s="118">
        <f>+J6+J21</f>
        <v>456</v>
      </c>
      <c r="K5" s="118">
        <f>+K6+K21</f>
        <v>481</v>
      </c>
      <c r="L5" s="118">
        <f>+L6+L21</f>
        <v>500</v>
      </c>
      <c r="M5" s="192">
        <f>+M6+M21</f>
        <v>661.27</v>
      </c>
    </row>
    <row r="6" spans="1:13" ht="23.25" customHeight="1">
      <c r="A6" s="18"/>
      <c r="B6" s="59"/>
      <c r="C6" s="661" t="s">
        <v>19</v>
      </c>
      <c r="D6" s="662"/>
      <c r="E6" s="662"/>
      <c r="F6" s="663"/>
      <c r="G6" s="119">
        <f>SUM(G7:G20)</f>
        <v>267.67999999999995</v>
      </c>
      <c r="H6" s="119">
        <f>SUM(H7:H20)-2</f>
        <v>256.58000000000004</v>
      </c>
      <c r="I6" s="119">
        <f t="shared" ref="I6" si="2">SUM(I7:I20)</f>
        <v>262</v>
      </c>
      <c r="J6" s="119">
        <f>SUM(J7:J20)</f>
        <v>262</v>
      </c>
      <c r="K6" s="119">
        <f>SUM(K7:K20)</f>
        <v>310</v>
      </c>
      <c r="L6" s="119">
        <f>SUM(L7:L20)</f>
        <v>306</v>
      </c>
      <c r="M6" s="193">
        <f>SUM(M7:M20)+1</f>
        <v>396.86999999999995</v>
      </c>
    </row>
    <row r="7" spans="1:13" ht="23.25" customHeight="1">
      <c r="A7" s="18"/>
      <c r="B7" s="60"/>
      <c r="C7" s="49"/>
      <c r="D7" s="691" t="s">
        <v>44</v>
      </c>
      <c r="E7" s="692"/>
      <c r="F7" s="693"/>
      <c r="G7" s="208">
        <v>37</v>
      </c>
      <c r="H7" s="208">
        <v>36.21</v>
      </c>
      <c r="I7" s="208">
        <v>32.6</v>
      </c>
      <c r="J7" s="194">
        <v>32</v>
      </c>
      <c r="K7" s="194">
        <v>44</v>
      </c>
      <c r="L7" s="194">
        <v>39</v>
      </c>
      <c r="M7" s="195">
        <v>62</v>
      </c>
    </row>
    <row r="8" spans="1:13" ht="23.25" customHeight="1">
      <c r="A8" s="18"/>
      <c r="B8" s="60"/>
      <c r="C8" s="49"/>
      <c r="D8" s="694" t="s">
        <v>45</v>
      </c>
      <c r="E8" s="695"/>
      <c r="F8" s="696"/>
      <c r="G8" s="200">
        <v>29</v>
      </c>
      <c r="H8" s="200">
        <v>29.1</v>
      </c>
      <c r="I8" s="200">
        <v>27.4</v>
      </c>
      <c r="J8" s="335">
        <v>25</v>
      </c>
      <c r="K8" s="335">
        <v>34</v>
      </c>
      <c r="L8" s="335">
        <v>32</v>
      </c>
      <c r="M8" s="196">
        <v>39</v>
      </c>
    </row>
    <row r="9" spans="1:13" ht="23.25" customHeight="1">
      <c r="A9" s="18"/>
      <c r="B9" s="60"/>
      <c r="C9" s="49"/>
      <c r="D9" s="694" t="s">
        <v>46</v>
      </c>
      <c r="E9" s="695"/>
      <c r="F9" s="696"/>
      <c r="G9" s="200">
        <v>32</v>
      </c>
      <c r="H9" s="200">
        <v>31</v>
      </c>
      <c r="I9" s="200">
        <v>34.1</v>
      </c>
      <c r="J9" s="335">
        <v>31</v>
      </c>
      <c r="K9" s="335">
        <v>38</v>
      </c>
      <c r="L9" s="335">
        <v>30</v>
      </c>
      <c r="M9" s="196">
        <v>43.01</v>
      </c>
    </row>
    <row r="10" spans="1:13" ht="23.25" customHeight="1">
      <c r="A10" s="18"/>
      <c r="B10" s="60"/>
      <c r="C10" s="49"/>
      <c r="D10" s="694" t="s">
        <v>47</v>
      </c>
      <c r="E10" s="695"/>
      <c r="F10" s="696"/>
      <c r="G10" s="200">
        <v>26</v>
      </c>
      <c r="H10" s="200">
        <v>24</v>
      </c>
      <c r="I10" s="200">
        <v>26</v>
      </c>
      <c r="J10" s="335">
        <v>30</v>
      </c>
      <c r="K10" s="335">
        <v>34</v>
      </c>
      <c r="L10" s="335">
        <v>36</v>
      </c>
      <c r="M10" s="196">
        <v>44</v>
      </c>
    </row>
    <row r="11" spans="1:13" ht="23.25" customHeight="1">
      <c r="A11" s="18"/>
      <c r="B11" s="60"/>
      <c r="C11" s="49"/>
      <c r="D11" s="694" t="s">
        <v>48</v>
      </c>
      <c r="E11" s="695"/>
      <c r="F11" s="696"/>
      <c r="G11" s="200">
        <v>17</v>
      </c>
      <c r="H11" s="200">
        <v>16</v>
      </c>
      <c r="I11" s="200">
        <v>22</v>
      </c>
      <c r="J11" s="335">
        <v>23</v>
      </c>
      <c r="K11" s="335">
        <v>30</v>
      </c>
      <c r="L11" s="335">
        <v>29</v>
      </c>
      <c r="M11" s="196">
        <v>26.97</v>
      </c>
    </row>
    <row r="12" spans="1:13" ht="23.25" customHeight="1">
      <c r="A12" s="18"/>
      <c r="B12" s="60"/>
      <c r="C12" s="49"/>
      <c r="D12" s="694" t="s">
        <v>49</v>
      </c>
      <c r="E12" s="695"/>
      <c r="F12" s="696"/>
      <c r="G12" s="200">
        <v>12</v>
      </c>
      <c r="H12" s="200">
        <v>14</v>
      </c>
      <c r="I12" s="200">
        <v>13</v>
      </c>
      <c r="J12" s="335">
        <v>11</v>
      </c>
      <c r="K12" s="335">
        <v>14</v>
      </c>
      <c r="L12" s="335">
        <v>14</v>
      </c>
      <c r="M12" s="196">
        <v>27.49</v>
      </c>
    </row>
    <row r="13" spans="1:13" ht="23.25" customHeight="1">
      <c r="A13" s="18"/>
      <c r="B13" s="60"/>
      <c r="C13" s="49"/>
      <c r="D13" s="694" t="s">
        <v>50</v>
      </c>
      <c r="E13" s="695"/>
      <c r="F13" s="696"/>
      <c r="G13" s="200">
        <v>3.78</v>
      </c>
      <c r="H13" s="200">
        <v>6.27</v>
      </c>
      <c r="I13" s="200">
        <v>6.9</v>
      </c>
      <c r="J13" s="335">
        <v>7</v>
      </c>
      <c r="K13" s="335">
        <v>9</v>
      </c>
      <c r="L13" s="335">
        <v>11</v>
      </c>
      <c r="M13" s="196">
        <v>10.5</v>
      </c>
    </row>
    <row r="14" spans="1:13" ht="23.25" customHeight="1">
      <c r="A14" s="18"/>
      <c r="B14" s="60"/>
      <c r="C14" s="49"/>
      <c r="D14" s="694" t="s">
        <v>51</v>
      </c>
      <c r="E14" s="695"/>
      <c r="F14" s="696"/>
      <c r="G14" s="200">
        <v>12</v>
      </c>
      <c r="H14" s="200">
        <v>9</v>
      </c>
      <c r="I14" s="200">
        <v>9</v>
      </c>
      <c r="J14" s="335">
        <v>15</v>
      </c>
      <c r="K14" s="335">
        <v>19</v>
      </c>
      <c r="L14" s="335">
        <v>20</v>
      </c>
      <c r="M14" s="196">
        <v>16.100000000000001</v>
      </c>
    </row>
    <row r="15" spans="1:13" ht="23.25" customHeight="1">
      <c r="A15" s="18"/>
      <c r="B15" s="60"/>
      <c r="C15" s="49"/>
      <c r="D15" s="688" t="s">
        <v>52</v>
      </c>
      <c r="E15" s="689"/>
      <c r="F15" s="690"/>
      <c r="G15" s="200">
        <v>31</v>
      </c>
      <c r="H15" s="200">
        <v>23.3</v>
      </c>
      <c r="I15" s="200">
        <v>22</v>
      </c>
      <c r="J15" s="335">
        <v>21</v>
      </c>
      <c r="K15" s="335">
        <v>21</v>
      </c>
      <c r="L15" s="335">
        <v>30</v>
      </c>
      <c r="M15" s="196">
        <v>38</v>
      </c>
    </row>
    <row r="16" spans="1:13" ht="23.25" customHeight="1">
      <c r="A16" s="18"/>
      <c r="B16" s="60"/>
      <c r="C16" s="49"/>
      <c r="D16" s="688" t="s">
        <v>53</v>
      </c>
      <c r="E16" s="689"/>
      <c r="F16" s="690"/>
      <c r="G16" s="200">
        <v>18.100000000000001</v>
      </c>
      <c r="H16" s="200">
        <v>13.1</v>
      </c>
      <c r="I16" s="200">
        <v>14</v>
      </c>
      <c r="J16" s="335">
        <v>14</v>
      </c>
      <c r="K16" s="335">
        <v>14</v>
      </c>
      <c r="L16" s="335">
        <v>15</v>
      </c>
      <c r="M16" s="196">
        <v>17.7</v>
      </c>
    </row>
    <row r="17" spans="1:13" ht="30" customHeight="1">
      <c r="A17" s="18"/>
      <c r="B17" s="60"/>
      <c r="C17" s="49"/>
      <c r="D17" s="694" t="s">
        <v>439</v>
      </c>
      <c r="E17" s="695"/>
      <c r="F17" s="696"/>
      <c r="G17" s="200">
        <v>22</v>
      </c>
      <c r="H17" s="200">
        <v>22</v>
      </c>
      <c r="I17" s="200">
        <v>23</v>
      </c>
      <c r="J17" s="335">
        <v>23</v>
      </c>
      <c r="K17" s="335">
        <v>26</v>
      </c>
      <c r="L17" s="335">
        <v>24</v>
      </c>
      <c r="M17" s="196">
        <v>31.2</v>
      </c>
    </row>
    <row r="18" spans="1:13" ht="23.25" customHeight="1">
      <c r="A18" s="18"/>
      <c r="B18" s="60"/>
      <c r="C18" s="49"/>
      <c r="D18" s="694" t="s">
        <v>54</v>
      </c>
      <c r="E18" s="695"/>
      <c r="F18" s="696"/>
      <c r="G18" s="200">
        <v>17</v>
      </c>
      <c r="H18" s="200">
        <v>18.2</v>
      </c>
      <c r="I18" s="200">
        <v>17</v>
      </c>
      <c r="J18" s="335">
        <v>16</v>
      </c>
      <c r="K18" s="335">
        <v>15</v>
      </c>
      <c r="L18" s="335">
        <v>14</v>
      </c>
      <c r="M18" s="196">
        <v>21.1</v>
      </c>
    </row>
    <row r="19" spans="1:13" ht="23.25" customHeight="1">
      <c r="A19" s="18"/>
      <c r="B19" s="60"/>
      <c r="C19" s="49"/>
      <c r="D19" s="688" t="s">
        <v>55</v>
      </c>
      <c r="E19" s="689"/>
      <c r="F19" s="690"/>
      <c r="G19" s="200">
        <v>3.4</v>
      </c>
      <c r="H19" s="200">
        <v>3.4</v>
      </c>
      <c r="I19" s="200">
        <v>3</v>
      </c>
      <c r="J19" s="335">
        <v>3</v>
      </c>
      <c r="K19" s="335">
        <v>2</v>
      </c>
      <c r="L19" s="335">
        <v>2</v>
      </c>
      <c r="M19" s="196">
        <v>5.4</v>
      </c>
    </row>
    <row r="20" spans="1:13" ht="23.25" customHeight="1">
      <c r="A20" s="18"/>
      <c r="B20" s="60"/>
      <c r="C20" s="49"/>
      <c r="D20" s="700" t="s">
        <v>73</v>
      </c>
      <c r="E20" s="701"/>
      <c r="F20" s="702"/>
      <c r="G20" s="209">
        <v>7.4</v>
      </c>
      <c r="H20" s="209">
        <v>13</v>
      </c>
      <c r="I20" s="209">
        <v>12</v>
      </c>
      <c r="J20" s="197">
        <v>11</v>
      </c>
      <c r="K20" s="197">
        <v>10</v>
      </c>
      <c r="L20" s="197">
        <v>10</v>
      </c>
      <c r="M20" s="198">
        <v>13.4</v>
      </c>
    </row>
    <row r="21" spans="1:13" ht="23.25" customHeight="1">
      <c r="A21" s="18"/>
      <c r="B21" s="60"/>
      <c r="C21" s="661" t="s">
        <v>20</v>
      </c>
      <c r="D21" s="662"/>
      <c r="E21" s="662"/>
      <c r="F21" s="663"/>
      <c r="G21" s="120">
        <f>SUM(G22:G24)</f>
        <v>173.5</v>
      </c>
      <c r="H21" s="120">
        <f t="shared" ref="H21:M21" si="3">SUM(H22:H24)</f>
        <v>190.3</v>
      </c>
      <c r="I21" s="120">
        <f t="shared" si="3"/>
        <v>194</v>
      </c>
      <c r="J21" s="120">
        <f>SUM(J22:J24)</f>
        <v>194</v>
      </c>
      <c r="K21" s="120">
        <f t="shared" si="3"/>
        <v>171</v>
      </c>
      <c r="L21" s="120">
        <f t="shared" si="3"/>
        <v>194</v>
      </c>
      <c r="M21" s="612">
        <f t="shared" si="3"/>
        <v>264.39999999999998</v>
      </c>
    </row>
    <row r="22" spans="1:13" ht="23.25" customHeight="1">
      <c r="A22" s="18"/>
      <c r="B22" s="60"/>
      <c r="C22" s="49"/>
      <c r="D22" s="703" t="s">
        <v>56</v>
      </c>
      <c r="E22" s="704"/>
      <c r="F22" s="19" t="s">
        <v>41</v>
      </c>
      <c r="G22" s="194">
        <v>64.400000000000006</v>
      </c>
      <c r="H22" s="194">
        <v>76</v>
      </c>
      <c r="I22" s="194">
        <v>79</v>
      </c>
      <c r="J22" s="194">
        <v>77</v>
      </c>
      <c r="K22" s="194">
        <v>65</v>
      </c>
      <c r="L22" s="194">
        <v>72</v>
      </c>
      <c r="M22" s="195">
        <v>96.2</v>
      </c>
    </row>
    <row r="23" spans="1:13" ht="23.25" customHeight="1">
      <c r="A23" s="18"/>
      <c r="B23" s="60"/>
      <c r="C23" s="49"/>
      <c r="D23" s="705"/>
      <c r="E23" s="706"/>
      <c r="F23" s="20" t="s">
        <v>42</v>
      </c>
      <c r="G23" s="335">
        <v>28.6</v>
      </c>
      <c r="H23" s="335">
        <v>39</v>
      </c>
      <c r="I23" s="335">
        <v>39</v>
      </c>
      <c r="J23" s="335">
        <v>41</v>
      </c>
      <c r="K23" s="335">
        <v>27</v>
      </c>
      <c r="L23" s="335">
        <v>41</v>
      </c>
      <c r="M23" s="196">
        <v>67.099999999999994</v>
      </c>
    </row>
    <row r="24" spans="1:13" ht="23.25" customHeight="1" thickBot="1">
      <c r="A24" s="18"/>
      <c r="B24" s="60"/>
      <c r="C24" s="71"/>
      <c r="D24" s="697" t="s">
        <v>57</v>
      </c>
      <c r="E24" s="698"/>
      <c r="F24" s="699"/>
      <c r="G24" s="205">
        <v>80.5</v>
      </c>
      <c r="H24" s="205">
        <v>75.3</v>
      </c>
      <c r="I24" s="205">
        <v>76</v>
      </c>
      <c r="J24" s="205">
        <v>76</v>
      </c>
      <c r="K24" s="205">
        <v>79</v>
      </c>
      <c r="L24" s="205">
        <v>81</v>
      </c>
      <c r="M24" s="206">
        <v>101.1</v>
      </c>
    </row>
    <row r="25" spans="1:13" ht="23.25" customHeight="1">
      <c r="A25" s="17"/>
      <c r="B25" s="251" t="s">
        <v>22</v>
      </c>
      <c r="C25" s="64"/>
      <c r="D25" s="64"/>
      <c r="E25" s="64"/>
      <c r="F25" s="62"/>
      <c r="G25" s="121">
        <f>SUM(G26:G28)</f>
        <v>169.3</v>
      </c>
      <c r="H25" s="121">
        <f>SUM(H26:H28)+2</f>
        <v>196.9</v>
      </c>
      <c r="I25" s="121">
        <f t="shared" ref="I25:L25" si="4">SUM(I26:I28)</f>
        <v>199</v>
      </c>
      <c r="J25" s="121">
        <f t="shared" si="4"/>
        <v>199</v>
      </c>
      <c r="K25" s="121">
        <f>SUM(K26:K28)</f>
        <v>164</v>
      </c>
      <c r="L25" s="121">
        <f t="shared" si="4"/>
        <v>225</v>
      </c>
      <c r="M25" s="207">
        <f>SUM(M26:M28)</f>
        <v>229.9</v>
      </c>
    </row>
    <row r="26" spans="1:13" ht="23.25" customHeight="1">
      <c r="A26" s="18"/>
      <c r="B26" s="60"/>
      <c r="C26" s="40"/>
      <c r="D26" s="707" t="s">
        <v>74</v>
      </c>
      <c r="E26" s="708"/>
      <c r="F26" s="709"/>
      <c r="G26" s="208">
        <v>117.5</v>
      </c>
      <c r="H26" s="194">
        <v>134.80000000000001</v>
      </c>
      <c r="I26" s="208">
        <v>145</v>
      </c>
      <c r="J26" s="194">
        <v>153</v>
      </c>
      <c r="K26" s="194">
        <v>118</v>
      </c>
      <c r="L26" s="194">
        <v>180</v>
      </c>
      <c r="M26" s="195">
        <v>158.9</v>
      </c>
    </row>
    <row r="27" spans="1:13" ht="23.25" customHeight="1">
      <c r="A27" s="18"/>
      <c r="B27" s="60"/>
      <c r="C27" s="40"/>
      <c r="D27" s="688" t="s">
        <v>58</v>
      </c>
      <c r="E27" s="689"/>
      <c r="F27" s="690"/>
      <c r="G27" s="200">
        <v>38.799999999999997</v>
      </c>
      <c r="H27" s="200">
        <v>46.5</v>
      </c>
      <c r="I27" s="200">
        <v>39</v>
      </c>
      <c r="J27" s="335">
        <v>31</v>
      </c>
      <c r="K27" s="335">
        <v>33</v>
      </c>
      <c r="L27" s="335">
        <v>32</v>
      </c>
      <c r="M27" s="196">
        <v>56</v>
      </c>
    </row>
    <row r="28" spans="1:13" ht="23.25" customHeight="1" thickBot="1">
      <c r="A28" s="18"/>
      <c r="B28" s="66"/>
      <c r="C28" s="67"/>
      <c r="D28" s="697" t="s">
        <v>59</v>
      </c>
      <c r="E28" s="698"/>
      <c r="F28" s="699"/>
      <c r="G28" s="201">
        <v>13</v>
      </c>
      <c r="H28" s="201">
        <v>13.6</v>
      </c>
      <c r="I28" s="201">
        <v>15</v>
      </c>
      <c r="J28" s="210">
        <v>15</v>
      </c>
      <c r="K28" s="210">
        <v>13</v>
      </c>
      <c r="L28" s="210">
        <v>13</v>
      </c>
      <c r="M28" s="204">
        <v>15</v>
      </c>
    </row>
    <row r="29" spans="1:13" ht="23.25" customHeight="1">
      <c r="A29" s="347"/>
      <c r="B29" s="250" t="s">
        <v>21</v>
      </c>
      <c r="C29" s="68"/>
      <c r="D29" s="68"/>
      <c r="E29" s="68"/>
      <c r="F29" s="69"/>
      <c r="G29" s="121">
        <f>SUM(G30:G37)</f>
        <v>210.3</v>
      </c>
      <c r="H29" s="121">
        <f>SUM(H30:H37)+1</f>
        <v>221.79999999999998</v>
      </c>
      <c r="I29" s="121">
        <f t="shared" ref="I29:L29" si="5">SUM(I30:I37)</f>
        <v>225</v>
      </c>
      <c r="J29" s="121">
        <f>SUM(J30:J37)+1</f>
        <v>254</v>
      </c>
      <c r="K29" s="121">
        <f t="shared" si="5"/>
        <v>207</v>
      </c>
      <c r="L29" s="121">
        <f t="shared" si="5"/>
        <v>240</v>
      </c>
      <c r="M29" s="207">
        <f>SUM(M30:M37)+1</f>
        <v>279.3</v>
      </c>
    </row>
    <row r="30" spans="1:13" ht="23.25" customHeight="1">
      <c r="A30" s="6"/>
      <c r="B30" s="60"/>
      <c r="C30" s="36"/>
      <c r="D30" s="682" t="s">
        <v>60</v>
      </c>
      <c r="E30" s="683"/>
      <c r="F30" s="684"/>
      <c r="G30" s="199">
        <v>173.2</v>
      </c>
      <c r="H30" s="199">
        <v>171</v>
      </c>
      <c r="I30" s="199">
        <v>184</v>
      </c>
      <c r="J30" s="265">
        <v>193</v>
      </c>
      <c r="K30" s="265">
        <v>157</v>
      </c>
      <c r="L30" s="265">
        <v>195</v>
      </c>
      <c r="M30" s="202">
        <v>194</v>
      </c>
    </row>
    <row r="31" spans="1:13" ht="23.25" customHeight="1">
      <c r="A31" s="6"/>
      <c r="B31" s="60"/>
      <c r="C31" s="36"/>
      <c r="D31" s="685" t="s">
        <v>348</v>
      </c>
      <c r="E31" s="686"/>
      <c r="F31" s="687"/>
      <c r="G31" s="200">
        <v>8.1</v>
      </c>
      <c r="H31" s="200">
        <v>11.5</v>
      </c>
      <c r="I31" s="200">
        <v>12</v>
      </c>
      <c r="J31" s="335">
        <v>11</v>
      </c>
      <c r="K31" s="335">
        <v>9</v>
      </c>
      <c r="L31" s="335">
        <v>10</v>
      </c>
      <c r="M31" s="196">
        <v>17.2</v>
      </c>
    </row>
    <row r="32" spans="1:13" ht="23.25" customHeight="1">
      <c r="A32" s="6"/>
      <c r="B32" s="60"/>
      <c r="C32" s="36"/>
      <c r="D32" s="546" t="s">
        <v>349</v>
      </c>
      <c r="E32" s="547"/>
      <c r="F32" s="548"/>
      <c r="G32" s="200">
        <v>14.3</v>
      </c>
      <c r="H32" s="200">
        <v>27</v>
      </c>
      <c r="I32" s="200">
        <v>20</v>
      </c>
      <c r="J32" s="335">
        <v>39</v>
      </c>
      <c r="K32" s="335">
        <v>35</v>
      </c>
      <c r="L32" s="335">
        <v>32</v>
      </c>
      <c r="M32" s="196">
        <v>49.7</v>
      </c>
    </row>
    <row r="33" spans="1:13" ht="23.25" customHeight="1">
      <c r="A33" s="6"/>
      <c r="B33" s="60"/>
      <c r="C33" s="36"/>
      <c r="D33" s="685" t="s">
        <v>313</v>
      </c>
      <c r="E33" s="686"/>
      <c r="F33" s="687"/>
      <c r="G33" s="200">
        <v>1.1000000000000001</v>
      </c>
      <c r="H33" s="200">
        <v>1</v>
      </c>
      <c r="I33" s="200">
        <v>2</v>
      </c>
      <c r="J33" s="335">
        <v>1</v>
      </c>
      <c r="K33" s="335">
        <v>1</v>
      </c>
      <c r="L33" s="335">
        <v>1</v>
      </c>
      <c r="M33" s="196">
        <v>2.5</v>
      </c>
    </row>
    <row r="34" spans="1:13" ht="23.25" customHeight="1">
      <c r="A34" s="6"/>
      <c r="B34" s="60"/>
      <c r="C34" s="36"/>
      <c r="D34" s="685" t="s">
        <v>314</v>
      </c>
      <c r="E34" s="686"/>
      <c r="F34" s="687"/>
      <c r="G34" s="200">
        <v>3.3</v>
      </c>
      <c r="H34" s="200">
        <v>2.7</v>
      </c>
      <c r="I34" s="200">
        <v>2</v>
      </c>
      <c r="J34" s="335">
        <v>2</v>
      </c>
      <c r="K34" s="335">
        <v>2</v>
      </c>
      <c r="L34" s="335">
        <v>1</v>
      </c>
      <c r="M34" s="196">
        <v>3.3</v>
      </c>
    </row>
    <row r="35" spans="1:13" ht="23.25" customHeight="1">
      <c r="A35" s="6"/>
      <c r="B35" s="60"/>
      <c r="C35" s="36"/>
      <c r="D35" s="688" t="s">
        <v>315</v>
      </c>
      <c r="E35" s="689"/>
      <c r="F35" s="690"/>
      <c r="G35" s="199">
        <v>2.4</v>
      </c>
      <c r="H35" s="199">
        <v>0.8</v>
      </c>
      <c r="I35" s="199">
        <v>1</v>
      </c>
      <c r="J35" s="265">
        <v>1</v>
      </c>
      <c r="K35" s="265">
        <v>1</v>
      </c>
      <c r="L35" s="265">
        <v>0</v>
      </c>
      <c r="M35" s="196">
        <v>2.1</v>
      </c>
    </row>
    <row r="36" spans="1:13" ht="23.25" customHeight="1">
      <c r="A36" s="6"/>
      <c r="B36" s="60"/>
      <c r="C36" s="36"/>
      <c r="D36" s="688" t="s">
        <v>316</v>
      </c>
      <c r="E36" s="689"/>
      <c r="F36" s="690"/>
      <c r="G36" s="200">
        <v>7.3</v>
      </c>
      <c r="H36" s="200">
        <v>6.2</v>
      </c>
      <c r="I36" s="200">
        <v>3</v>
      </c>
      <c r="J36" s="335">
        <v>5</v>
      </c>
      <c r="K36" s="335">
        <v>2</v>
      </c>
      <c r="L36" s="335">
        <v>1</v>
      </c>
      <c r="M36" s="196">
        <v>8</v>
      </c>
    </row>
    <row r="37" spans="1:13" ht="23.25" customHeight="1">
      <c r="A37" s="6"/>
      <c r="B37" s="60"/>
      <c r="C37" s="36"/>
      <c r="D37" s="688" t="s">
        <v>317</v>
      </c>
      <c r="E37" s="689"/>
      <c r="F37" s="690"/>
      <c r="G37" s="200">
        <v>0.6</v>
      </c>
      <c r="H37" s="200">
        <v>0.6</v>
      </c>
      <c r="I37" s="200">
        <v>1</v>
      </c>
      <c r="J37" s="335">
        <v>1</v>
      </c>
      <c r="K37" s="335">
        <v>0</v>
      </c>
      <c r="L37" s="335">
        <v>0</v>
      </c>
      <c r="M37" s="196">
        <v>1.5</v>
      </c>
    </row>
    <row r="38" spans="1:13" ht="23.25" customHeight="1" thickBot="1">
      <c r="A38" s="7"/>
      <c r="B38" s="66"/>
      <c r="C38" s="70"/>
      <c r="D38" s="697" t="s">
        <v>605</v>
      </c>
      <c r="E38" s="698"/>
      <c r="F38" s="699"/>
      <c r="G38" s="201">
        <v>3.4</v>
      </c>
      <c r="H38" s="201">
        <v>6.3</v>
      </c>
      <c r="I38" s="210">
        <v>7.3</v>
      </c>
      <c r="J38" s="210">
        <v>8</v>
      </c>
      <c r="K38" s="210">
        <v>8</v>
      </c>
      <c r="L38" s="210">
        <v>7</v>
      </c>
      <c r="M38" s="204">
        <v>12.6</v>
      </c>
    </row>
    <row r="39" spans="1:13" ht="23.25" customHeight="1" thickBot="1">
      <c r="A39" s="679" t="s">
        <v>236</v>
      </c>
      <c r="B39" s="680"/>
      <c r="C39" s="680"/>
      <c r="D39" s="680"/>
      <c r="E39" s="680"/>
      <c r="F39" s="680"/>
      <c r="G39" s="117">
        <f>G40</f>
        <v>48</v>
      </c>
      <c r="H39" s="117">
        <f t="shared" ref="H39:K40" si="6">H40</f>
        <v>46</v>
      </c>
      <c r="I39" s="117">
        <f t="shared" si="6"/>
        <v>43.9</v>
      </c>
      <c r="J39" s="117">
        <f t="shared" si="6"/>
        <v>38</v>
      </c>
      <c r="K39" s="117">
        <f>K40</f>
        <v>44</v>
      </c>
      <c r="L39" s="117">
        <f>L40</f>
        <v>44</v>
      </c>
      <c r="M39" s="191">
        <f>M40</f>
        <v>85</v>
      </c>
    </row>
    <row r="40" spans="1:13" ht="23.25" customHeight="1">
      <c r="A40" s="17"/>
      <c r="B40" s="251" t="s">
        <v>23</v>
      </c>
      <c r="C40" s="61"/>
      <c r="D40" s="61"/>
      <c r="E40" s="61"/>
      <c r="F40" s="62"/>
      <c r="G40" s="118">
        <f>G41</f>
        <v>48</v>
      </c>
      <c r="H40" s="118">
        <f t="shared" si="6"/>
        <v>46</v>
      </c>
      <c r="I40" s="118">
        <f t="shared" si="6"/>
        <v>43.9</v>
      </c>
      <c r="J40" s="118">
        <f t="shared" si="6"/>
        <v>38</v>
      </c>
      <c r="K40" s="118">
        <f t="shared" si="6"/>
        <v>44</v>
      </c>
      <c r="L40" s="118">
        <f>L41</f>
        <v>44</v>
      </c>
      <c r="M40" s="192">
        <f>M41</f>
        <v>85</v>
      </c>
    </row>
    <row r="41" spans="1:13" ht="23.25" customHeight="1">
      <c r="A41" s="18"/>
      <c r="B41" s="59"/>
      <c r="C41" s="661" t="s">
        <v>19</v>
      </c>
      <c r="D41" s="662"/>
      <c r="E41" s="662"/>
      <c r="F41" s="663"/>
      <c r="G41" s="119">
        <f t="shared" ref="G41:J41" si="7">SUM(G42:G49)</f>
        <v>48</v>
      </c>
      <c r="H41" s="119">
        <f t="shared" si="7"/>
        <v>46</v>
      </c>
      <c r="I41" s="119">
        <f t="shared" si="7"/>
        <v>43.9</v>
      </c>
      <c r="J41" s="119">
        <f t="shared" si="7"/>
        <v>38</v>
      </c>
      <c r="K41" s="119">
        <f t="shared" ref="K41:M41" si="8">SUM(K42:K49)</f>
        <v>44</v>
      </c>
      <c r="L41" s="119">
        <f>SUM(L42:L49)</f>
        <v>44</v>
      </c>
      <c r="M41" s="193">
        <f t="shared" si="8"/>
        <v>85</v>
      </c>
    </row>
    <row r="42" spans="1:13" ht="23.25" customHeight="1">
      <c r="A42" s="18"/>
      <c r="B42" s="60"/>
      <c r="C42" s="49"/>
      <c r="D42" s="691" t="s">
        <v>238</v>
      </c>
      <c r="E42" s="692"/>
      <c r="F42" s="693"/>
      <c r="G42" s="194">
        <v>17</v>
      </c>
      <c r="H42" s="194">
        <v>16</v>
      </c>
      <c r="I42" s="194">
        <v>17</v>
      </c>
      <c r="J42" s="194">
        <v>14</v>
      </c>
      <c r="K42" s="194">
        <v>14</v>
      </c>
      <c r="L42" s="194">
        <v>15</v>
      </c>
      <c r="M42" s="195">
        <v>21</v>
      </c>
    </row>
    <row r="43" spans="1:13" ht="23.25" customHeight="1">
      <c r="A43" s="18"/>
      <c r="B43" s="60"/>
      <c r="C43" s="49"/>
      <c r="D43" s="694" t="s">
        <v>237</v>
      </c>
      <c r="E43" s="695"/>
      <c r="F43" s="696"/>
      <c r="G43" s="335">
        <v>6</v>
      </c>
      <c r="H43" s="335">
        <v>5</v>
      </c>
      <c r="I43" s="335">
        <v>5.3</v>
      </c>
      <c r="J43" s="335">
        <v>4</v>
      </c>
      <c r="K43" s="335">
        <v>4</v>
      </c>
      <c r="L43" s="335">
        <v>4</v>
      </c>
      <c r="M43" s="196">
        <v>8</v>
      </c>
    </row>
    <row r="44" spans="1:13" ht="23.25" customHeight="1">
      <c r="A44" s="18"/>
      <c r="B44" s="60"/>
      <c r="C44" s="49"/>
      <c r="D44" s="694" t="s">
        <v>239</v>
      </c>
      <c r="E44" s="695"/>
      <c r="F44" s="696"/>
      <c r="G44" s="335">
        <v>9</v>
      </c>
      <c r="H44" s="335">
        <v>9</v>
      </c>
      <c r="I44" s="335">
        <v>8.9</v>
      </c>
      <c r="J44" s="335">
        <v>8</v>
      </c>
      <c r="K44" s="335">
        <v>11</v>
      </c>
      <c r="L44" s="335">
        <v>11</v>
      </c>
      <c r="M44" s="196">
        <v>19</v>
      </c>
    </row>
    <row r="45" spans="1:13" ht="23.25" customHeight="1">
      <c r="A45" s="18"/>
      <c r="B45" s="60"/>
      <c r="C45" s="49"/>
      <c r="D45" s="694" t="s">
        <v>240</v>
      </c>
      <c r="E45" s="695"/>
      <c r="F45" s="696"/>
      <c r="G45" s="335">
        <v>5</v>
      </c>
      <c r="H45" s="335">
        <v>4</v>
      </c>
      <c r="I45" s="335">
        <v>4.4000000000000004</v>
      </c>
      <c r="J45" s="335">
        <v>4</v>
      </c>
      <c r="K45" s="335">
        <v>6</v>
      </c>
      <c r="L45" s="335">
        <v>4</v>
      </c>
      <c r="M45" s="196">
        <v>12</v>
      </c>
    </row>
    <row r="46" spans="1:13" ht="23.25" customHeight="1">
      <c r="A46" s="18"/>
      <c r="B46" s="60"/>
      <c r="C46" s="49"/>
      <c r="D46" s="694" t="s">
        <v>241</v>
      </c>
      <c r="E46" s="695"/>
      <c r="F46" s="696"/>
      <c r="G46" s="335">
        <v>2</v>
      </c>
      <c r="H46" s="335">
        <v>3</v>
      </c>
      <c r="I46" s="335">
        <v>2</v>
      </c>
      <c r="J46" s="335">
        <v>2</v>
      </c>
      <c r="K46" s="335">
        <v>2</v>
      </c>
      <c r="L46" s="335">
        <v>2</v>
      </c>
      <c r="M46" s="196">
        <v>6</v>
      </c>
    </row>
    <row r="47" spans="1:13" ht="23.25" customHeight="1">
      <c r="A47" s="18"/>
      <c r="B47" s="60"/>
      <c r="C47" s="49"/>
      <c r="D47" s="694" t="s">
        <v>242</v>
      </c>
      <c r="E47" s="695"/>
      <c r="F47" s="696"/>
      <c r="G47" s="335">
        <v>3</v>
      </c>
      <c r="H47" s="335">
        <v>3</v>
      </c>
      <c r="I47" s="335">
        <v>2</v>
      </c>
      <c r="J47" s="335">
        <v>2</v>
      </c>
      <c r="K47" s="335">
        <v>3</v>
      </c>
      <c r="L47" s="335">
        <v>3</v>
      </c>
      <c r="M47" s="196">
        <v>5</v>
      </c>
    </row>
    <row r="48" spans="1:13" ht="23.25" customHeight="1">
      <c r="A48" s="18"/>
      <c r="B48" s="60"/>
      <c r="C48" s="49"/>
      <c r="D48" s="694" t="s">
        <v>243</v>
      </c>
      <c r="E48" s="695"/>
      <c r="F48" s="696"/>
      <c r="G48" s="335">
        <v>3</v>
      </c>
      <c r="H48" s="335">
        <v>3</v>
      </c>
      <c r="I48" s="335">
        <v>2.5</v>
      </c>
      <c r="J48" s="335">
        <v>2</v>
      </c>
      <c r="K48" s="335">
        <v>2</v>
      </c>
      <c r="L48" s="335">
        <v>3</v>
      </c>
      <c r="M48" s="196">
        <v>7</v>
      </c>
    </row>
    <row r="49" spans="1:13" ht="23.25" customHeight="1" thickBot="1">
      <c r="A49" s="109"/>
      <c r="B49" s="66"/>
      <c r="C49" s="71"/>
      <c r="D49" s="697" t="s">
        <v>244</v>
      </c>
      <c r="E49" s="698"/>
      <c r="F49" s="699"/>
      <c r="G49" s="210">
        <v>3</v>
      </c>
      <c r="H49" s="210">
        <v>3</v>
      </c>
      <c r="I49" s="210">
        <v>1.8</v>
      </c>
      <c r="J49" s="210">
        <v>2</v>
      </c>
      <c r="K49" s="210">
        <v>2</v>
      </c>
      <c r="L49" s="210">
        <v>2</v>
      </c>
      <c r="M49" s="204">
        <v>7</v>
      </c>
    </row>
    <row r="50" spans="1:13" ht="27.75" customHeight="1">
      <c r="A50" s="620" t="s">
        <v>72</v>
      </c>
      <c r="B50" s="620"/>
      <c r="C50" s="620"/>
      <c r="D50" s="620"/>
      <c r="E50" s="620"/>
      <c r="F50" s="620"/>
      <c r="G50" s="620"/>
      <c r="H50" s="681"/>
      <c r="I50" s="681"/>
      <c r="J50" s="681"/>
      <c r="K50" s="681"/>
      <c r="L50" s="681"/>
      <c r="M50" s="681"/>
    </row>
    <row r="51" spans="1:13" ht="26.25" customHeight="1">
      <c r="M51" s="3"/>
    </row>
    <row r="52" spans="1:13" ht="26.25" customHeight="1"/>
    <row r="53" spans="1:13" ht="26.25" customHeight="1"/>
    <row r="54" spans="1:13" ht="24" customHeight="1"/>
    <row r="55" spans="1:13" ht="24" customHeight="1"/>
    <row r="56" spans="1:13" ht="24" customHeight="1"/>
    <row r="57" spans="1:13" ht="24" customHeight="1"/>
    <row r="58" spans="1:13" ht="24" customHeight="1"/>
    <row r="59" spans="1:13" ht="24" customHeight="1"/>
    <row r="60" spans="1:13" ht="24" customHeight="1"/>
    <row r="61" spans="1:13" ht="24" customHeight="1"/>
    <row r="62" spans="1:13" ht="24" customHeight="1"/>
    <row r="63" spans="1:13" ht="24" customHeight="1"/>
    <row r="64" spans="1:13" ht="24" customHeight="1"/>
    <row r="65" ht="24" customHeight="1"/>
    <row r="66" ht="24" customHeight="1"/>
    <row r="67" ht="24" customHeight="1"/>
    <row r="68" ht="24" customHeight="1"/>
    <row r="69" ht="24" customHeight="1"/>
  </sheetData>
  <customSheetViews>
    <customSheetView guid="{C5FAFED9-6166-4746-ADED-0FA76312E786}" scale="70" showPageBreaks="1" printArea="1" hiddenColumns="1" view="pageBreakPreview">
      <pane xSplit="6" ySplit="3" topLeftCell="G4" activePane="bottomRight" state="frozen"/>
      <selection pane="bottomRight" activeCell="AA38" sqref="AA38"/>
      <pageMargins left="0.78740157480314965" right="0.78740157480314965" top="0.55118110236220474" bottom="0.55118110236220474" header="0.31496062992125984" footer="0.31496062992125984"/>
      <printOptions horizontalCentered="1"/>
      <pageSetup paperSize="9" scale="70" fitToHeight="2" orientation="portrait" r:id="rId1"/>
    </customSheetView>
    <customSheetView guid="{F4D6756E-AF4C-4E2C-B953-6184D5DD4220}" scale="70" showPageBreaks="1" view="pageBreakPreview">
      <pane xSplit="6" ySplit="3" topLeftCell="G4" activePane="bottomRight" state="frozen"/>
      <selection pane="bottomRight" activeCell="S22" sqref="S22:U22"/>
      <pageMargins left="0.78740157480314965" right="0.78740157480314965" top="0.55118110236220474" bottom="0.55118110236220474" header="0.31496062992125984" footer="0.31496062992125984"/>
      <printOptions horizontalCentered="1"/>
      <pageSetup paperSize="9" scale="70" fitToHeight="2" orientation="portrait" r:id="rId2"/>
    </customSheetView>
    <customSheetView guid="{592965FF-9EF6-4C3A-906E-26C9AD76BDC9}" scale="70" showPageBreaks="1" printArea="1" showAutoFilter="1" hiddenColumns="1" view="pageBreakPreview">
      <pane xSplit="6" ySplit="3" topLeftCell="G10" activePane="bottomRight" state="frozen"/>
      <selection pane="bottomRight" activeCell="X40" sqref="X40"/>
      <pageMargins left="0.78740157480314965" right="0.78740157480314965" top="0.55118110236220474" bottom="0.55118110236220474" header="0.31496062992125984" footer="0.31496062992125984"/>
      <printOptions horizontalCentered="1"/>
      <pageSetup paperSize="9" scale="70" fitToHeight="2" orientation="portrait" r:id="rId3"/>
      <autoFilter ref="T3:T49"/>
    </customSheetView>
  </customSheetViews>
  <mergeCells count="44">
    <mergeCell ref="D47:F47"/>
    <mergeCell ref="D48:F48"/>
    <mergeCell ref="D14:F14"/>
    <mergeCell ref="D37:F37"/>
    <mergeCell ref="D38:F38"/>
    <mergeCell ref="A1:M1"/>
    <mergeCell ref="A3:F3"/>
    <mergeCell ref="A4:F4"/>
    <mergeCell ref="C6:F6"/>
    <mergeCell ref="D7:F7"/>
    <mergeCell ref="D8:F8"/>
    <mergeCell ref="D9:F9"/>
    <mergeCell ref="D10:F10"/>
    <mergeCell ref="D11:F11"/>
    <mergeCell ref="D12:F12"/>
    <mergeCell ref="D13:F13"/>
    <mergeCell ref="D28:F28"/>
    <mergeCell ref="D15:F15"/>
    <mergeCell ref="D16:F16"/>
    <mergeCell ref="D17:F17"/>
    <mergeCell ref="D18:F18"/>
    <mergeCell ref="D19:F19"/>
    <mergeCell ref="D20:F20"/>
    <mergeCell ref="C21:F21"/>
    <mergeCell ref="D22:E23"/>
    <mergeCell ref="D24:F24"/>
    <mergeCell ref="D26:F26"/>
    <mergeCell ref="D27:F27"/>
    <mergeCell ref="A50:G50"/>
    <mergeCell ref="H50:M50"/>
    <mergeCell ref="D30:F30"/>
    <mergeCell ref="D31:F31"/>
    <mergeCell ref="D33:F33"/>
    <mergeCell ref="D34:F34"/>
    <mergeCell ref="D35:F35"/>
    <mergeCell ref="D36:F36"/>
    <mergeCell ref="A39:F39"/>
    <mergeCell ref="C41:F41"/>
    <mergeCell ref="D42:F42"/>
    <mergeCell ref="D43:F43"/>
    <mergeCell ref="D44:F44"/>
    <mergeCell ref="D45:F45"/>
    <mergeCell ref="D49:F49"/>
    <mergeCell ref="D46:F46"/>
  </mergeCells>
  <phoneticPr fontId="1"/>
  <printOptions horizontalCentered="1"/>
  <pageMargins left="0.78740157480314965" right="0.78740157480314965" top="0.55118110236220474" bottom="0.55118110236220474" header="0.31496062992125984" footer="0.31496062992125984"/>
  <pageSetup paperSize="9" scale="69" fitToHeight="2"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49"/>
  <sheetViews>
    <sheetView view="pageBreakPreview" zoomScale="80" zoomScaleNormal="100" zoomScaleSheetLayoutView="80" workbookViewId="0">
      <pane xSplit="5" ySplit="3" topLeftCell="F4" activePane="bottomRight" state="frozen"/>
      <selection activeCell="G24" sqref="G24"/>
      <selection pane="topRight" activeCell="G24" sqref="G24"/>
      <selection pane="bottomLeft" activeCell="G24" sqref="G24"/>
      <selection pane="bottomRight" activeCell="K4" sqref="K4"/>
    </sheetView>
  </sheetViews>
  <sheetFormatPr defaultColWidth="9" defaultRowHeight="14.4"/>
  <cols>
    <col min="1" max="2" width="3.21875" style="1" customWidth="1"/>
    <col min="3" max="3" width="6.33203125" style="1" customWidth="1"/>
    <col min="4" max="4" width="12.6640625" style="1" customWidth="1"/>
    <col min="5" max="5" width="24.33203125" style="1" customWidth="1"/>
    <col min="6" max="12" width="10.6640625" style="2" customWidth="1"/>
    <col min="13" max="16384" width="9" style="1"/>
  </cols>
  <sheetData>
    <row r="1" spans="1:13" ht="30" customHeight="1" thickBot="1">
      <c r="A1" s="651" t="s">
        <v>401</v>
      </c>
      <c r="B1" s="651"/>
      <c r="C1" s="651"/>
      <c r="D1" s="651"/>
      <c r="E1" s="651"/>
      <c r="F1" s="651"/>
      <c r="G1" s="651"/>
      <c r="H1" s="651"/>
      <c r="I1" s="651"/>
      <c r="J1" s="651"/>
      <c r="K1" s="651"/>
      <c r="L1" s="651"/>
    </row>
    <row r="2" spans="1:13" s="5" customFormat="1" ht="20.25" customHeight="1" thickBot="1">
      <c r="A2" s="4"/>
      <c r="B2" s="4"/>
      <c r="C2" s="4"/>
      <c r="D2" s="4"/>
      <c r="E2" s="4"/>
      <c r="F2" s="4"/>
      <c r="G2" s="4"/>
      <c r="H2" s="4"/>
      <c r="I2" s="16"/>
      <c r="J2" s="16"/>
      <c r="K2" s="16"/>
      <c r="L2" s="16" t="s">
        <v>101</v>
      </c>
    </row>
    <row r="3" spans="1:13" ht="33.75" customHeight="1" thickBot="1">
      <c r="A3" s="676" t="s">
        <v>75</v>
      </c>
      <c r="B3" s="677"/>
      <c r="C3" s="677"/>
      <c r="D3" s="677"/>
      <c r="E3" s="678"/>
      <c r="F3" s="50" t="s">
        <v>63</v>
      </c>
      <c r="G3" s="50" t="s">
        <v>64</v>
      </c>
      <c r="H3" s="50" t="s">
        <v>65</v>
      </c>
      <c r="I3" s="50" t="s">
        <v>66</v>
      </c>
      <c r="J3" s="50" t="s">
        <v>67</v>
      </c>
      <c r="K3" s="50" t="s">
        <v>68</v>
      </c>
      <c r="L3" s="351" t="s">
        <v>69</v>
      </c>
    </row>
    <row r="4" spans="1:13" ht="27" customHeight="1" thickBot="1">
      <c r="A4" s="679" t="s">
        <v>102</v>
      </c>
      <c r="B4" s="680"/>
      <c r="C4" s="680"/>
      <c r="D4" s="680"/>
      <c r="E4" s="680"/>
      <c r="F4" s="52">
        <f>+F5+F14+F19</f>
        <v>983.8</v>
      </c>
      <c r="G4" s="52">
        <f t="shared" ref="G4:L4" si="0">+G5+G14+G19</f>
        <v>2135.7999999999997</v>
      </c>
      <c r="H4" s="52">
        <f t="shared" si="0"/>
        <v>2455.9</v>
      </c>
      <c r="I4" s="52">
        <f t="shared" si="0"/>
        <v>2560.9</v>
      </c>
      <c r="J4" s="52">
        <f>+J5+J14+J19</f>
        <v>2892</v>
      </c>
      <c r="K4" s="352">
        <f t="shared" si="0"/>
        <v>3594</v>
      </c>
      <c r="L4" s="451">
        <f t="shared" si="0"/>
        <v>4330</v>
      </c>
    </row>
    <row r="5" spans="1:13" ht="27" customHeight="1">
      <c r="A5" s="17"/>
      <c r="B5" s="251" t="s">
        <v>104</v>
      </c>
      <c r="C5" s="61"/>
      <c r="D5" s="61"/>
      <c r="E5" s="62"/>
      <c r="F5" s="63">
        <f>SUM(F6:F9)</f>
        <v>56.5</v>
      </c>
      <c r="G5" s="63">
        <f t="shared" ref="G5:L5" si="1">SUM(G6:G9)</f>
        <v>168.2</v>
      </c>
      <c r="H5" s="63">
        <f t="shared" si="1"/>
        <v>202.2</v>
      </c>
      <c r="I5" s="63">
        <f t="shared" si="1"/>
        <v>271.60000000000002</v>
      </c>
      <c r="J5" s="63">
        <f>SUM(J6:J9)+1</f>
        <v>332</v>
      </c>
      <c r="K5" s="353">
        <f t="shared" si="1"/>
        <v>468</v>
      </c>
      <c r="L5" s="452">
        <f t="shared" si="1"/>
        <v>646</v>
      </c>
    </row>
    <row r="6" spans="1:13" ht="27" customHeight="1">
      <c r="A6" s="18"/>
      <c r="B6" s="60"/>
      <c r="C6" s="691" t="s">
        <v>103</v>
      </c>
      <c r="D6" s="692"/>
      <c r="E6" s="693"/>
      <c r="F6" s="106">
        <v>40.799999999999997</v>
      </c>
      <c r="G6" s="106">
        <v>47.7</v>
      </c>
      <c r="H6" s="106">
        <v>47.7</v>
      </c>
      <c r="I6" s="106">
        <v>54.2</v>
      </c>
      <c r="J6" s="234">
        <v>51</v>
      </c>
      <c r="K6" s="354">
        <v>56</v>
      </c>
      <c r="L6" s="607">
        <v>70</v>
      </c>
      <c r="M6" s="334"/>
    </row>
    <row r="7" spans="1:13" ht="27" customHeight="1">
      <c r="A7" s="18"/>
      <c r="B7" s="60"/>
      <c r="C7" s="694" t="s">
        <v>600</v>
      </c>
      <c r="D7" s="695"/>
      <c r="E7" s="696"/>
      <c r="F7" s="107">
        <v>1.2</v>
      </c>
      <c r="G7" s="107">
        <v>15.4</v>
      </c>
      <c r="H7" s="107">
        <v>26.4</v>
      </c>
      <c r="I7" s="107">
        <v>32.4</v>
      </c>
      <c r="J7" s="355">
        <v>30</v>
      </c>
      <c r="K7" s="355">
        <v>32</v>
      </c>
      <c r="L7" s="608">
        <v>32</v>
      </c>
      <c r="M7" s="334"/>
    </row>
    <row r="8" spans="1:13" ht="27" customHeight="1">
      <c r="A8" s="18"/>
      <c r="B8" s="60"/>
      <c r="C8" s="694" t="s">
        <v>107</v>
      </c>
      <c r="D8" s="695"/>
      <c r="E8" s="696"/>
      <c r="F8" s="107">
        <v>8.6999999999999993</v>
      </c>
      <c r="G8" s="107">
        <v>52</v>
      </c>
      <c r="H8" s="107">
        <v>53.6</v>
      </c>
      <c r="I8" s="107">
        <v>99</v>
      </c>
      <c r="J8" s="211">
        <v>109</v>
      </c>
      <c r="K8" s="355">
        <v>257</v>
      </c>
      <c r="L8" s="608">
        <v>424</v>
      </c>
      <c r="M8" s="334"/>
    </row>
    <row r="9" spans="1:13" ht="27" customHeight="1" thickBot="1">
      <c r="A9" s="18"/>
      <c r="B9" s="60"/>
      <c r="C9" s="688" t="s">
        <v>113</v>
      </c>
      <c r="D9" s="689"/>
      <c r="E9" s="690"/>
      <c r="F9" s="107">
        <v>5.8</v>
      </c>
      <c r="G9" s="107">
        <v>53.1</v>
      </c>
      <c r="H9" s="107">
        <v>74.5</v>
      </c>
      <c r="I9" s="107">
        <v>86</v>
      </c>
      <c r="J9" s="211">
        <v>141</v>
      </c>
      <c r="K9" s="355">
        <v>123</v>
      </c>
      <c r="L9" s="608">
        <f>121-1</f>
        <v>120</v>
      </c>
      <c r="M9" s="334"/>
    </row>
    <row r="10" spans="1:13" ht="27" hidden="1" customHeight="1">
      <c r="A10" s="18"/>
      <c r="B10" s="60"/>
      <c r="C10" s="688"/>
      <c r="D10" s="689"/>
      <c r="E10" s="690"/>
      <c r="F10" s="107"/>
      <c r="G10" s="107"/>
      <c r="H10" s="107"/>
      <c r="I10" s="107"/>
      <c r="J10" s="107"/>
      <c r="K10" s="373"/>
      <c r="L10" s="447"/>
      <c r="M10" s="334"/>
    </row>
    <row r="11" spans="1:13" ht="27" hidden="1" customHeight="1">
      <c r="A11" s="18"/>
      <c r="B11" s="60"/>
      <c r="C11" s="694"/>
      <c r="D11" s="695"/>
      <c r="E11" s="696"/>
      <c r="F11" s="107"/>
      <c r="G11" s="107"/>
      <c r="H11" s="107"/>
      <c r="I11" s="107"/>
      <c r="J11" s="107"/>
      <c r="K11" s="373"/>
      <c r="L11" s="447"/>
      <c r="M11" s="334"/>
    </row>
    <row r="12" spans="1:13" ht="27" hidden="1" customHeight="1">
      <c r="A12" s="18"/>
      <c r="B12" s="60"/>
      <c r="C12" s="694"/>
      <c r="D12" s="695"/>
      <c r="E12" s="696"/>
      <c r="F12" s="107"/>
      <c r="G12" s="107"/>
      <c r="H12" s="107"/>
      <c r="I12" s="107"/>
      <c r="J12" s="107"/>
      <c r="K12" s="373"/>
      <c r="L12" s="447"/>
      <c r="M12" s="334"/>
    </row>
    <row r="13" spans="1:13" ht="27" hidden="1" customHeight="1" thickBot="1">
      <c r="A13" s="18"/>
      <c r="B13" s="60"/>
      <c r="C13" s="688"/>
      <c r="D13" s="689"/>
      <c r="E13" s="690"/>
      <c r="F13" s="107"/>
      <c r="G13" s="107"/>
      <c r="H13" s="107"/>
      <c r="I13" s="107"/>
      <c r="J13" s="107"/>
      <c r="K13" s="373"/>
      <c r="L13" s="447"/>
      <c r="M13" s="334"/>
    </row>
    <row r="14" spans="1:13" ht="27" customHeight="1">
      <c r="A14" s="17"/>
      <c r="B14" s="251" t="s">
        <v>105</v>
      </c>
      <c r="C14" s="64"/>
      <c r="D14" s="64"/>
      <c r="E14" s="62"/>
      <c r="F14" s="65">
        <f>SUM(F15:F18)</f>
        <v>335.59999999999997</v>
      </c>
      <c r="G14" s="65">
        <f t="shared" ref="G14" si="2">SUM(G15:G18)</f>
        <v>1277.9999999999998</v>
      </c>
      <c r="H14" s="65">
        <f t="shared" ref="H14" si="3">SUM(H15:H18)</f>
        <v>1641.1</v>
      </c>
      <c r="I14" s="65">
        <f t="shared" ref="I14:J14" si="4">SUM(I15:I18)</f>
        <v>1440.3</v>
      </c>
      <c r="J14" s="65">
        <f t="shared" si="4"/>
        <v>1796</v>
      </c>
      <c r="K14" s="357">
        <f t="shared" ref="K14:L14" si="5">SUM(K15:K18)</f>
        <v>2133</v>
      </c>
      <c r="L14" s="453">
        <f t="shared" si="5"/>
        <v>2267</v>
      </c>
      <c r="M14" s="334"/>
    </row>
    <row r="15" spans="1:13" ht="27" customHeight="1">
      <c r="A15" s="18"/>
      <c r="B15" s="60"/>
      <c r="C15" s="691" t="s">
        <v>108</v>
      </c>
      <c r="D15" s="692"/>
      <c r="E15" s="693"/>
      <c r="F15" s="106">
        <v>237.7</v>
      </c>
      <c r="G15" s="106">
        <v>1079.8</v>
      </c>
      <c r="H15" s="106">
        <v>1370.8</v>
      </c>
      <c r="I15" s="106">
        <v>1141</v>
      </c>
      <c r="J15" s="234">
        <v>1475</v>
      </c>
      <c r="K15" s="354">
        <v>1790</v>
      </c>
      <c r="L15" s="607">
        <v>1837</v>
      </c>
      <c r="M15" s="334"/>
    </row>
    <row r="16" spans="1:13" ht="27" customHeight="1">
      <c r="A16" s="18"/>
      <c r="B16" s="60"/>
      <c r="C16" s="694" t="s">
        <v>109</v>
      </c>
      <c r="D16" s="695"/>
      <c r="E16" s="696"/>
      <c r="F16" s="107">
        <v>92</v>
      </c>
      <c r="G16" s="107">
        <v>147.1</v>
      </c>
      <c r="H16" s="107">
        <v>253.4</v>
      </c>
      <c r="I16" s="107">
        <v>284.5</v>
      </c>
      <c r="J16" s="211">
        <v>294</v>
      </c>
      <c r="K16" s="355">
        <v>310</v>
      </c>
      <c r="L16" s="608">
        <v>402</v>
      </c>
      <c r="M16" s="334"/>
    </row>
    <row r="17" spans="1:13" ht="27" customHeight="1">
      <c r="A17" s="18"/>
      <c r="B17" s="60"/>
      <c r="C17" s="694" t="s">
        <v>110</v>
      </c>
      <c r="D17" s="695"/>
      <c r="E17" s="696"/>
      <c r="F17" s="213">
        <v>5.9</v>
      </c>
      <c r="G17" s="213">
        <v>51.1</v>
      </c>
      <c r="H17" s="213">
        <v>16.100000000000001</v>
      </c>
      <c r="I17" s="213">
        <v>14.1</v>
      </c>
      <c r="J17" s="275">
        <v>26</v>
      </c>
      <c r="K17" s="358">
        <v>32</v>
      </c>
      <c r="L17" s="609">
        <v>27</v>
      </c>
      <c r="M17" s="334"/>
    </row>
    <row r="18" spans="1:13" ht="27" customHeight="1" thickBot="1">
      <c r="A18" s="18"/>
      <c r="B18" s="66"/>
      <c r="C18" s="694" t="s">
        <v>114</v>
      </c>
      <c r="D18" s="695"/>
      <c r="E18" s="696"/>
      <c r="F18" s="214">
        <v>0</v>
      </c>
      <c r="G18" s="214">
        <v>0</v>
      </c>
      <c r="H18" s="214">
        <v>0.8</v>
      </c>
      <c r="I18" s="214">
        <v>0.7</v>
      </c>
      <c r="J18" s="228">
        <v>1</v>
      </c>
      <c r="K18" s="369">
        <v>1</v>
      </c>
      <c r="L18" s="610">
        <v>1</v>
      </c>
      <c r="M18" s="334"/>
    </row>
    <row r="19" spans="1:13" ht="27" customHeight="1">
      <c r="A19" s="347"/>
      <c r="B19" s="250" t="s">
        <v>106</v>
      </c>
      <c r="C19" s="68"/>
      <c r="D19" s="68"/>
      <c r="E19" s="69"/>
      <c r="F19" s="65">
        <f>SUM(F20:F23)</f>
        <v>591.69999999999993</v>
      </c>
      <c r="G19" s="65">
        <f t="shared" ref="G19" si="6">SUM(G20:G23)</f>
        <v>689.6</v>
      </c>
      <c r="H19" s="65">
        <f>SUM(H20:H23)</f>
        <v>612.6</v>
      </c>
      <c r="I19" s="65">
        <f t="shared" ref="I19" si="7">SUM(I20:I23)</f>
        <v>848.99999999999989</v>
      </c>
      <c r="J19" s="65">
        <f>SUM(J20:J23)-1</f>
        <v>764</v>
      </c>
      <c r="K19" s="357">
        <f t="shared" ref="K19:L19" si="8">SUM(K20:K23)</f>
        <v>993</v>
      </c>
      <c r="L19" s="453">
        <f t="shared" si="8"/>
        <v>1417</v>
      </c>
      <c r="M19" s="334"/>
    </row>
    <row r="20" spans="1:13" ht="27" customHeight="1">
      <c r="A20" s="6"/>
      <c r="B20" s="60"/>
      <c r="C20" s="682" t="s">
        <v>111</v>
      </c>
      <c r="D20" s="683"/>
      <c r="E20" s="684"/>
      <c r="F20" s="216">
        <v>570.79999999999995</v>
      </c>
      <c r="G20" s="216">
        <v>627.6</v>
      </c>
      <c r="H20" s="216">
        <v>601.70000000000005</v>
      </c>
      <c r="I20" s="216">
        <v>514.29999999999995</v>
      </c>
      <c r="J20" s="226">
        <v>208</v>
      </c>
      <c r="K20" s="360">
        <v>845</v>
      </c>
      <c r="L20" s="611">
        <v>960</v>
      </c>
      <c r="M20" s="334"/>
    </row>
    <row r="21" spans="1:13" ht="27" customHeight="1">
      <c r="A21" s="6"/>
      <c r="B21" s="60"/>
      <c r="C21" s="685" t="s">
        <v>112</v>
      </c>
      <c r="D21" s="686"/>
      <c r="E21" s="687"/>
      <c r="F21" s="217" t="s">
        <v>526</v>
      </c>
      <c r="G21" s="217" t="s">
        <v>526</v>
      </c>
      <c r="H21" s="107">
        <v>0.4</v>
      </c>
      <c r="I21" s="107">
        <v>30.3</v>
      </c>
      <c r="J21" s="211">
        <v>53</v>
      </c>
      <c r="K21" s="355">
        <v>16</v>
      </c>
      <c r="L21" s="608">
        <v>148</v>
      </c>
      <c r="M21" s="334"/>
    </row>
    <row r="22" spans="1:13" ht="27" customHeight="1" thickBot="1">
      <c r="A22" s="7"/>
      <c r="B22" s="66"/>
      <c r="C22" s="710" t="s">
        <v>115</v>
      </c>
      <c r="D22" s="711"/>
      <c r="E22" s="712"/>
      <c r="F22" s="214">
        <v>20.9</v>
      </c>
      <c r="G22" s="228">
        <v>62</v>
      </c>
      <c r="H22" s="214">
        <v>10.5</v>
      </c>
      <c r="I22" s="214">
        <v>304.39999999999998</v>
      </c>
      <c r="J22" s="228">
        <v>504</v>
      </c>
      <c r="K22" s="369">
        <v>132</v>
      </c>
      <c r="L22" s="608">
        <v>309</v>
      </c>
      <c r="M22" s="334"/>
    </row>
    <row r="23" spans="1:13" ht="27" hidden="1" customHeight="1">
      <c r="A23" s="6"/>
      <c r="B23" s="60"/>
      <c r="C23" s="713"/>
      <c r="D23" s="714"/>
      <c r="E23" s="715"/>
      <c r="F23" s="57"/>
      <c r="G23" s="57"/>
      <c r="H23" s="57"/>
      <c r="I23" s="57"/>
      <c r="J23" s="57"/>
      <c r="K23" s="57"/>
      <c r="L23" s="54"/>
    </row>
    <row r="24" spans="1:13" ht="27" hidden="1" customHeight="1">
      <c r="A24" s="6"/>
      <c r="B24" s="60"/>
      <c r="C24" s="685"/>
      <c r="D24" s="686"/>
      <c r="E24" s="687"/>
      <c r="F24" s="54"/>
      <c r="G24" s="54"/>
      <c r="H24" s="54"/>
      <c r="I24" s="54"/>
      <c r="J24" s="54"/>
      <c r="K24" s="54"/>
      <c r="L24" s="54"/>
    </row>
    <row r="25" spans="1:13" ht="27" hidden="1" customHeight="1">
      <c r="A25" s="6"/>
      <c r="B25" s="60"/>
      <c r="C25" s="716"/>
      <c r="D25" s="717"/>
      <c r="E25" s="718"/>
      <c r="F25" s="57"/>
      <c r="G25" s="57"/>
      <c r="H25" s="57"/>
      <c r="I25" s="57"/>
      <c r="J25" s="57"/>
      <c r="K25" s="57"/>
      <c r="L25" s="57"/>
    </row>
    <row r="26" spans="1:13" ht="27" hidden="1" customHeight="1">
      <c r="A26" s="6"/>
      <c r="B26" s="60"/>
      <c r="C26" s="688"/>
      <c r="D26" s="689"/>
      <c r="E26" s="690"/>
      <c r="F26" s="54"/>
      <c r="G26" s="54"/>
      <c r="H26" s="54"/>
      <c r="I26" s="54"/>
      <c r="J26" s="54"/>
      <c r="K26" s="54"/>
      <c r="L26" s="54"/>
    </row>
    <row r="27" spans="1:13" ht="27" hidden="1" customHeight="1">
      <c r="A27" s="6"/>
      <c r="B27" s="60"/>
      <c r="C27" s="688"/>
      <c r="D27" s="689"/>
      <c r="E27" s="690"/>
      <c r="F27" s="54"/>
      <c r="G27" s="54"/>
      <c r="H27" s="54"/>
      <c r="I27" s="54"/>
      <c r="J27" s="54"/>
      <c r="K27" s="54"/>
      <c r="L27" s="54"/>
    </row>
    <row r="28" spans="1:13" ht="27" hidden="1" customHeight="1" thickBot="1">
      <c r="A28" s="7"/>
      <c r="B28" s="66"/>
      <c r="C28" s="697"/>
      <c r="D28" s="698"/>
      <c r="E28" s="699"/>
      <c r="F28" s="56"/>
      <c r="G28" s="56"/>
      <c r="H28" s="56"/>
      <c r="I28" s="56"/>
      <c r="J28" s="56"/>
      <c r="K28" s="56"/>
      <c r="L28" s="56"/>
    </row>
    <row r="29" spans="1:13" ht="48" customHeight="1">
      <c r="A29" s="620" t="s">
        <v>601</v>
      </c>
      <c r="B29" s="620"/>
      <c r="C29" s="620"/>
      <c r="D29" s="620"/>
      <c r="E29" s="620"/>
      <c r="F29" s="620"/>
      <c r="G29" s="620"/>
      <c r="H29" s="620"/>
      <c r="I29" s="219"/>
      <c r="J29" s="219"/>
      <c r="K29" s="218"/>
      <c r="L29" s="219" t="s">
        <v>539</v>
      </c>
    </row>
    <row r="30" spans="1:13" ht="26.25" customHeight="1"/>
    <row r="31" spans="1:13" ht="26.25" customHeight="1"/>
    <row r="32" spans="1:13" ht="26.25" customHeight="1"/>
    <row r="33" ht="26.25"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sheetData>
  <customSheetViews>
    <customSheetView guid="{C5FAFED9-6166-4746-ADED-0FA76312E786}" showPageBreaks="1" printArea="1" hiddenRows="1" hiddenColumns="1" view="pageBreakPreview">
      <pane xSplit="5" ySplit="3" topLeftCell="F4" activePane="bottomRight" state="frozen"/>
      <selection pane="bottomRight" activeCell="W22" sqref="W22"/>
      <pageMargins left="0.78740157480314965" right="0.78740157480314965" top="0.55118110236220474" bottom="0.55118110236220474" header="0.31496062992125984" footer="0.31496062992125984"/>
      <printOptions horizontalCentered="1"/>
      <pageSetup paperSize="9" scale="70" fitToHeight="2" orientation="portrait" r:id="rId1"/>
    </customSheetView>
    <customSheetView guid="{F4D6756E-AF4C-4E2C-B953-6184D5DD4220}" scale="85" showPageBreaks="1" view="pageBreakPreview">
      <pane xSplit="5" ySplit="3" topLeftCell="F4" activePane="bottomRight" state="frozen"/>
      <selection pane="bottomRight" activeCell="H22" sqref="H22"/>
      <pageMargins left="0.78740157480314965" right="0.78740157480314965" top="0.55118110236220474" bottom="0.55118110236220474" header="0.31496062992125984" footer="0.31496062992125984"/>
      <printOptions horizontalCentered="1"/>
      <pageSetup paperSize="9" scale="70" fitToHeight="2" orientation="portrait" r:id="rId2"/>
    </customSheetView>
    <customSheetView guid="{592965FF-9EF6-4C3A-906E-26C9AD76BDC9}" scale="85" showPageBreaks="1" printArea="1" showAutoFilter="1" hiddenRows="1" hiddenColumns="1" view="pageBreakPreview">
      <pane xSplit="5" ySplit="3" topLeftCell="F4" activePane="bottomRight" state="frozen"/>
      <selection pane="bottomRight" activeCell="K6" sqref="K6"/>
      <pageMargins left="0.78740157480314965" right="0.78740157480314965" top="0.55118110236220474" bottom="0.55118110236220474" header="0.31496062992125984" footer="0.31496062992125984"/>
      <printOptions horizontalCentered="1"/>
      <pageSetup paperSize="9" scale="70" fitToHeight="2" orientation="portrait" r:id="rId3"/>
      <autoFilter ref="R3:R22"/>
    </customSheetView>
  </customSheetViews>
  <mergeCells count="25">
    <mergeCell ref="C7:E7"/>
    <mergeCell ref="C8:E8"/>
    <mergeCell ref="A1:L1"/>
    <mergeCell ref="A3:E3"/>
    <mergeCell ref="A4:E4"/>
    <mergeCell ref="C6:E6"/>
    <mergeCell ref="C9:E9"/>
    <mergeCell ref="C10:E10"/>
    <mergeCell ref="C11:E11"/>
    <mergeCell ref="C12:E12"/>
    <mergeCell ref="C13:E13"/>
    <mergeCell ref="C26:E26"/>
    <mergeCell ref="C27:E27"/>
    <mergeCell ref="C28:E28"/>
    <mergeCell ref="A29:H29"/>
    <mergeCell ref="C15:E15"/>
    <mergeCell ref="C17:E17"/>
    <mergeCell ref="C22:E22"/>
    <mergeCell ref="C16:E16"/>
    <mergeCell ref="C18:E18"/>
    <mergeCell ref="C20:E20"/>
    <mergeCell ref="C21:E21"/>
    <mergeCell ref="C23:E23"/>
    <mergeCell ref="C24:E24"/>
    <mergeCell ref="C25:E25"/>
  </mergeCells>
  <phoneticPr fontId="1"/>
  <printOptions horizontalCentered="1"/>
  <pageMargins left="0.78740157480314965" right="0.78740157480314965" top="0.55118110236220474" bottom="0.55118110236220474" header="0.31496062992125984" footer="0.31496062992125984"/>
  <pageSetup paperSize="9" scale="69" fitToHeight="2"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217"/>
  <sheetViews>
    <sheetView view="pageBreakPreview" zoomScale="85" zoomScaleNormal="100" zoomScaleSheetLayoutView="85" workbookViewId="0">
      <pane xSplit="7" ySplit="3" topLeftCell="H31" activePane="bottomRight" state="frozen"/>
      <selection activeCell="G24" sqref="G24"/>
      <selection pane="topRight" activeCell="G24" sqref="G24"/>
      <selection pane="bottomLeft" activeCell="G24" sqref="G24"/>
      <selection pane="bottomRight" activeCell="N112" sqref="N112"/>
    </sheetView>
  </sheetViews>
  <sheetFormatPr defaultColWidth="9" defaultRowHeight="14.4"/>
  <cols>
    <col min="1" max="2" width="3.21875" style="334" customWidth="1"/>
    <col min="3" max="3" width="3.109375" style="334" customWidth="1"/>
    <col min="4" max="4" width="12.6640625" style="334" customWidth="1"/>
    <col min="5" max="5" width="18.44140625" style="334" customWidth="1"/>
    <col min="6" max="6" width="10" style="334" customWidth="1"/>
    <col min="7" max="7" width="8" style="448" customWidth="1"/>
    <col min="8" max="10" width="14.44140625" style="448" customWidth="1"/>
    <col min="11" max="11" width="13.44140625" style="448" bestFit="1" customWidth="1"/>
    <col min="12" max="12" width="6.44140625" style="448" bestFit="1" customWidth="1"/>
    <col min="13" max="13" width="6.44140625" style="448" customWidth="1"/>
    <col min="14" max="14" width="12.33203125" style="334" bestFit="1" customWidth="1"/>
    <col min="15" max="16384" width="9" style="334"/>
  </cols>
  <sheetData>
    <row r="1" spans="1:31" ht="30" customHeight="1" thickBot="1">
      <c r="A1" s="651" t="s">
        <v>549</v>
      </c>
      <c r="B1" s="651"/>
      <c r="C1" s="651"/>
      <c r="D1" s="651"/>
      <c r="E1" s="651"/>
      <c r="F1" s="651"/>
      <c r="G1" s="651"/>
      <c r="H1" s="651"/>
      <c r="I1" s="651"/>
      <c r="J1" s="651"/>
      <c r="K1" s="651"/>
      <c r="L1" s="651"/>
      <c r="M1" s="311"/>
    </row>
    <row r="2" spans="1:31" s="5" customFormat="1" ht="20.25" customHeight="1" thickBot="1">
      <c r="A2" s="4"/>
      <c r="B2" s="4"/>
      <c r="C2" s="4"/>
      <c r="D2" s="4"/>
      <c r="E2" s="4"/>
      <c r="F2" s="4"/>
      <c r="G2" s="83"/>
      <c r="H2" s="4"/>
      <c r="I2" s="4"/>
      <c r="J2" s="4"/>
      <c r="K2" s="4"/>
      <c r="L2" s="4"/>
      <c r="M2" s="4"/>
    </row>
    <row r="3" spans="1:31" ht="33.75" customHeight="1" thickBot="1">
      <c r="A3" s="676" t="s">
        <v>164</v>
      </c>
      <c r="B3" s="677"/>
      <c r="C3" s="677"/>
      <c r="D3" s="677"/>
      <c r="E3" s="677"/>
      <c r="F3" s="678"/>
      <c r="G3" s="50" t="s">
        <v>165</v>
      </c>
      <c r="H3" s="50" t="s">
        <v>166</v>
      </c>
      <c r="I3" s="50" t="s">
        <v>168</v>
      </c>
      <c r="J3" s="50" t="s">
        <v>167</v>
      </c>
      <c r="K3" s="50" t="s">
        <v>534</v>
      </c>
      <c r="L3" s="51" t="s">
        <v>169</v>
      </c>
      <c r="M3" s="312"/>
    </row>
    <row r="4" spans="1:31" ht="27" customHeight="1" thickBot="1">
      <c r="A4" s="733" t="s">
        <v>170</v>
      </c>
      <c r="B4" s="734"/>
      <c r="C4" s="734"/>
      <c r="D4" s="734"/>
      <c r="E4" s="734"/>
      <c r="F4" s="81"/>
      <c r="G4" s="84"/>
      <c r="H4" s="72"/>
      <c r="I4" s="72"/>
      <c r="J4" s="72"/>
      <c r="K4" s="72"/>
      <c r="L4" s="75"/>
      <c r="M4" s="314"/>
    </row>
    <row r="5" spans="1:31" ht="27" customHeight="1" thickBot="1">
      <c r="A5" s="17"/>
      <c r="B5" s="251" t="s">
        <v>175</v>
      </c>
      <c r="C5" s="252"/>
      <c r="D5" s="252"/>
      <c r="E5" s="252"/>
      <c r="F5" s="404">
        <v>2</v>
      </c>
      <c r="G5" s="85" t="s">
        <v>171</v>
      </c>
      <c r="H5" s="63">
        <v>31954</v>
      </c>
      <c r="I5" s="63">
        <v>247411</v>
      </c>
      <c r="J5" s="63">
        <v>1747079</v>
      </c>
      <c r="K5" s="403">
        <f>H5/J5</f>
        <v>1.8289957122717405E-2</v>
      </c>
      <c r="L5" s="76">
        <v>26</v>
      </c>
      <c r="M5" s="315"/>
      <c r="N5" s="338"/>
      <c r="O5" s="338"/>
      <c r="P5" s="338"/>
      <c r="Q5" s="338"/>
      <c r="R5" s="338"/>
      <c r="S5" s="338"/>
      <c r="T5" s="338"/>
      <c r="U5" s="338"/>
      <c r="V5" s="338"/>
      <c r="W5" s="338"/>
      <c r="X5" s="338"/>
      <c r="Y5" s="338"/>
      <c r="Z5" s="338"/>
      <c r="AA5" s="338"/>
      <c r="AB5" s="338"/>
      <c r="AC5" s="338"/>
      <c r="AD5" s="338"/>
      <c r="AE5" s="338"/>
    </row>
    <row r="6" spans="1:31" ht="27" customHeight="1" thickBot="1">
      <c r="A6" s="17"/>
      <c r="B6" s="251" t="s">
        <v>172</v>
      </c>
      <c r="C6" s="253"/>
      <c r="D6" s="253"/>
      <c r="E6" s="252"/>
      <c r="F6" s="404">
        <v>2</v>
      </c>
      <c r="G6" s="85" t="s">
        <v>173</v>
      </c>
      <c r="H6" s="65">
        <v>18099</v>
      </c>
      <c r="I6" s="65">
        <v>156940</v>
      </c>
      <c r="J6" s="65">
        <v>1027892</v>
      </c>
      <c r="K6" s="403">
        <f>H6/J6</f>
        <v>1.760788098360528E-2</v>
      </c>
      <c r="L6" s="78">
        <v>26</v>
      </c>
      <c r="M6" s="316"/>
      <c r="N6" s="338"/>
      <c r="O6" s="338"/>
      <c r="P6" s="338"/>
      <c r="Q6" s="338"/>
      <c r="R6" s="338"/>
      <c r="S6" s="338"/>
      <c r="T6" s="338"/>
      <c r="U6" s="338"/>
      <c r="V6" s="338"/>
      <c r="W6" s="338"/>
      <c r="X6" s="338"/>
      <c r="Y6" s="338"/>
      <c r="Z6" s="338"/>
      <c r="AA6" s="338"/>
      <c r="AB6" s="338"/>
      <c r="AC6" s="338"/>
      <c r="AD6" s="338"/>
      <c r="AE6" s="338"/>
    </row>
    <row r="7" spans="1:31" ht="27" hidden="1" customHeight="1">
      <c r="A7" s="18"/>
      <c r="B7" s="254"/>
      <c r="C7" s="727"/>
      <c r="D7" s="728"/>
      <c r="E7" s="728"/>
      <c r="F7" s="404">
        <v>2</v>
      </c>
      <c r="G7" s="86"/>
      <c r="H7" s="419"/>
      <c r="I7" s="419"/>
      <c r="J7" s="419"/>
      <c r="K7" s="419"/>
      <c r="L7" s="439"/>
      <c r="M7" s="317"/>
      <c r="N7" s="338"/>
      <c r="O7" s="338"/>
      <c r="P7" s="338"/>
      <c r="Q7" s="338"/>
      <c r="R7" s="338"/>
      <c r="S7" s="338"/>
      <c r="T7" s="338"/>
      <c r="U7" s="338"/>
      <c r="V7" s="338"/>
      <c r="W7" s="338"/>
      <c r="X7" s="338"/>
      <c r="Y7" s="338"/>
      <c r="Z7" s="338"/>
      <c r="AA7" s="338"/>
      <c r="AB7" s="338"/>
      <c r="AC7" s="338"/>
      <c r="AD7" s="338"/>
      <c r="AE7" s="338"/>
    </row>
    <row r="8" spans="1:31" ht="27" hidden="1" customHeight="1">
      <c r="A8" s="18"/>
      <c r="B8" s="254"/>
      <c r="C8" s="729"/>
      <c r="D8" s="730"/>
      <c r="E8" s="730"/>
      <c r="F8" s="404">
        <v>2</v>
      </c>
      <c r="G8" s="87"/>
      <c r="H8" s="422"/>
      <c r="I8" s="422"/>
      <c r="J8" s="422"/>
      <c r="K8" s="422"/>
      <c r="L8" s="332"/>
      <c r="M8" s="317"/>
      <c r="N8" s="338"/>
      <c r="O8" s="338"/>
      <c r="P8" s="338"/>
      <c r="Q8" s="338"/>
      <c r="R8" s="338"/>
      <c r="S8" s="338"/>
      <c r="T8" s="338"/>
      <c r="U8" s="338"/>
      <c r="V8" s="338"/>
      <c r="W8" s="338"/>
      <c r="X8" s="338"/>
      <c r="Y8" s="338"/>
      <c r="Z8" s="338"/>
      <c r="AA8" s="338"/>
      <c r="AB8" s="338"/>
      <c r="AC8" s="338"/>
      <c r="AD8" s="338"/>
      <c r="AE8" s="338"/>
    </row>
    <row r="9" spans="1:31" ht="27" hidden="1" customHeight="1">
      <c r="A9" s="18"/>
      <c r="B9" s="254"/>
      <c r="C9" s="729"/>
      <c r="D9" s="730"/>
      <c r="E9" s="730"/>
      <c r="F9" s="404">
        <v>2</v>
      </c>
      <c r="G9" s="88"/>
      <c r="H9" s="424"/>
      <c r="I9" s="424"/>
      <c r="J9" s="424"/>
      <c r="K9" s="424"/>
      <c r="L9" s="440"/>
      <c r="M9" s="317"/>
      <c r="N9" s="338"/>
      <c r="O9" s="338"/>
      <c r="P9" s="338"/>
      <c r="Q9" s="338"/>
      <c r="R9" s="338"/>
      <c r="S9" s="338"/>
      <c r="T9" s="338"/>
      <c r="U9" s="338"/>
      <c r="V9" s="338"/>
      <c r="W9" s="338"/>
      <c r="X9" s="338"/>
      <c r="Y9" s="338"/>
      <c r="Z9" s="338"/>
      <c r="AA9" s="338"/>
      <c r="AB9" s="338"/>
      <c r="AC9" s="338"/>
      <c r="AD9" s="338"/>
      <c r="AE9" s="338"/>
    </row>
    <row r="10" spans="1:31" ht="27" hidden="1" customHeight="1" thickBot="1">
      <c r="A10" s="18"/>
      <c r="B10" s="255"/>
      <c r="C10" s="729"/>
      <c r="D10" s="730"/>
      <c r="E10" s="730"/>
      <c r="F10" s="404">
        <v>2</v>
      </c>
      <c r="G10" s="89"/>
      <c r="H10" s="427"/>
      <c r="I10" s="427"/>
      <c r="J10" s="427"/>
      <c r="K10" s="427"/>
      <c r="L10" s="333"/>
      <c r="M10" s="317"/>
      <c r="N10" s="338"/>
      <c r="O10" s="338"/>
      <c r="P10" s="338"/>
      <c r="Q10" s="338"/>
      <c r="R10" s="338"/>
      <c r="S10" s="338"/>
      <c r="T10" s="338"/>
      <c r="U10" s="338"/>
      <c r="V10" s="338"/>
      <c r="W10" s="338"/>
      <c r="X10" s="338"/>
      <c r="Y10" s="338"/>
      <c r="Z10" s="338"/>
      <c r="AA10" s="338"/>
      <c r="AB10" s="338"/>
      <c r="AC10" s="338"/>
      <c r="AD10" s="338"/>
      <c r="AE10" s="338"/>
    </row>
    <row r="11" spans="1:31" ht="27" customHeight="1" thickBot="1">
      <c r="A11" s="91"/>
      <c r="B11" s="250" t="s">
        <v>174</v>
      </c>
      <c r="C11" s="256"/>
      <c r="D11" s="256"/>
      <c r="E11" s="256"/>
      <c r="F11" s="404">
        <v>2</v>
      </c>
      <c r="G11" s="85" t="s">
        <v>180</v>
      </c>
      <c r="H11" s="65">
        <v>19133</v>
      </c>
      <c r="I11" s="65">
        <v>164560</v>
      </c>
      <c r="J11" s="65">
        <v>1075705</v>
      </c>
      <c r="K11" s="403">
        <f>H11/J11</f>
        <v>1.7786474916450142E-2</v>
      </c>
      <c r="L11" s="78">
        <v>26</v>
      </c>
      <c r="M11" s="316"/>
      <c r="N11" s="338"/>
      <c r="O11" s="338"/>
      <c r="P11" s="338"/>
      <c r="Q11" s="338"/>
      <c r="R11" s="338"/>
      <c r="S11" s="338"/>
      <c r="T11" s="338"/>
      <c r="U11" s="338"/>
      <c r="V11" s="338"/>
      <c r="W11" s="338"/>
      <c r="X11" s="338"/>
      <c r="Y11" s="338"/>
      <c r="Z11" s="338"/>
      <c r="AA11" s="338"/>
      <c r="AB11" s="338"/>
      <c r="AC11" s="338"/>
      <c r="AD11" s="338"/>
      <c r="AE11" s="338"/>
    </row>
    <row r="12" spans="1:31" ht="27" hidden="1" customHeight="1">
      <c r="A12" s="18"/>
      <c r="B12" s="254"/>
      <c r="C12" s="731"/>
      <c r="D12" s="732"/>
      <c r="E12" s="732"/>
      <c r="F12" s="409"/>
      <c r="G12" s="484"/>
      <c r="H12" s="485"/>
      <c r="I12" s="485"/>
      <c r="J12" s="485"/>
      <c r="K12" s="485"/>
      <c r="L12" s="294"/>
      <c r="M12" s="317"/>
      <c r="N12" s="338"/>
      <c r="O12" s="338"/>
      <c r="P12" s="338"/>
      <c r="Q12" s="338"/>
      <c r="R12" s="338"/>
      <c r="S12" s="338"/>
      <c r="T12" s="338"/>
      <c r="U12" s="338"/>
      <c r="V12" s="338"/>
      <c r="W12" s="338"/>
      <c r="X12" s="338"/>
      <c r="Y12" s="338"/>
      <c r="Z12" s="338"/>
      <c r="AA12" s="338"/>
      <c r="AB12" s="338"/>
      <c r="AC12" s="338"/>
      <c r="AD12" s="338"/>
      <c r="AE12" s="338"/>
    </row>
    <row r="13" spans="1:31" ht="27" hidden="1" customHeight="1">
      <c r="A13" s="18"/>
      <c r="B13" s="254"/>
      <c r="C13" s="721"/>
      <c r="D13" s="722"/>
      <c r="E13" s="722"/>
      <c r="F13" s="410"/>
      <c r="G13" s="486"/>
      <c r="H13" s="422"/>
      <c r="I13" s="422"/>
      <c r="J13" s="422"/>
      <c r="K13" s="422"/>
      <c r="L13" s="290"/>
      <c r="M13" s="317"/>
      <c r="N13" s="338"/>
      <c r="O13" s="338"/>
      <c r="P13" s="338"/>
      <c r="Q13" s="338"/>
      <c r="R13" s="338"/>
      <c r="S13" s="338"/>
      <c r="T13" s="338"/>
      <c r="U13" s="338"/>
      <c r="V13" s="338"/>
      <c r="W13" s="338"/>
      <c r="X13" s="338"/>
      <c r="Y13" s="338"/>
      <c r="Z13" s="338"/>
      <c r="AA13" s="338"/>
      <c r="AB13" s="338"/>
      <c r="AC13" s="338"/>
      <c r="AD13" s="338"/>
      <c r="AE13" s="338"/>
    </row>
    <row r="14" spans="1:31" ht="27" hidden="1" customHeight="1">
      <c r="A14" s="18"/>
      <c r="B14" s="254"/>
      <c r="C14" s="721"/>
      <c r="D14" s="722"/>
      <c r="E14" s="722"/>
      <c r="F14" s="410"/>
      <c r="G14" s="486"/>
      <c r="H14" s="422"/>
      <c r="I14" s="422"/>
      <c r="J14" s="422"/>
      <c r="K14" s="422"/>
      <c r="L14" s="290"/>
      <c r="M14" s="317"/>
      <c r="N14" s="338"/>
      <c r="O14" s="338"/>
      <c r="P14" s="338"/>
      <c r="Q14" s="338"/>
      <c r="R14" s="338"/>
      <c r="S14" s="338"/>
      <c r="T14" s="338"/>
      <c r="U14" s="338"/>
      <c r="V14" s="338"/>
      <c r="W14" s="338"/>
      <c r="X14" s="338"/>
      <c r="Y14" s="338"/>
      <c r="Z14" s="338"/>
      <c r="AA14" s="338"/>
      <c r="AB14" s="338"/>
      <c r="AC14" s="338"/>
      <c r="AD14" s="338"/>
      <c r="AE14" s="338"/>
    </row>
    <row r="15" spans="1:31" ht="27" hidden="1" customHeight="1">
      <c r="A15" s="18"/>
      <c r="B15" s="254"/>
      <c r="C15" s="721"/>
      <c r="D15" s="722"/>
      <c r="E15" s="722"/>
      <c r="F15" s="410"/>
      <c r="G15" s="486"/>
      <c r="H15" s="422"/>
      <c r="I15" s="422"/>
      <c r="J15" s="422"/>
      <c r="K15" s="422"/>
      <c r="L15" s="290"/>
      <c r="M15" s="317"/>
      <c r="N15" s="338"/>
      <c r="O15" s="338"/>
      <c r="P15" s="338"/>
      <c r="Q15" s="338"/>
      <c r="R15" s="338"/>
      <c r="S15" s="338"/>
      <c r="T15" s="338"/>
      <c r="U15" s="338"/>
      <c r="V15" s="338"/>
      <c r="W15" s="338"/>
      <c r="X15" s="338"/>
      <c r="Y15" s="338"/>
      <c r="Z15" s="338"/>
      <c r="AA15" s="338"/>
      <c r="AB15" s="338"/>
      <c r="AC15" s="338"/>
      <c r="AD15" s="338"/>
      <c r="AE15" s="338"/>
    </row>
    <row r="16" spans="1:31" ht="27" hidden="1" customHeight="1">
      <c r="A16" s="18"/>
      <c r="B16" s="254"/>
      <c r="C16" s="721"/>
      <c r="D16" s="722"/>
      <c r="E16" s="722"/>
      <c r="F16" s="410"/>
      <c r="G16" s="486"/>
      <c r="H16" s="422"/>
      <c r="I16" s="422"/>
      <c r="J16" s="422"/>
      <c r="K16" s="422"/>
      <c r="L16" s="290"/>
      <c r="M16" s="317"/>
      <c r="N16" s="338"/>
      <c r="O16" s="338"/>
      <c r="P16" s="338"/>
      <c r="Q16" s="338"/>
      <c r="R16" s="338"/>
      <c r="S16" s="338"/>
      <c r="T16" s="338"/>
      <c r="U16" s="338"/>
      <c r="V16" s="338"/>
      <c r="W16" s="338"/>
      <c r="X16" s="338"/>
      <c r="Y16" s="338"/>
      <c r="Z16" s="338"/>
      <c r="AA16" s="338"/>
      <c r="AB16" s="338"/>
      <c r="AC16" s="338"/>
      <c r="AD16" s="338"/>
      <c r="AE16" s="338"/>
    </row>
    <row r="17" spans="1:31" ht="27" hidden="1" customHeight="1">
      <c r="A17" s="18"/>
      <c r="B17" s="254"/>
      <c r="C17" s="723"/>
      <c r="D17" s="724"/>
      <c r="E17" s="724"/>
      <c r="F17" s="409"/>
      <c r="G17" s="484"/>
      <c r="H17" s="485"/>
      <c r="I17" s="485"/>
      <c r="J17" s="485"/>
      <c r="K17" s="485"/>
      <c r="L17" s="294"/>
      <c r="M17" s="317"/>
      <c r="N17" s="338"/>
      <c r="O17" s="338"/>
      <c r="P17" s="338"/>
      <c r="Q17" s="338"/>
      <c r="R17" s="338"/>
      <c r="S17" s="338"/>
      <c r="T17" s="338"/>
      <c r="U17" s="338"/>
      <c r="V17" s="338"/>
      <c r="W17" s="338"/>
      <c r="X17" s="338"/>
      <c r="Y17" s="338"/>
      <c r="Z17" s="338"/>
      <c r="AA17" s="338"/>
      <c r="AB17" s="338"/>
      <c r="AC17" s="338"/>
      <c r="AD17" s="338"/>
      <c r="AE17" s="338"/>
    </row>
    <row r="18" spans="1:31" ht="27" hidden="1" customHeight="1">
      <c r="A18" s="6"/>
      <c r="B18" s="254"/>
      <c r="C18" s="725"/>
      <c r="D18" s="726"/>
      <c r="E18" s="726"/>
      <c r="F18" s="410"/>
      <c r="G18" s="486"/>
      <c r="H18" s="422"/>
      <c r="I18" s="422"/>
      <c r="J18" s="422"/>
      <c r="K18" s="422"/>
      <c r="L18" s="290"/>
      <c r="M18" s="317"/>
      <c r="N18" s="338"/>
      <c r="O18" s="338"/>
      <c r="P18" s="338"/>
      <c r="Q18" s="338"/>
      <c r="R18" s="338"/>
      <c r="S18" s="338"/>
      <c r="T18" s="338"/>
      <c r="U18" s="338"/>
      <c r="V18" s="338"/>
      <c r="W18" s="338"/>
      <c r="X18" s="338"/>
      <c r="Y18" s="338"/>
      <c r="Z18" s="338"/>
      <c r="AA18" s="338"/>
      <c r="AB18" s="338"/>
      <c r="AC18" s="338"/>
      <c r="AD18" s="338"/>
      <c r="AE18" s="338"/>
    </row>
    <row r="19" spans="1:31" ht="27" hidden="1" customHeight="1">
      <c r="A19" s="6"/>
      <c r="B19" s="254"/>
      <c r="C19" s="725"/>
      <c r="D19" s="726"/>
      <c r="E19" s="726"/>
      <c r="F19" s="410"/>
      <c r="G19" s="486"/>
      <c r="H19" s="422"/>
      <c r="I19" s="422"/>
      <c r="J19" s="422"/>
      <c r="K19" s="422"/>
      <c r="L19" s="290"/>
      <c r="M19" s="317"/>
      <c r="N19" s="338"/>
      <c r="O19" s="338"/>
      <c r="P19" s="338"/>
      <c r="Q19" s="338"/>
      <c r="R19" s="338"/>
      <c r="S19" s="338"/>
      <c r="T19" s="338"/>
      <c r="U19" s="338"/>
      <c r="V19" s="338"/>
      <c r="W19" s="338"/>
      <c r="X19" s="338"/>
      <c r="Y19" s="338"/>
      <c r="Z19" s="338"/>
      <c r="AA19" s="338"/>
      <c r="AB19" s="338"/>
      <c r="AC19" s="338"/>
      <c r="AD19" s="338"/>
      <c r="AE19" s="338"/>
    </row>
    <row r="20" spans="1:31" ht="27" hidden="1" customHeight="1" thickBot="1">
      <c r="A20" s="18"/>
      <c r="B20" s="255"/>
      <c r="C20" s="719"/>
      <c r="D20" s="720"/>
      <c r="E20" s="720"/>
      <c r="F20" s="411"/>
      <c r="G20" s="487"/>
      <c r="H20" s="427"/>
      <c r="I20" s="427"/>
      <c r="J20" s="427"/>
      <c r="K20" s="427"/>
      <c r="L20" s="292"/>
      <c r="M20" s="317"/>
      <c r="N20" s="338"/>
      <c r="O20" s="338"/>
      <c r="P20" s="338"/>
      <c r="Q20" s="338"/>
      <c r="R20" s="338"/>
      <c r="S20" s="338"/>
      <c r="T20" s="338"/>
      <c r="U20" s="338"/>
      <c r="V20" s="338"/>
      <c r="W20" s="338"/>
      <c r="X20" s="338"/>
      <c r="Y20" s="338"/>
      <c r="Z20" s="338"/>
      <c r="AA20" s="338"/>
      <c r="AB20" s="338"/>
      <c r="AC20" s="338"/>
      <c r="AD20" s="338"/>
      <c r="AE20" s="338"/>
    </row>
    <row r="21" spans="1:31" ht="27" customHeight="1" thickBot="1">
      <c r="A21" s="91"/>
      <c r="B21" s="250" t="s">
        <v>176</v>
      </c>
      <c r="C21" s="256"/>
      <c r="D21" s="256"/>
      <c r="E21" s="256"/>
      <c r="F21" s="404">
        <v>3</v>
      </c>
      <c r="G21" s="85" t="s">
        <v>180</v>
      </c>
      <c r="H21" s="65">
        <v>3828</v>
      </c>
      <c r="I21" s="65">
        <v>43872</v>
      </c>
      <c r="J21" s="65">
        <v>222442</v>
      </c>
      <c r="K21" s="403">
        <v>1.7000000000000001E-2</v>
      </c>
      <c r="L21" s="78">
        <v>23</v>
      </c>
      <c r="M21" s="316"/>
      <c r="N21" s="338"/>
      <c r="O21" s="338"/>
      <c r="P21" s="338"/>
      <c r="Q21" s="338"/>
      <c r="R21" s="338"/>
      <c r="S21" s="338"/>
      <c r="T21" s="338"/>
      <c r="U21" s="338"/>
      <c r="V21" s="338"/>
      <c r="W21" s="338"/>
      <c r="X21" s="338"/>
      <c r="Y21" s="338"/>
      <c r="Z21" s="338"/>
      <c r="AA21" s="338"/>
      <c r="AB21" s="338"/>
      <c r="AC21" s="338"/>
      <c r="AD21" s="338"/>
      <c r="AE21" s="338"/>
    </row>
    <row r="22" spans="1:31" ht="27" hidden="1" customHeight="1">
      <c r="A22" s="18"/>
      <c r="B22" s="254"/>
      <c r="C22" s="731"/>
      <c r="D22" s="732"/>
      <c r="E22" s="732"/>
      <c r="F22" s="409"/>
      <c r="G22" s="484"/>
      <c r="H22" s="485"/>
      <c r="I22" s="485"/>
      <c r="J22" s="485"/>
      <c r="K22" s="485"/>
      <c r="L22" s="294"/>
      <c r="M22" s="317"/>
      <c r="N22" s="338"/>
      <c r="O22" s="338"/>
      <c r="P22" s="338"/>
      <c r="Q22" s="338"/>
      <c r="R22" s="338"/>
      <c r="S22" s="338"/>
      <c r="T22" s="338"/>
      <c r="U22" s="338"/>
      <c r="V22" s="338"/>
      <c r="W22" s="338"/>
      <c r="X22" s="338"/>
      <c r="Y22" s="338"/>
      <c r="Z22" s="338"/>
      <c r="AA22" s="338"/>
      <c r="AB22" s="338"/>
      <c r="AC22" s="338"/>
      <c r="AD22" s="338"/>
      <c r="AE22" s="338"/>
    </row>
    <row r="23" spans="1:31" ht="27" hidden="1" customHeight="1">
      <c r="A23" s="18"/>
      <c r="B23" s="254"/>
      <c r="C23" s="721"/>
      <c r="D23" s="722"/>
      <c r="E23" s="722"/>
      <c r="F23" s="410"/>
      <c r="G23" s="486"/>
      <c r="H23" s="422"/>
      <c r="I23" s="422"/>
      <c r="J23" s="422"/>
      <c r="K23" s="422"/>
      <c r="L23" s="290"/>
      <c r="M23" s="317"/>
      <c r="N23" s="338"/>
      <c r="O23" s="338"/>
      <c r="P23" s="338"/>
      <c r="Q23" s="338"/>
      <c r="R23" s="338"/>
      <c r="S23" s="338"/>
      <c r="T23" s="338"/>
      <c r="U23" s="338"/>
      <c r="V23" s="338"/>
      <c r="W23" s="338"/>
      <c r="X23" s="338"/>
      <c r="Y23" s="338"/>
      <c r="Z23" s="338"/>
      <c r="AA23" s="338"/>
      <c r="AB23" s="338"/>
      <c r="AC23" s="338"/>
      <c r="AD23" s="338"/>
      <c r="AE23" s="338"/>
    </row>
    <row r="24" spans="1:31" ht="27" hidden="1" customHeight="1">
      <c r="A24" s="18"/>
      <c r="B24" s="254"/>
      <c r="C24" s="721"/>
      <c r="D24" s="722"/>
      <c r="E24" s="722"/>
      <c r="F24" s="410"/>
      <c r="G24" s="486"/>
      <c r="H24" s="422"/>
      <c r="I24" s="422"/>
      <c r="J24" s="422"/>
      <c r="K24" s="422"/>
      <c r="L24" s="290"/>
      <c r="M24" s="317"/>
      <c r="N24" s="338"/>
      <c r="O24" s="338"/>
      <c r="P24" s="338"/>
      <c r="Q24" s="338"/>
      <c r="R24" s="338"/>
      <c r="S24" s="338"/>
      <c r="T24" s="338"/>
      <c r="U24" s="338"/>
      <c r="V24" s="338"/>
      <c r="W24" s="338"/>
      <c r="X24" s="338"/>
      <c r="Y24" s="338"/>
      <c r="Z24" s="338"/>
      <c r="AA24" s="338"/>
      <c r="AB24" s="338"/>
      <c r="AC24" s="338"/>
      <c r="AD24" s="338"/>
      <c r="AE24" s="338"/>
    </row>
    <row r="25" spans="1:31" ht="27" hidden="1" customHeight="1">
      <c r="A25" s="18"/>
      <c r="B25" s="254"/>
      <c r="C25" s="721"/>
      <c r="D25" s="722"/>
      <c r="E25" s="722"/>
      <c r="F25" s="410"/>
      <c r="G25" s="486"/>
      <c r="H25" s="422"/>
      <c r="I25" s="422"/>
      <c r="J25" s="422"/>
      <c r="K25" s="422"/>
      <c r="L25" s="290"/>
      <c r="M25" s="317"/>
      <c r="N25" s="338"/>
      <c r="O25" s="338"/>
      <c r="P25" s="338"/>
      <c r="Q25" s="338"/>
      <c r="R25" s="338"/>
      <c r="S25" s="338"/>
      <c r="T25" s="338"/>
      <c r="U25" s="338"/>
      <c r="V25" s="338"/>
      <c r="W25" s="338"/>
      <c r="X25" s="338"/>
      <c r="Y25" s="338"/>
      <c r="Z25" s="338"/>
      <c r="AA25" s="338"/>
      <c r="AB25" s="338"/>
      <c r="AC25" s="338"/>
      <c r="AD25" s="338"/>
      <c r="AE25" s="338"/>
    </row>
    <row r="26" spans="1:31" ht="27" hidden="1" customHeight="1">
      <c r="A26" s="18"/>
      <c r="B26" s="254"/>
      <c r="C26" s="721"/>
      <c r="D26" s="722"/>
      <c r="E26" s="722"/>
      <c r="F26" s="410"/>
      <c r="G26" s="486"/>
      <c r="H26" s="422"/>
      <c r="I26" s="422"/>
      <c r="J26" s="422"/>
      <c r="K26" s="422"/>
      <c r="L26" s="290"/>
      <c r="M26" s="317"/>
      <c r="N26" s="338"/>
      <c r="O26" s="338"/>
      <c r="P26" s="338"/>
      <c r="Q26" s="338"/>
      <c r="R26" s="338"/>
      <c r="S26" s="338"/>
      <c r="T26" s="338"/>
      <c r="U26" s="338"/>
      <c r="V26" s="338"/>
      <c r="W26" s="338"/>
      <c r="X26" s="338"/>
      <c r="Y26" s="338"/>
      <c r="Z26" s="338"/>
      <c r="AA26" s="338"/>
      <c r="AB26" s="338"/>
      <c r="AC26" s="338"/>
      <c r="AD26" s="338"/>
      <c r="AE26" s="338"/>
    </row>
    <row r="27" spans="1:31" ht="27" hidden="1" customHeight="1">
      <c r="A27" s="18"/>
      <c r="B27" s="254"/>
      <c r="C27" s="723"/>
      <c r="D27" s="724"/>
      <c r="E27" s="724"/>
      <c r="F27" s="409"/>
      <c r="G27" s="484"/>
      <c r="H27" s="485"/>
      <c r="I27" s="485"/>
      <c r="J27" s="485"/>
      <c r="K27" s="485"/>
      <c r="L27" s="294"/>
      <c r="M27" s="317"/>
      <c r="N27" s="338"/>
      <c r="O27" s="338"/>
      <c r="P27" s="338"/>
      <c r="Q27" s="338"/>
      <c r="R27" s="338"/>
      <c r="S27" s="338"/>
      <c r="T27" s="338"/>
      <c r="U27" s="338"/>
      <c r="V27" s="338"/>
      <c r="W27" s="338"/>
      <c r="X27" s="338"/>
      <c r="Y27" s="338"/>
      <c r="Z27" s="338"/>
      <c r="AA27" s="338"/>
      <c r="AB27" s="338"/>
      <c r="AC27" s="338"/>
      <c r="AD27" s="338"/>
      <c r="AE27" s="338"/>
    </row>
    <row r="28" spans="1:31" ht="27" hidden="1" customHeight="1">
      <c r="A28" s="6"/>
      <c r="B28" s="254"/>
      <c r="C28" s="725"/>
      <c r="D28" s="726"/>
      <c r="E28" s="726"/>
      <c r="F28" s="410"/>
      <c r="G28" s="486"/>
      <c r="H28" s="422"/>
      <c r="I28" s="422"/>
      <c r="J28" s="422"/>
      <c r="K28" s="422"/>
      <c r="L28" s="290"/>
      <c r="M28" s="317"/>
      <c r="N28" s="338"/>
      <c r="O28" s="338"/>
      <c r="P28" s="338"/>
      <c r="Q28" s="338"/>
      <c r="R28" s="338"/>
      <c r="S28" s="338"/>
      <c r="T28" s="338"/>
      <c r="U28" s="338"/>
      <c r="V28" s="338"/>
      <c r="W28" s="338"/>
      <c r="X28" s="338"/>
      <c r="Y28" s="338"/>
      <c r="Z28" s="338"/>
      <c r="AA28" s="338"/>
      <c r="AB28" s="338"/>
      <c r="AC28" s="338"/>
      <c r="AD28" s="338"/>
      <c r="AE28" s="338"/>
    </row>
    <row r="29" spans="1:31" ht="27" hidden="1" customHeight="1">
      <c r="A29" s="6"/>
      <c r="B29" s="254"/>
      <c r="C29" s="725"/>
      <c r="D29" s="726"/>
      <c r="E29" s="726"/>
      <c r="F29" s="410"/>
      <c r="G29" s="486"/>
      <c r="H29" s="422"/>
      <c r="I29" s="422"/>
      <c r="J29" s="422"/>
      <c r="K29" s="422"/>
      <c r="L29" s="290"/>
      <c r="M29" s="317"/>
      <c r="N29" s="338"/>
      <c r="O29" s="338"/>
      <c r="P29" s="338"/>
      <c r="Q29" s="338"/>
      <c r="R29" s="338"/>
      <c r="S29" s="338"/>
      <c r="T29" s="338"/>
      <c r="U29" s="338"/>
      <c r="V29" s="338"/>
      <c r="W29" s="338"/>
      <c r="X29" s="338"/>
      <c r="Y29" s="338"/>
      <c r="Z29" s="338"/>
      <c r="AA29" s="338"/>
      <c r="AB29" s="338"/>
      <c r="AC29" s="338"/>
      <c r="AD29" s="338"/>
      <c r="AE29" s="338"/>
    </row>
    <row r="30" spans="1:31" ht="27" hidden="1" customHeight="1" thickBot="1">
      <c r="A30" s="18"/>
      <c r="B30" s="255"/>
      <c r="C30" s="719"/>
      <c r="D30" s="720"/>
      <c r="E30" s="720"/>
      <c r="F30" s="411"/>
      <c r="G30" s="487"/>
      <c r="H30" s="427"/>
      <c r="I30" s="427"/>
      <c r="J30" s="427"/>
      <c r="K30" s="427"/>
      <c r="L30" s="292"/>
      <c r="M30" s="317"/>
      <c r="N30" s="338"/>
      <c r="O30" s="338"/>
      <c r="P30" s="338"/>
      <c r="Q30" s="338"/>
      <c r="R30" s="338"/>
      <c r="S30" s="338"/>
      <c r="T30" s="338"/>
      <c r="U30" s="338"/>
      <c r="V30" s="338"/>
      <c r="W30" s="338"/>
      <c r="X30" s="338"/>
      <c r="Y30" s="338"/>
      <c r="Z30" s="338"/>
      <c r="AA30" s="338"/>
      <c r="AB30" s="338"/>
      <c r="AC30" s="338"/>
      <c r="AD30" s="338"/>
      <c r="AE30" s="338"/>
    </row>
    <row r="31" spans="1:31" ht="27" customHeight="1" thickBot="1">
      <c r="A31" s="91"/>
      <c r="B31" s="250" t="s">
        <v>177</v>
      </c>
      <c r="C31" s="256"/>
      <c r="D31" s="256"/>
      <c r="E31" s="256"/>
      <c r="F31" s="404">
        <v>2</v>
      </c>
      <c r="G31" s="85" t="s">
        <v>180</v>
      </c>
      <c r="H31" s="65">
        <v>718</v>
      </c>
      <c r="I31" s="65">
        <v>5498</v>
      </c>
      <c r="J31" s="65">
        <v>30707</v>
      </c>
      <c r="K31" s="403">
        <f>H31/J31</f>
        <v>2.3382290682906176E-2</v>
      </c>
      <c r="L31" s="78">
        <v>14</v>
      </c>
      <c r="M31" s="316"/>
      <c r="N31" s="338"/>
      <c r="O31" s="338"/>
      <c r="P31" s="338"/>
      <c r="Q31" s="338"/>
      <c r="R31" s="338"/>
      <c r="S31" s="338"/>
      <c r="T31" s="338"/>
      <c r="U31" s="338"/>
      <c r="V31" s="338"/>
      <c r="W31" s="338"/>
      <c r="X31" s="338"/>
      <c r="Y31" s="338"/>
      <c r="Z31" s="338"/>
      <c r="AA31" s="338"/>
      <c r="AB31" s="338"/>
      <c r="AC31" s="338"/>
      <c r="AD31" s="338"/>
      <c r="AE31" s="338"/>
    </row>
    <row r="32" spans="1:31" ht="27" hidden="1" customHeight="1" thickBot="1">
      <c r="A32" s="18"/>
      <c r="B32" s="254"/>
      <c r="C32" s="731"/>
      <c r="D32" s="732"/>
      <c r="E32" s="732"/>
      <c r="F32" s="409"/>
      <c r="G32" s="484"/>
      <c r="H32" s="485"/>
      <c r="I32" s="485"/>
      <c r="J32" s="485"/>
      <c r="K32" s="403" t="e">
        <f t="shared" ref="K32:K40" si="0">H32/J32</f>
        <v>#DIV/0!</v>
      </c>
      <c r="L32" s="294"/>
      <c r="M32" s="317"/>
      <c r="N32" s="338"/>
      <c r="O32" s="338"/>
      <c r="P32" s="338"/>
      <c r="Q32" s="338"/>
      <c r="R32" s="338"/>
      <c r="S32" s="338"/>
      <c r="T32" s="338"/>
      <c r="U32" s="338"/>
      <c r="V32" s="338"/>
      <c r="W32" s="338"/>
      <c r="X32" s="338"/>
      <c r="Y32" s="338"/>
      <c r="Z32" s="338"/>
      <c r="AA32" s="338"/>
      <c r="AB32" s="338"/>
      <c r="AC32" s="338"/>
      <c r="AD32" s="338"/>
      <c r="AE32" s="338"/>
    </row>
    <row r="33" spans="1:31" ht="27" hidden="1" customHeight="1" thickBot="1">
      <c r="A33" s="18"/>
      <c r="B33" s="254"/>
      <c r="C33" s="721"/>
      <c r="D33" s="722"/>
      <c r="E33" s="722"/>
      <c r="F33" s="410"/>
      <c r="G33" s="486"/>
      <c r="H33" s="422"/>
      <c r="I33" s="422"/>
      <c r="J33" s="422"/>
      <c r="K33" s="403" t="e">
        <f t="shared" si="0"/>
        <v>#DIV/0!</v>
      </c>
      <c r="L33" s="290"/>
      <c r="M33" s="317"/>
      <c r="N33" s="338"/>
      <c r="O33" s="338"/>
      <c r="P33" s="338"/>
      <c r="Q33" s="338"/>
      <c r="R33" s="338"/>
      <c r="S33" s="338"/>
      <c r="T33" s="338"/>
      <c r="U33" s="338"/>
      <c r="V33" s="338"/>
      <c r="W33" s="338"/>
      <c r="X33" s="338"/>
      <c r="Y33" s="338"/>
      <c r="Z33" s="338"/>
      <c r="AA33" s="338"/>
      <c r="AB33" s="338"/>
      <c r="AC33" s="338"/>
      <c r="AD33" s="338"/>
      <c r="AE33" s="338"/>
    </row>
    <row r="34" spans="1:31" ht="27" hidden="1" customHeight="1" thickBot="1">
      <c r="A34" s="18"/>
      <c r="B34" s="254"/>
      <c r="C34" s="721"/>
      <c r="D34" s="722"/>
      <c r="E34" s="722"/>
      <c r="F34" s="410"/>
      <c r="G34" s="486"/>
      <c r="H34" s="422"/>
      <c r="I34" s="422"/>
      <c r="J34" s="422"/>
      <c r="K34" s="403" t="e">
        <f t="shared" si="0"/>
        <v>#DIV/0!</v>
      </c>
      <c r="L34" s="290"/>
      <c r="M34" s="317"/>
      <c r="N34" s="338"/>
      <c r="O34" s="338"/>
      <c r="P34" s="338"/>
      <c r="Q34" s="338"/>
      <c r="R34" s="338"/>
      <c r="S34" s="338"/>
      <c r="T34" s="338"/>
      <c r="U34" s="338"/>
      <c r="V34" s="338"/>
      <c r="W34" s="338"/>
      <c r="X34" s="338"/>
      <c r="Y34" s="338"/>
      <c r="Z34" s="338"/>
      <c r="AA34" s="338"/>
      <c r="AB34" s="338"/>
      <c r="AC34" s="338"/>
      <c r="AD34" s="338"/>
      <c r="AE34" s="338"/>
    </row>
    <row r="35" spans="1:31" ht="27" hidden="1" customHeight="1" thickBot="1">
      <c r="A35" s="18"/>
      <c r="B35" s="254"/>
      <c r="C35" s="721"/>
      <c r="D35" s="722"/>
      <c r="E35" s="722"/>
      <c r="F35" s="410"/>
      <c r="G35" s="486"/>
      <c r="H35" s="422"/>
      <c r="I35" s="422"/>
      <c r="J35" s="422"/>
      <c r="K35" s="403" t="e">
        <f t="shared" si="0"/>
        <v>#DIV/0!</v>
      </c>
      <c r="L35" s="290"/>
      <c r="M35" s="317"/>
      <c r="N35" s="338"/>
      <c r="O35" s="338"/>
      <c r="P35" s="338"/>
      <c r="Q35" s="338"/>
      <c r="R35" s="338"/>
      <c r="S35" s="338"/>
      <c r="T35" s="338"/>
      <c r="U35" s="338"/>
      <c r="V35" s="338"/>
      <c r="W35" s="338"/>
      <c r="X35" s="338"/>
      <c r="Y35" s="338"/>
      <c r="Z35" s="338"/>
      <c r="AA35" s="338"/>
      <c r="AB35" s="338"/>
      <c r="AC35" s="338"/>
      <c r="AD35" s="338"/>
      <c r="AE35" s="338"/>
    </row>
    <row r="36" spans="1:31" ht="27" hidden="1" customHeight="1" thickBot="1">
      <c r="A36" s="18"/>
      <c r="B36" s="254"/>
      <c r="C36" s="721"/>
      <c r="D36" s="722"/>
      <c r="E36" s="722"/>
      <c r="F36" s="410"/>
      <c r="G36" s="486"/>
      <c r="H36" s="422"/>
      <c r="I36" s="422"/>
      <c r="J36" s="422"/>
      <c r="K36" s="403" t="e">
        <f t="shared" si="0"/>
        <v>#DIV/0!</v>
      </c>
      <c r="L36" s="290"/>
      <c r="M36" s="317"/>
      <c r="N36" s="338"/>
      <c r="O36" s="338"/>
      <c r="P36" s="338"/>
      <c r="Q36" s="338"/>
      <c r="R36" s="338"/>
      <c r="S36" s="338"/>
      <c r="T36" s="338"/>
      <c r="U36" s="338"/>
      <c r="V36" s="338"/>
      <c r="W36" s="338"/>
      <c r="X36" s="338"/>
      <c r="Y36" s="338"/>
      <c r="Z36" s="338"/>
      <c r="AA36" s="338"/>
      <c r="AB36" s="338"/>
      <c r="AC36" s="338"/>
      <c r="AD36" s="338"/>
      <c r="AE36" s="338"/>
    </row>
    <row r="37" spans="1:31" ht="27" hidden="1" customHeight="1" thickBot="1">
      <c r="A37" s="18"/>
      <c r="B37" s="254"/>
      <c r="C37" s="723"/>
      <c r="D37" s="724"/>
      <c r="E37" s="724"/>
      <c r="F37" s="409"/>
      <c r="G37" s="484"/>
      <c r="H37" s="485"/>
      <c r="I37" s="485"/>
      <c r="J37" s="485"/>
      <c r="K37" s="403" t="e">
        <f t="shared" si="0"/>
        <v>#DIV/0!</v>
      </c>
      <c r="L37" s="294"/>
      <c r="M37" s="317"/>
      <c r="N37" s="338"/>
      <c r="O37" s="338"/>
      <c r="P37" s="338"/>
      <c r="Q37" s="338"/>
      <c r="R37" s="338"/>
      <c r="S37" s="338"/>
      <c r="T37" s="338"/>
      <c r="U37" s="338"/>
      <c r="V37" s="338"/>
      <c r="W37" s="338"/>
      <c r="X37" s="338"/>
      <c r="Y37" s="338"/>
      <c r="Z37" s="338"/>
      <c r="AA37" s="338"/>
      <c r="AB37" s="338"/>
      <c r="AC37" s="338"/>
      <c r="AD37" s="338"/>
      <c r="AE37" s="338"/>
    </row>
    <row r="38" spans="1:31" ht="27" hidden="1" customHeight="1" thickBot="1">
      <c r="A38" s="6"/>
      <c r="B38" s="254"/>
      <c r="C38" s="725"/>
      <c r="D38" s="726"/>
      <c r="E38" s="726"/>
      <c r="F38" s="410"/>
      <c r="G38" s="486"/>
      <c r="H38" s="422"/>
      <c r="I38" s="422"/>
      <c r="J38" s="422"/>
      <c r="K38" s="403" t="e">
        <f t="shared" si="0"/>
        <v>#DIV/0!</v>
      </c>
      <c r="L38" s="290"/>
      <c r="M38" s="317"/>
      <c r="N38" s="338"/>
      <c r="O38" s="338"/>
      <c r="P38" s="338"/>
      <c r="Q38" s="338"/>
      <c r="R38" s="338"/>
      <c r="S38" s="338"/>
      <c r="T38" s="338"/>
      <c r="U38" s="338"/>
      <c r="V38" s="338"/>
      <c r="W38" s="338"/>
      <c r="X38" s="338"/>
      <c r="Y38" s="338"/>
      <c r="Z38" s="338"/>
      <c r="AA38" s="338"/>
      <c r="AB38" s="338"/>
      <c r="AC38" s="338"/>
      <c r="AD38" s="338"/>
      <c r="AE38" s="338"/>
    </row>
    <row r="39" spans="1:31" ht="27" hidden="1" customHeight="1" thickBot="1">
      <c r="A39" s="6"/>
      <c r="B39" s="254"/>
      <c r="C39" s="725"/>
      <c r="D39" s="726"/>
      <c r="E39" s="726"/>
      <c r="F39" s="410"/>
      <c r="G39" s="486"/>
      <c r="H39" s="422"/>
      <c r="I39" s="422"/>
      <c r="J39" s="422"/>
      <c r="K39" s="403" t="e">
        <f t="shared" si="0"/>
        <v>#DIV/0!</v>
      </c>
      <c r="L39" s="290"/>
      <c r="M39" s="317"/>
      <c r="N39" s="338"/>
      <c r="O39" s="338"/>
      <c r="P39" s="338"/>
      <c r="Q39" s="338"/>
      <c r="R39" s="338"/>
      <c r="S39" s="338"/>
      <c r="T39" s="338"/>
      <c r="U39" s="338"/>
      <c r="V39" s="338"/>
      <c r="W39" s="338"/>
      <c r="X39" s="338"/>
      <c r="Y39" s="338"/>
      <c r="Z39" s="338"/>
      <c r="AA39" s="338"/>
      <c r="AB39" s="338"/>
      <c r="AC39" s="338"/>
      <c r="AD39" s="338"/>
      <c r="AE39" s="338"/>
    </row>
    <row r="40" spans="1:31" ht="27" hidden="1" customHeight="1" thickBot="1">
      <c r="A40" s="18"/>
      <c r="B40" s="255"/>
      <c r="C40" s="719"/>
      <c r="D40" s="720"/>
      <c r="E40" s="720"/>
      <c r="F40" s="411"/>
      <c r="G40" s="487"/>
      <c r="H40" s="427"/>
      <c r="I40" s="427"/>
      <c r="J40" s="427"/>
      <c r="K40" s="403" t="e">
        <f t="shared" si="0"/>
        <v>#DIV/0!</v>
      </c>
      <c r="L40" s="292"/>
      <c r="M40" s="317"/>
      <c r="N40" s="338"/>
      <c r="O40" s="338"/>
      <c r="P40" s="338"/>
      <c r="Q40" s="338"/>
      <c r="R40" s="338"/>
      <c r="S40" s="338"/>
      <c r="T40" s="338"/>
      <c r="U40" s="338"/>
      <c r="V40" s="338"/>
      <c r="W40" s="338"/>
      <c r="X40" s="338"/>
      <c r="Y40" s="338"/>
      <c r="Z40" s="338"/>
      <c r="AA40" s="338"/>
      <c r="AB40" s="338"/>
      <c r="AC40" s="338"/>
      <c r="AD40" s="338"/>
      <c r="AE40" s="338"/>
    </row>
    <row r="41" spans="1:31" ht="27" customHeight="1" thickBot="1">
      <c r="A41" s="91"/>
      <c r="B41" s="250" t="s">
        <v>178</v>
      </c>
      <c r="C41" s="256"/>
      <c r="D41" s="256"/>
      <c r="E41" s="256"/>
      <c r="F41" s="404">
        <v>4</v>
      </c>
      <c r="G41" s="85" t="s">
        <v>201</v>
      </c>
      <c r="H41" s="65">
        <v>54</v>
      </c>
      <c r="I41" s="65">
        <v>511</v>
      </c>
      <c r="J41" s="65">
        <v>4325</v>
      </c>
      <c r="K41" s="403">
        <f>+H41/J41</f>
        <v>1.2485549132947978E-2</v>
      </c>
      <c r="L41" s="78">
        <v>26</v>
      </c>
      <c r="M41" s="316"/>
      <c r="N41" s="338"/>
      <c r="O41" s="338"/>
      <c r="P41" s="338"/>
      <c r="Q41" s="338"/>
      <c r="R41" s="338"/>
      <c r="S41" s="338"/>
      <c r="T41" s="338"/>
      <c r="U41" s="338"/>
      <c r="V41" s="338"/>
      <c r="W41" s="338"/>
      <c r="X41" s="338"/>
      <c r="Y41" s="338"/>
      <c r="Z41" s="338"/>
      <c r="AA41" s="338"/>
      <c r="AB41" s="338"/>
      <c r="AC41" s="338"/>
      <c r="AD41" s="338"/>
      <c r="AE41" s="338"/>
    </row>
    <row r="42" spans="1:31" ht="27" hidden="1" customHeight="1">
      <c r="A42" s="18"/>
      <c r="B42" s="254"/>
      <c r="C42" s="731"/>
      <c r="D42" s="732"/>
      <c r="E42" s="732"/>
      <c r="F42" s="409"/>
      <c r="G42" s="484"/>
      <c r="H42" s="485"/>
      <c r="I42" s="485"/>
      <c r="J42" s="485"/>
      <c r="K42" s="485"/>
      <c r="L42" s="294"/>
      <c r="M42" s="317"/>
      <c r="N42" s="338"/>
      <c r="O42" s="338"/>
      <c r="P42" s="338"/>
      <c r="Q42" s="338"/>
      <c r="R42" s="338"/>
      <c r="S42" s="338"/>
      <c r="T42" s="338"/>
      <c r="U42" s="338"/>
      <c r="V42" s="338"/>
      <c r="W42" s="338"/>
      <c r="X42" s="338"/>
      <c r="Y42" s="338"/>
      <c r="Z42" s="338"/>
      <c r="AA42" s="338"/>
      <c r="AB42" s="338"/>
      <c r="AC42" s="338"/>
      <c r="AD42" s="338"/>
      <c r="AE42" s="338"/>
    </row>
    <row r="43" spans="1:31" ht="27" hidden="1" customHeight="1">
      <c r="A43" s="18"/>
      <c r="B43" s="254"/>
      <c r="C43" s="721"/>
      <c r="D43" s="722"/>
      <c r="E43" s="722"/>
      <c r="F43" s="410"/>
      <c r="G43" s="486"/>
      <c r="H43" s="422"/>
      <c r="I43" s="422"/>
      <c r="J43" s="422"/>
      <c r="K43" s="422"/>
      <c r="L43" s="290"/>
      <c r="M43" s="317"/>
      <c r="N43" s="338"/>
      <c r="O43" s="338"/>
      <c r="P43" s="338"/>
      <c r="Q43" s="338"/>
      <c r="R43" s="338"/>
      <c r="S43" s="338"/>
      <c r="T43" s="338"/>
      <c r="U43" s="338"/>
      <c r="V43" s="338"/>
      <c r="W43" s="338"/>
      <c r="X43" s="338"/>
      <c r="Y43" s="338"/>
      <c r="Z43" s="338"/>
      <c r="AA43" s="338"/>
      <c r="AB43" s="338"/>
      <c r="AC43" s="338"/>
      <c r="AD43" s="338"/>
      <c r="AE43" s="338"/>
    </row>
    <row r="44" spans="1:31" ht="27" hidden="1" customHeight="1">
      <c r="A44" s="18"/>
      <c r="B44" s="254"/>
      <c r="C44" s="721"/>
      <c r="D44" s="722"/>
      <c r="E44" s="722"/>
      <c r="F44" s="410"/>
      <c r="G44" s="486"/>
      <c r="H44" s="422"/>
      <c r="I44" s="422"/>
      <c r="J44" s="422"/>
      <c r="K44" s="422"/>
      <c r="L44" s="290"/>
      <c r="M44" s="317"/>
      <c r="N44" s="338"/>
      <c r="O44" s="338"/>
      <c r="P44" s="338"/>
      <c r="Q44" s="338"/>
      <c r="R44" s="338"/>
      <c r="S44" s="338"/>
      <c r="T44" s="338"/>
      <c r="U44" s="338"/>
      <c r="V44" s="338"/>
      <c r="W44" s="338"/>
      <c r="X44" s="338"/>
      <c r="Y44" s="338"/>
      <c r="Z44" s="338"/>
      <c r="AA44" s="338"/>
      <c r="AB44" s="338"/>
      <c r="AC44" s="338"/>
      <c r="AD44" s="338"/>
      <c r="AE44" s="338"/>
    </row>
    <row r="45" spans="1:31" ht="27" hidden="1" customHeight="1">
      <c r="A45" s="18"/>
      <c r="B45" s="254"/>
      <c r="C45" s="721"/>
      <c r="D45" s="722"/>
      <c r="E45" s="722"/>
      <c r="F45" s="410"/>
      <c r="G45" s="486"/>
      <c r="H45" s="422"/>
      <c r="I45" s="422"/>
      <c r="J45" s="422"/>
      <c r="K45" s="422"/>
      <c r="L45" s="290"/>
      <c r="M45" s="317"/>
      <c r="N45" s="338"/>
      <c r="O45" s="338"/>
      <c r="P45" s="338"/>
      <c r="Q45" s="338"/>
      <c r="R45" s="338"/>
      <c r="S45" s="338"/>
      <c r="T45" s="338"/>
      <c r="U45" s="338"/>
      <c r="V45" s="338"/>
      <c r="W45" s="338"/>
      <c r="X45" s="338"/>
      <c r="Y45" s="338"/>
      <c r="Z45" s="338"/>
      <c r="AA45" s="338"/>
      <c r="AB45" s="338"/>
      <c r="AC45" s="338"/>
      <c r="AD45" s="338"/>
      <c r="AE45" s="338"/>
    </row>
    <row r="46" spans="1:31" ht="27" hidden="1" customHeight="1">
      <c r="A46" s="18"/>
      <c r="B46" s="254"/>
      <c r="C46" s="721"/>
      <c r="D46" s="722"/>
      <c r="E46" s="722"/>
      <c r="F46" s="410"/>
      <c r="G46" s="486"/>
      <c r="H46" s="422"/>
      <c r="I46" s="422"/>
      <c r="J46" s="422"/>
      <c r="K46" s="422"/>
      <c r="L46" s="290"/>
      <c r="M46" s="317"/>
      <c r="N46" s="338"/>
      <c r="O46" s="338"/>
      <c r="P46" s="338"/>
      <c r="Q46" s="338"/>
      <c r="R46" s="338"/>
      <c r="S46" s="338"/>
      <c r="T46" s="338"/>
      <c r="U46" s="338"/>
      <c r="V46" s="338"/>
      <c r="W46" s="338"/>
      <c r="X46" s="338"/>
      <c r="Y46" s="338"/>
      <c r="Z46" s="338"/>
      <c r="AA46" s="338"/>
      <c r="AB46" s="338"/>
      <c r="AC46" s="338"/>
      <c r="AD46" s="338"/>
      <c r="AE46" s="338"/>
    </row>
    <row r="47" spans="1:31" ht="27" hidden="1" customHeight="1">
      <c r="A47" s="18"/>
      <c r="B47" s="254"/>
      <c r="C47" s="723"/>
      <c r="D47" s="724"/>
      <c r="E47" s="724"/>
      <c r="F47" s="409"/>
      <c r="G47" s="484"/>
      <c r="H47" s="485"/>
      <c r="I47" s="485"/>
      <c r="J47" s="485"/>
      <c r="K47" s="485"/>
      <c r="L47" s="294"/>
      <c r="M47" s="317"/>
      <c r="N47" s="338"/>
      <c r="O47" s="338"/>
      <c r="P47" s="338"/>
      <c r="Q47" s="338"/>
      <c r="R47" s="338"/>
      <c r="S47" s="338"/>
      <c r="T47" s="338"/>
      <c r="U47" s="338"/>
      <c r="V47" s="338"/>
      <c r="W47" s="338"/>
      <c r="X47" s="338"/>
      <c r="Y47" s="338"/>
      <c r="Z47" s="338"/>
      <c r="AA47" s="338"/>
      <c r="AB47" s="338"/>
      <c r="AC47" s="338"/>
      <c r="AD47" s="338"/>
      <c r="AE47" s="338"/>
    </row>
    <row r="48" spans="1:31" ht="27" hidden="1" customHeight="1">
      <c r="A48" s="6"/>
      <c r="B48" s="254"/>
      <c r="C48" s="725"/>
      <c r="D48" s="726"/>
      <c r="E48" s="726"/>
      <c r="F48" s="410"/>
      <c r="G48" s="486"/>
      <c r="H48" s="422"/>
      <c r="I48" s="422"/>
      <c r="J48" s="422"/>
      <c r="K48" s="422"/>
      <c r="L48" s="290"/>
      <c r="M48" s="317"/>
      <c r="N48" s="338"/>
      <c r="O48" s="338"/>
      <c r="P48" s="338"/>
      <c r="Q48" s="338"/>
      <c r="R48" s="338"/>
      <c r="S48" s="338"/>
      <c r="T48" s="338"/>
      <c r="U48" s="338"/>
      <c r="V48" s="338"/>
      <c r="W48" s="338"/>
      <c r="X48" s="338"/>
      <c r="Y48" s="338"/>
      <c r="Z48" s="338"/>
      <c r="AA48" s="338"/>
      <c r="AB48" s="338"/>
      <c r="AC48" s="338"/>
      <c r="AD48" s="338"/>
      <c r="AE48" s="338"/>
    </row>
    <row r="49" spans="1:31" ht="27" hidden="1" customHeight="1">
      <c r="A49" s="6"/>
      <c r="B49" s="254"/>
      <c r="C49" s="725"/>
      <c r="D49" s="726"/>
      <c r="E49" s="726"/>
      <c r="F49" s="410"/>
      <c r="G49" s="486"/>
      <c r="H49" s="422"/>
      <c r="I49" s="422"/>
      <c r="J49" s="422"/>
      <c r="K49" s="422"/>
      <c r="L49" s="290"/>
      <c r="M49" s="317"/>
      <c r="N49" s="338"/>
      <c r="O49" s="338"/>
      <c r="P49" s="338"/>
      <c r="Q49" s="338"/>
      <c r="R49" s="338"/>
      <c r="S49" s="338"/>
      <c r="T49" s="338"/>
      <c r="U49" s="338"/>
      <c r="V49" s="338"/>
      <c r="W49" s="338"/>
      <c r="X49" s="338"/>
      <c r="Y49" s="338"/>
      <c r="Z49" s="338"/>
      <c r="AA49" s="338"/>
      <c r="AB49" s="338"/>
      <c r="AC49" s="338"/>
      <c r="AD49" s="338"/>
      <c r="AE49" s="338"/>
    </row>
    <row r="50" spans="1:31" ht="27" hidden="1" customHeight="1" thickBot="1">
      <c r="A50" s="18"/>
      <c r="B50" s="255"/>
      <c r="C50" s="719"/>
      <c r="D50" s="720"/>
      <c r="E50" s="720"/>
      <c r="F50" s="411"/>
      <c r="G50" s="487"/>
      <c r="H50" s="427"/>
      <c r="I50" s="427"/>
      <c r="J50" s="427"/>
      <c r="K50" s="427"/>
      <c r="L50" s="292"/>
      <c r="M50" s="317"/>
      <c r="N50" s="338"/>
      <c r="O50" s="338"/>
      <c r="P50" s="338"/>
      <c r="Q50" s="338"/>
      <c r="R50" s="338"/>
      <c r="S50" s="338"/>
      <c r="T50" s="338"/>
      <c r="U50" s="338"/>
      <c r="V50" s="338"/>
      <c r="W50" s="338"/>
      <c r="X50" s="338"/>
      <c r="Y50" s="338"/>
      <c r="Z50" s="338"/>
      <c r="AA50" s="338"/>
      <c r="AB50" s="338"/>
      <c r="AC50" s="338"/>
      <c r="AD50" s="338"/>
      <c r="AE50" s="338"/>
    </row>
    <row r="51" spans="1:31" ht="27" customHeight="1" thickBot="1">
      <c r="A51" s="91"/>
      <c r="B51" s="250" t="s">
        <v>179</v>
      </c>
      <c r="C51" s="256"/>
      <c r="D51" s="256"/>
      <c r="E51" s="256"/>
      <c r="F51" s="404">
        <v>3</v>
      </c>
      <c r="G51" s="85" t="s">
        <v>181</v>
      </c>
      <c r="H51" s="340">
        <v>90.1</v>
      </c>
      <c r="I51" s="340">
        <v>102.3</v>
      </c>
      <c r="J51" s="340">
        <v>91.4</v>
      </c>
      <c r="K51" s="438">
        <f>H51/J51</f>
        <v>0.98577680525164102</v>
      </c>
      <c r="L51" s="78">
        <v>20</v>
      </c>
      <c r="M51" s="316"/>
      <c r="N51" s="338"/>
      <c r="O51" s="338"/>
      <c r="P51" s="338"/>
      <c r="Q51" s="338"/>
      <c r="R51" s="338"/>
      <c r="S51" s="338"/>
      <c r="T51" s="338"/>
      <c r="U51" s="338"/>
      <c r="V51" s="338"/>
      <c r="W51" s="338"/>
      <c r="X51" s="338"/>
      <c r="Y51" s="338"/>
      <c r="Z51" s="338"/>
      <c r="AA51" s="338"/>
      <c r="AB51" s="338"/>
      <c r="AC51" s="338"/>
      <c r="AD51" s="338"/>
      <c r="AE51" s="338"/>
    </row>
    <row r="52" spans="1:31" ht="27" hidden="1" customHeight="1">
      <c r="A52" s="18"/>
      <c r="B52" s="254"/>
      <c r="C52" s="731"/>
      <c r="D52" s="732"/>
      <c r="E52" s="732"/>
      <c r="F52" s="409"/>
      <c r="G52" s="484"/>
      <c r="H52" s="485"/>
      <c r="I52" s="485"/>
      <c r="J52" s="485"/>
      <c r="K52" s="485"/>
      <c r="L52" s="587"/>
      <c r="M52" s="317"/>
      <c r="N52" s="338"/>
      <c r="O52" s="338"/>
      <c r="P52" s="338"/>
      <c r="Q52" s="338"/>
      <c r="R52" s="338"/>
      <c r="S52" s="338"/>
      <c r="T52" s="338"/>
      <c r="U52" s="338"/>
      <c r="V52" s="338"/>
      <c r="W52" s="338"/>
      <c r="X52" s="338"/>
      <c r="Y52" s="338"/>
      <c r="Z52" s="338"/>
      <c r="AA52" s="338"/>
      <c r="AB52" s="338"/>
      <c r="AC52" s="338"/>
      <c r="AD52" s="338"/>
      <c r="AE52" s="338"/>
    </row>
    <row r="53" spans="1:31" ht="27" hidden="1" customHeight="1">
      <c r="A53" s="18"/>
      <c r="B53" s="254"/>
      <c r="C53" s="721"/>
      <c r="D53" s="722"/>
      <c r="E53" s="722"/>
      <c r="F53" s="410"/>
      <c r="G53" s="486"/>
      <c r="H53" s="422"/>
      <c r="I53" s="422"/>
      <c r="J53" s="422"/>
      <c r="K53" s="422"/>
      <c r="L53" s="332"/>
      <c r="M53" s="317"/>
      <c r="N53" s="338"/>
      <c r="O53" s="338"/>
      <c r="P53" s="338"/>
      <c r="Q53" s="338"/>
      <c r="R53" s="338"/>
      <c r="S53" s="338"/>
      <c r="T53" s="338"/>
      <c r="U53" s="338"/>
      <c r="V53" s="338"/>
      <c r="W53" s="338"/>
      <c r="X53" s="338"/>
      <c r="Y53" s="338"/>
      <c r="Z53" s="338"/>
      <c r="AA53" s="338"/>
      <c r="AB53" s="338"/>
      <c r="AC53" s="338"/>
      <c r="AD53" s="338"/>
      <c r="AE53" s="338"/>
    </row>
    <row r="54" spans="1:31" ht="27" hidden="1" customHeight="1">
      <c r="A54" s="18"/>
      <c r="B54" s="254"/>
      <c r="C54" s="721"/>
      <c r="D54" s="722"/>
      <c r="E54" s="722"/>
      <c r="F54" s="410"/>
      <c r="G54" s="486"/>
      <c r="H54" s="422"/>
      <c r="I54" s="422"/>
      <c r="J54" s="422"/>
      <c r="K54" s="422"/>
      <c r="L54" s="332"/>
      <c r="M54" s="317"/>
      <c r="N54" s="338"/>
      <c r="O54" s="338"/>
      <c r="P54" s="338"/>
      <c r="Q54" s="338"/>
      <c r="R54" s="338"/>
      <c r="S54" s="338"/>
      <c r="T54" s="338"/>
      <c r="U54" s="338"/>
      <c r="V54" s="338"/>
      <c r="W54" s="338"/>
      <c r="X54" s="338"/>
      <c r="Y54" s="338"/>
      <c r="Z54" s="338"/>
      <c r="AA54" s="338"/>
      <c r="AB54" s="338"/>
      <c r="AC54" s="338"/>
      <c r="AD54" s="338"/>
      <c r="AE54" s="338"/>
    </row>
    <row r="55" spans="1:31" ht="27" hidden="1" customHeight="1">
      <c r="A55" s="18"/>
      <c r="B55" s="254"/>
      <c r="C55" s="721"/>
      <c r="D55" s="722"/>
      <c r="E55" s="722"/>
      <c r="F55" s="410"/>
      <c r="G55" s="486"/>
      <c r="H55" s="422"/>
      <c r="I55" s="422"/>
      <c r="J55" s="422"/>
      <c r="K55" s="422"/>
      <c r="L55" s="332"/>
      <c r="M55" s="317"/>
      <c r="N55" s="338"/>
      <c r="O55" s="338"/>
      <c r="P55" s="338"/>
      <c r="Q55" s="338"/>
      <c r="R55" s="338"/>
      <c r="S55" s="338"/>
      <c r="T55" s="338"/>
      <c r="U55" s="338"/>
      <c r="V55" s="338"/>
      <c r="W55" s="338"/>
      <c r="X55" s="338"/>
      <c r="Y55" s="338"/>
      <c r="Z55" s="338"/>
      <c r="AA55" s="338"/>
      <c r="AB55" s="338"/>
      <c r="AC55" s="338"/>
      <c r="AD55" s="338"/>
      <c r="AE55" s="338"/>
    </row>
    <row r="56" spans="1:31" ht="27" hidden="1" customHeight="1">
      <c r="A56" s="18"/>
      <c r="B56" s="254"/>
      <c r="C56" s="721"/>
      <c r="D56" s="722"/>
      <c r="E56" s="722"/>
      <c r="F56" s="410"/>
      <c r="G56" s="486"/>
      <c r="H56" s="422"/>
      <c r="I56" s="422"/>
      <c r="J56" s="422"/>
      <c r="K56" s="422"/>
      <c r="L56" s="332"/>
      <c r="M56" s="317"/>
      <c r="N56" s="338"/>
      <c r="O56" s="338"/>
      <c r="P56" s="338"/>
      <c r="Q56" s="338"/>
      <c r="R56" s="338"/>
      <c r="S56" s="338"/>
      <c r="T56" s="338"/>
      <c r="U56" s="338"/>
      <c r="V56" s="338"/>
      <c r="W56" s="338"/>
      <c r="X56" s="338"/>
      <c r="Y56" s="338"/>
      <c r="Z56" s="338"/>
      <c r="AA56" s="338"/>
      <c r="AB56" s="338"/>
      <c r="AC56" s="338"/>
      <c r="AD56" s="338"/>
      <c r="AE56" s="338"/>
    </row>
    <row r="57" spans="1:31" ht="27" hidden="1" customHeight="1">
      <c r="A57" s="18"/>
      <c r="B57" s="254"/>
      <c r="C57" s="723"/>
      <c r="D57" s="724"/>
      <c r="E57" s="724"/>
      <c r="F57" s="409"/>
      <c r="G57" s="484"/>
      <c r="H57" s="485"/>
      <c r="I57" s="485"/>
      <c r="J57" s="485"/>
      <c r="K57" s="485"/>
      <c r="L57" s="587"/>
      <c r="M57" s="317"/>
      <c r="N57" s="338"/>
      <c r="O57" s="338"/>
      <c r="P57" s="338"/>
      <c r="Q57" s="338"/>
      <c r="R57" s="338"/>
      <c r="S57" s="338"/>
      <c r="T57" s="338"/>
      <c r="U57" s="338"/>
      <c r="V57" s="338"/>
      <c r="W57" s="338"/>
      <c r="X57" s="338"/>
      <c r="Y57" s="338"/>
      <c r="Z57" s="338"/>
      <c r="AA57" s="338"/>
      <c r="AB57" s="338"/>
      <c r="AC57" s="338"/>
      <c r="AD57" s="338"/>
      <c r="AE57" s="338"/>
    </row>
    <row r="58" spans="1:31" ht="27" hidden="1" customHeight="1">
      <c r="A58" s="6"/>
      <c r="B58" s="254"/>
      <c r="C58" s="725"/>
      <c r="D58" s="726"/>
      <c r="E58" s="726"/>
      <c r="F58" s="410"/>
      <c r="G58" s="486"/>
      <c r="H58" s="422"/>
      <c r="I58" s="422"/>
      <c r="J58" s="422"/>
      <c r="K58" s="422"/>
      <c r="L58" s="332"/>
      <c r="M58" s="317"/>
      <c r="N58" s="338"/>
      <c r="O58" s="338"/>
      <c r="P58" s="338"/>
      <c r="Q58" s="338"/>
      <c r="R58" s="338"/>
      <c r="S58" s="338"/>
      <c r="T58" s="338"/>
      <c r="U58" s="338"/>
      <c r="V58" s="338"/>
      <c r="W58" s="338"/>
      <c r="X58" s="338"/>
      <c r="Y58" s="338"/>
      <c r="Z58" s="338"/>
      <c r="AA58" s="338"/>
      <c r="AB58" s="338"/>
      <c r="AC58" s="338"/>
      <c r="AD58" s="338"/>
      <c r="AE58" s="338"/>
    </row>
    <row r="59" spans="1:31" ht="27" hidden="1" customHeight="1">
      <c r="A59" s="6"/>
      <c r="B59" s="254"/>
      <c r="C59" s="725"/>
      <c r="D59" s="726"/>
      <c r="E59" s="726"/>
      <c r="F59" s="410"/>
      <c r="G59" s="486"/>
      <c r="H59" s="422"/>
      <c r="I59" s="422"/>
      <c r="J59" s="422"/>
      <c r="K59" s="422"/>
      <c r="L59" s="332"/>
      <c r="M59" s="317"/>
      <c r="N59" s="338"/>
      <c r="O59" s="338"/>
      <c r="P59" s="338"/>
      <c r="Q59" s="338"/>
      <c r="R59" s="338"/>
      <c r="S59" s="338"/>
      <c r="T59" s="338"/>
      <c r="U59" s="338"/>
      <c r="V59" s="338"/>
      <c r="W59" s="338"/>
      <c r="X59" s="338"/>
      <c r="Y59" s="338"/>
      <c r="Z59" s="338"/>
      <c r="AA59" s="338"/>
      <c r="AB59" s="338"/>
      <c r="AC59" s="338"/>
      <c r="AD59" s="338"/>
      <c r="AE59" s="338"/>
    </row>
    <row r="60" spans="1:31" ht="27" hidden="1" customHeight="1" thickBot="1">
      <c r="A60" s="18"/>
      <c r="B60" s="255"/>
      <c r="C60" s="719"/>
      <c r="D60" s="720"/>
      <c r="E60" s="720"/>
      <c r="F60" s="411"/>
      <c r="G60" s="487"/>
      <c r="H60" s="427"/>
      <c r="I60" s="427"/>
      <c r="J60" s="427"/>
      <c r="K60" s="427"/>
      <c r="L60" s="333"/>
      <c r="M60" s="317"/>
      <c r="N60" s="338"/>
      <c r="O60" s="338"/>
      <c r="P60" s="338"/>
      <c r="Q60" s="338"/>
      <c r="R60" s="338"/>
      <c r="S60" s="338"/>
      <c r="T60" s="338"/>
      <c r="U60" s="338"/>
      <c r="V60" s="338"/>
      <c r="W60" s="338"/>
      <c r="X60" s="338"/>
      <c r="Y60" s="338"/>
      <c r="Z60" s="338"/>
      <c r="AA60" s="338"/>
      <c r="AB60" s="338"/>
      <c r="AC60" s="338"/>
      <c r="AD60" s="338"/>
      <c r="AE60" s="338"/>
    </row>
    <row r="61" spans="1:31" ht="27" customHeight="1">
      <c r="A61" s="91"/>
      <c r="B61" s="250" t="s">
        <v>182</v>
      </c>
      <c r="C61" s="256"/>
      <c r="D61" s="256"/>
      <c r="E61" s="256"/>
      <c r="F61" s="404">
        <v>3</v>
      </c>
      <c r="G61" s="85" t="s">
        <v>183</v>
      </c>
      <c r="H61" s="121">
        <v>1228</v>
      </c>
      <c r="I61" s="121">
        <v>17905</v>
      </c>
      <c r="J61" s="121">
        <v>88600</v>
      </c>
      <c r="K61" s="403">
        <f t="shared" ref="K61:K65" si="1">H61/J61</f>
        <v>1.3860045146726863E-2</v>
      </c>
      <c r="L61" s="78">
        <v>25</v>
      </c>
      <c r="M61" s="316"/>
      <c r="N61" s="338"/>
      <c r="O61" s="338"/>
      <c r="P61" s="338"/>
      <c r="Q61" s="338"/>
      <c r="R61" s="338"/>
      <c r="S61" s="338"/>
      <c r="T61" s="338"/>
      <c r="U61" s="338"/>
      <c r="V61" s="338"/>
      <c r="W61" s="338"/>
      <c r="X61" s="338"/>
      <c r="Y61" s="338"/>
      <c r="Z61" s="338"/>
      <c r="AA61" s="338"/>
      <c r="AB61" s="338"/>
      <c r="AC61" s="338"/>
      <c r="AD61" s="338"/>
      <c r="AE61" s="338"/>
    </row>
    <row r="62" spans="1:31" ht="27" customHeight="1">
      <c r="A62" s="18"/>
      <c r="B62" s="60"/>
      <c r="C62" s="713" t="s">
        <v>184</v>
      </c>
      <c r="D62" s="714"/>
      <c r="E62" s="714"/>
      <c r="F62" s="550"/>
      <c r="G62" s="90" t="s">
        <v>183</v>
      </c>
      <c r="H62" s="199">
        <v>178</v>
      </c>
      <c r="I62" s="199">
        <v>1470</v>
      </c>
      <c r="J62" s="199">
        <v>13751</v>
      </c>
      <c r="K62" s="588">
        <f t="shared" si="1"/>
        <v>1.2944513126318086E-2</v>
      </c>
      <c r="L62" s="589">
        <v>27</v>
      </c>
      <c r="M62" s="318"/>
      <c r="N62" s="338"/>
      <c r="O62" s="338"/>
      <c r="P62" s="338"/>
      <c r="Q62" s="338"/>
      <c r="R62" s="338"/>
      <c r="S62" s="338"/>
      <c r="T62" s="338"/>
      <c r="U62" s="338"/>
      <c r="V62" s="338"/>
      <c r="W62" s="338"/>
      <c r="X62" s="338"/>
      <c r="Y62" s="338"/>
      <c r="Z62" s="338"/>
      <c r="AA62" s="338"/>
      <c r="AB62" s="338"/>
      <c r="AC62" s="338"/>
      <c r="AD62" s="338"/>
      <c r="AE62" s="338"/>
    </row>
    <row r="63" spans="1:31" ht="27" customHeight="1">
      <c r="A63" s="18"/>
      <c r="B63" s="60"/>
      <c r="C63" s="685" t="s">
        <v>185</v>
      </c>
      <c r="D63" s="686"/>
      <c r="E63" s="686"/>
      <c r="F63" s="548"/>
      <c r="G63" s="90" t="s">
        <v>183</v>
      </c>
      <c r="H63" s="200">
        <v>71</v>
      </c>
      <c r="I63" s="200">
        <v>189</v>
      </c>
      <c r="J63" s="200">
        <v>1304</v>
      </c>
      <c r="K63" s="220">
        <f t="shared" si="1"/>
        <v>5.4447852760736194E-2</v>
      </c>
      <c r="L63" s="590">
        <v>4</v>
      </c>
      <c r="M63" s="473"/>
      <c r="N63" s="338"/>
      <c r="O63" s="338"/>
      <c r="P63" s="338"/>
      <c r="Q63" s="338"/>
      <c r="R63" s="338"/>
      <c r="S63" s="338"/>
      <c r="T63" s="338"/>
      <c r="U63" s="338"/>
      <c r="V63" s="338"/>
      <c r="W63" s="338"/>
      <c r="X63" s="338"/>
      <c r="Y63" s="338"/>
      <c r="Z63" s="338"/>
      <c r="AA63" s="338"/>
      <c r="AB63" s="338"/>
      <c r="AC63" s="338"/>
      <c r="AD63" s="338"/>
      <c r="AE63" s="338"/>
    </row>
    <row r="64" spans="1:31" ht="27" customHeight="1">
      <c r="A64" s="18"/>
      <c r="B64" s="60"/>
      <c r="C64" s="685" t="s">
        <v>186</v>
      </c>
      <c r="D64" s="686"/>
      <c r="E64" s="686"/>
      <c r="F64" s="548"/>
      <c r="G64" s="90" t="s">
        <v>183</v>
      </c>
      <c r="H64" s="200">
        <v>34</v>
      </c>
      <c r="I64" s="200">
        <v>567</v>
      </c>
      <c r="J64" s="200">
        <v>1651</v>
      </c>
      <c r="K64" s="220">
        <f t="shared" si="1"/>
        <v>2.0593579648697759E-2</v>
      </c>
      <c r="L64" s="590">
        <v>10</v>
      </c>
      <c r="M64" s="473"/>
      <c r="N64" s="338"/>
      <c r="O64" s="338"/>
      <c r="P64" s="338"/>
      <c r="Q64" s="338"/>
      <c r="R64" s="338"/>
      <c r="S64" s="338"/>
      <c r="T64" s="338"/>
      <c r="U64" s="338"/>
      <c r="V64" s="338"/>
      <c r="W64" s="338"/>
      <c r="X64" s="338"/>
      <c r="Y64" s="338"/>
      <c r="Z64" s="338"/>
      <c r="AA64" s="338"/>
      <c r="AB64" s="338"/>
      <c r="AC64" s="338"/>
      <c r="AD64" s="338"/>
      <c r="AE64" s="338"/>
    </row>
    <row r="65" spans="1:31" ht="27" customHeight="1">
      <c r="A65" s="18"/>
      <c r="B65" s="60"/>
      <c r="C65" s="685" t="s">
        <v>331</v>
      </c>
      <c r="D65" s="686"/>
      <c r="E65" s="686"/>
      <c r="F65" s="548"/>
      <c r="G65" s="90" t="s">
        <v>183</v>
      </c>
      <c r="H65" s="200">
        <v>14</v>
      </c>
      <c r="I65" s="200">
        <v>129</v>
      </c>
      <c r="J65" s="200">
        <v>539</v>
      </c>
      <c r="K65" s="220">
        <f t="shared" si="1"/>
        <v>2.5974025974025976E-2</v>
      </c>
      <c r="L65" s="590">
        <v>7</v>
      </c>
      <c r="M65" s="473"/>
      <c r="N65" s="338"/>
      <c r="O65" s="338"/>
      <c r="P65" s="338"/>
      <c r="Q65" s="338"/>
      <c r="R65" s="338"/>
      <c r="S65" s="338"/>
      <c r="T65" s="338"/>
      <c r="U65" s="338"/>
      <c r="V65" s="338"/>
      <c r="W65" s="338"/>
      <c r="X65" s="338"/>
      <c r="Y65" s="338"/>
      <c r="Z65" s="338"/>
      <c r="AA65" s="338"/>
      <c r="AB65" s="338"/>
      <c r="AC65" s="338"/>
      <c r="AD65" s="338"/>
      <c r="AE65" s="338"/>
    </row>
    <row r="66" spans="1:31" ht="27" customHeight="1" thickBot="1">
      <c r="A66" s="18"/>
      <c r="B66" s="60"/>
      <c r="C66" s="685" t="s">
        <v>332</v>
      </c>
      <c r="D66" s="686"/>
      <c r="E66" s="686"/>
      <c r="F66" s="548"/>
      <c r="G66" s="90" t="s">
        <v>183</v>
      </c>
      <c r="H66" s="200">
        <v>139</v>
      </c>
      <c r="I66" s="200">
        <v>3169</v>
      </c>
      <c r="J66" s="200">
        <v>7662</v>
      </c>
      <c r="K66" s="220">
        <f>H66/J66</f>
        <v>1.8141477421038894E-2</v>
      </c>
      <c r="L66" s="590">
        <v>15</v>
      </c>
      <c r="M66" s="318"/>
      <c r="N66" s="338"/>
      <c r="O66" s="338"/>
      <c r="P66" s="338"/>
      <c r="Q66" s="338"/>
      <c r="R66" s="338"/>
      <c r="S66" s="338"/>
      <c r="T66" s="338"/>
      <c r="U66" s="338"/>
      <c r="V66" s="338"/>
      <c r="W66" s="338"/>
      <c r="X66" s="338"/>
      <c r="Y66" s="338"/>
      <c r="Z66" s="338"/>
      <c r="AA66" s="338"/>
      <c r="AB66" s="338"/>
      <c r="AC66" s="338"/>
      <c r="AD66" s="338"/>
      <c r="AE66" s="338"/>
    </row>
    <row r="67" spans="1:31" ht="27" hidden="1" customHeight="1">
      <c r="A67" s="18"/>
      <c r="B67" s="60"/>
      <c r="C67" s="713"/>
      <c r="D67" s="714"/>
      <c r="E67" s="714"/>
      <c r="F67" s="550"/>
      <c r="G67" s="90"/>
      <c r="H67" s="57"/>
      <c r="I67" s="57"/>
      <c r="J67" s="57"/>
      <c r="K67" s="57"/>
      <c r="L67" s="80"/>
      <c r="M67" s="319"/>
      <c r="N67" s="338"/>
      <c r="O67" s="338"/>
      <c r="P67" s="338"/>
      <c r="Q67" s="338"/>
      <c r="R67" s="338"/>
      <c r="S67" s="338"/>
      <c r="T67" s="338"/>
      <c r="U67" s="338"/>
      <c r="V67" s="338"/>
      <c r="W67" s="338"/>
      <c r="X67" s="338"/>
      <c r="Y67" s="338"/>
      <c r="Z67" s="338"/>
      <c r="AA67" s="338"/>
      <c r="AB67" s="338"/>
      <c r="AC67" s="338"/>
      <c r="AD67" s="338"/>
      <c r="AE67" s="338"/>
    </row>
    <row r="68" spans="1:31" ht="27" hidden="1" customHeight="1">
      <c r="A68" s="6"/>
      <c r="B68" s="60"/>
      <c r="C68" s="685"/>
      <c r="D68" s="686"/>
      <c r="E68" s="686"/>
      <c r="F68" s="548"/>
      <c r="G68" s="87"/>
      <c r="H68" s="54"/>
      <c r="I68" s="54"/>
      <c r="J68" s="54"/>
      <c r="K68" s="54"/>
      <c r="L68" s="77"/>
      <c r="M68" s="319"/>
      <c r="N68" s="338"/>
      <c r="O68" s="338"/>
      <c r="P68" s="338"/>
      <c r="Q68" s="338"/>
      <c r="R68" s="338"/>
      <c r="S68" s="338"/>
      <c r="T68" s="338"/>
      <c r="U68" s="338"/>
      <c r="V68" s="338"/>
      <c r="W68" s="338"/>
      <c r="X68" s="338"/>
      <c r="Y68" s="338"/>
      <c r="Z68" s="338"/>
      <c r="AA68" s="338"/>
      <c r="AB68" s="338"/>
      <c r="AC68" s="338"/>
      <c r="AD68" s="338"/>
      <c r="AE68" s="338"/>
    </row>
    <row r="69" spans="1:31" ht="27" hidden="1" customHeight="1">
      <c r="A69" s="6"/>
      <c r="B69" s="60"/>
      <c r="C69" s="685"/>
      <c r="D69" s="686"/>
      <c r="E69" s="686"/>
      <c r="F69" s="548"/>
      <c r="G69" s="87"/>
      <c r="H69" s="54"/>
      <c r="I69" s="54"/>
      <c r="J69" s="54"/>
      <c r="K69" s="54"/>
      <c r="L69" s="77"/>
      <c r="M69" s="319"/>
      <c r="N69" s="338"/>
      <c r="O69" s="338"/>
      <c r="P69" s="338"/>
      <c r="Q69" s="338"/>
      <c r="R69" s="338"/>
      <c r="S69" s="338"/>
      <c r="T69" s="338"/>
      <c r="U69" s="338"/>
      <c r="V69" s="338"/>
      <c r="W69" s="338"/>
      <c r="X69" s="338"/>
      <c r="Y69" s="338"/>
      <c r="Z69" s="338"/>
      <c r="AA69" s="338"/>
      <c r="AB69" s="338"/>
      <c r="AC69" s="338"/>
      <c r="AD69" s="338"/>
      <c r="AE69" s="338"/>
    </row>
    <row r="70" spans="1:31" ht="27" hidden="1" customHeight="1" thickBot="1">
      <c r="A70" s="18"/>
      <c r="B70" s="66"/>
      <c r="C70" s="710"/>
      <c r="D70" s="711"/>
      <c r="E70" s="711"/>
      <c r="F70" s="549"/>
      <c r="G70" s="89"/>
      <c r="H70" s="56"/>
      <c r="I70" s="56"/>
      <c r="J70" s="56"/>
      <c r="K70" s="56"/>
      <c r="L70" s="79"/>
      <c r="M70" s="319"/>
      <c r="N70" s="338"/>
      <c r="O70" s="338"/>
      <c r="P70" s="338"/>
      <c r="Q70" s="338"/>
      <c r="R70" s="338"/>
      <c r="S70" s="338"/>
      <c r="T70" s="338"/>
      <c r="U70" s="338"/>
      <c r="V70" s="338"/>
      <c r="W70" s="338"/>
      <c r="X70" s="338"/>
      <c r="Y70" s="338"/>
      <c r="Z70" s="338"/>
      <c r="AA70" s="338"/>
      <c r="AB70" s="338"/>
      <c r="AC70" s="338"/>
      <c r="AD70" s="338"/>
      <c r="AE70" s="338"/>
    </row>
    <row r="71" spans="1:31" ht="27" customHeight="1" thickBot="1">
      <c r="A71" s="91"/>
      <c r="B71" s="250" t="s">
        <v>188</v>
      </c>
      <c r="C71" s="256"/>
      <c r="D71" s="256"/>
      <c r="E71" s="256"/>
      <c r="F71" s="404">
        <v>3</v>
      </c>
      <c r="G71" s="85" t="s">
        <v>183</v>
      </c>
      <c r="H71" s="591">
        <v>521</v>
      </c>
      <c r="I71" s="591">
        <v>7154</v>
      </c>
      <c r="J71" s="591">
        <v>33653</v>
      </c>
      <c r="K71" s="403">
        <f>H71/J71</f>
        <v>1.5481532107092978E-2</v>
      </c>
      <c r="L71" s="341">
        <v>23</v>
      </c>
      <c r="M71" s="316"/>
      <c r="N71" s="338"/>
      <c r="O71" s="338"/>
      <c r="P71" s="338"/>
      <c r="Q71" s="338"/>
      <c r="R71" s="338"/>
      <c r="S71" s="338"/>
      <c r="T71" s="338"/>
      <c r="U71" s="338"/>
      <c r="V71" s="338"/>
      <c r="W71" s="338"/>
      <c r="X71" s="338"/>
      <c r="Y71" s="338"/>
      <c r="Z71" s="338"/>
      <c r="AA71" s="338"/>
      <c r="AB71" s="338"/>
      <c r="AC71" s="338"/>
      <c r="AD71" s="338"/>
      <c r="AE71" s="338"/>
    </row>
    <row r="72" spans="1:31" ht="27" hidden="1" customHeight="1">
      <c r="A72" s="18"/>
      <c r="B72" s="254"/>
      <c r="C72" s="731"/>
      <c r="D72" s="732"/>
      <c r="E72" s="732"/>
      <c r="F72" s="592"/>
      <c r="G72" s="90"/>
      <c r="H72" s="485"/>
      <c r="I72" s="485"/>
      <c r="J72" s="485"/>
      <c r="K72" s="293"/>
      <c r="L72" s="341" t="s">
        <v>469</v>
      </c>
      <c r="M72" s="317"/>
      <c r="N72" s="338"/>
      <c r="O72" s="338"/>
      <c r="P72" s="338"/>
      <c r="Q72" s="338"/>
      <c r="R72" s="338"/>
      <c r="S72" s="338"/>
      <c r="T72" s="338"/>
      <c r="U72" s="338"/>
      <c r="V72" s="338"/>
      <c r="W72" s="338"/>
      <c r="X72" s="338"/>
      <c r="Y72" s="338"/>
      <c r="Z72" s="338"/>
      <c r="AA72" s="338"/>
      <c r="AB72" s="338"/>
      <c r="AC72" s="338"/>
      <c r="AD72" s="338"/>
      <c r="AE72" s="338"/>
    </row>
    <row r="73" spans="1:31" ht="27" hidden="1" customHeight="1">
      <c r="A73" s="18"/>
      <c r="B73" s="254"/>
      <c r="C73" s="721"/>
      <c r="D73" s="722"/>
      <c r="E73" s="722"/>
      <c r="F73" s="593"/>
      <c r="G73" s="87"/>
      <c r="H73" s="422"/>
      <c r="I73" s="422"/>
      <c r="J73" s="422"/>
      <c r="K73" s="289"/>
      <c r="L73" s="341" t="s">
        <v>469</v>
      </c>
      <c r="M73" s="317"/>
      <c r="N73" s="338"/>
      <c r="O73" s="338"/>
      <c r="P73" s="338"/>
      <c r="Q73" s="338"/>
      <c r="R73" s="338"/>
      <c r="S73" s="338"/>
      <c r="T73" s="338"/>
      <c r="U73" s="338"/>
      <c r="V73" s="338"/>
      <c r="W73" s="338"/>
      <c r="X73" s="338"/>
      <c r="Y73" s="338"/>
      <c r="Z73" s="338"/>
      <c r="AA73" s="338"/>
      <c r="AB73" s="338"/>
      <c r="AC73" s="338"/>
      <c r="AD73" s="338"/>
      <c r="AE73" s="338"/>
    </row>
    <row r="74" spans="1:31" ht="27" hidden="1" customHeight="1">
      <c r="A74" s="18"/>
      <c r="B74" s="254"/>
      <c r="C74" s="721"/>
      <c r="D74" s="722"/>
      <c r="E74" s="722"/>
      <c r="F74" s="593"/>
      <c r="G74" s="87"/>
      <c r="H74" s="422"/>
      <c r="I74" s="422"/>
      <c r="J74" s="422"/>
      <c r="K74" s="289"/>
      <c r="L74" s="341" t="s">
        <v>469</v>
      </c>
      <c r="M74" s="317"/>
      <c r="N74" s="338"/>
      <c r="O74" s="338"/>
      <c r="P74" s="338"/>
      <c r="Q74" s="338"/>
      <c r="R74" s="338"/>
      <c r="S74" s="338"/>
      <c r="T74" s="338"/>
      <c r="U74" s="338"/>
      <c r="V74" s="338"/>
      <c r="W74" s="338"/>
      <c r="X74" s="338"/>
      <c r="Y74" s="338"/>
      <c r="Z74" s="338"/>
      <c r="AA74" s="338"/>
      <c r="AB74" s="338"/>
      <c r="AC74" s="338"/>
      <c r="AD74" s="338"/>
      <c r="AE74" s="338"/>
    </row>
    <row r="75" spans="1:31" ht="27" hidden="1" customHeight="1">
      <c r="A75" s="18"/>
      <c r="B75" s="254"/>
      <c r="C75" s="721"/>
      <c r="D75" s="722"/>
      <c r="E75" s="722"/>
      <c r="F75" s="593"/>
      <c r="G75" s="87"/>
      <c r="H75" s="422"/>
      <c r="I75" s="422"/>
      <c r="J75" s="422"/>
      <c r="K75" s="289"/>
      <c r="L75" s="341" t="s">
        <v>469</v>
      </c>
      <c r="M75" s="317"/>
      <c r="N75" s="338"/>
      <c r="O75" s="338"/>
      <c r="P75" s="338"/>
      <c r="Q75" s="338"/>
      <c r="R75" s="338"/>
      <c r="S75" s="338"/>
      <c r="T75" s="338"/>
      <c r="U75" s="338"/>
      <c r="V75" s="338"/>
      <c r="W75" s="338"/>
      <c r="X75" s="338"/>
      <c r="Y75" s="338"/>
      <c r="Z75" s="338"/>
      <c r="AA75" s="338"/>
      <c r="AB75" s="338"/>
      <c r="AC75" s="338"/>
      <c r="AD75" s="338"/>
      <c r="AE75" s="338"/>
    </row>
    <row r="76" spans="1:31" ht="27" hidden="1" customHeight="1">
      <c r="A76" s="18"/>
      <c r="B76" s="254"/>
      <c r="C76" s="721"/>
      <c r="D76" s="722"/>
      <c r="E76" s="722"/>
      <c r="F76" s="593"/>
      <c r="G76" s="87"/>
      <c r="H76" s="422"/>
      <c r="I76" s="422"/>
      <c r="J76" s="422"/>
      <c r="K76" s="289"/>
      <c r="L76" s="341" t="s">
        <v>469</v>
      </c>
      <c r="M76" s="317"/>
      <c r="N76" s="338"/>
      <c r="O76" s="338"/>
      <c r="P76" s="338"/>
      <c r="Q76" s="338"/>
      <c r="R76" s="338"/>
      <c r="S76" s="338"/>
      <c r="T76" s="338"/>
      <c r="U76" s="338"/>
      <c r="V76" s="338"/>
      <c r="W76" s="338"/>
      <c r="X76" s="338"/>
      <c r="Y76" s="338"/>
      <c r="Z76" s="338"/>
      <c r="AA76" s="338"/>
      <c r="AB76" s="338"/>
      <c r="AC76" s="338"/>
      <c r="AD76" s="338"/>
      <c r="AE76" s="338"/>
    </row>
    <row r="77" spans="1:31" ht="27" hidden="1" customHeight="1">
      <c r="A77" s="18"/>
      <c r="B77" s="254"/>
      <c r="C77" s="723"/>
      <c r="D77" s="724"/>
      <c r="E77" s="724"/>
      <c r="F77" s="592"/>
      <c r="G77" s="90"/>
      <c r="H77" s="485"/>
      <c r="I77" s="485"/>
      <c r="J77" s="485"/>
      <c r="K77" s="293"/>
      <c r="L77" s="341" t="s">
        <v>469</v>
      </c>
      <c r="M77" s="317"/>
      <c r="N77" s="338"/>
      <c r="O77" s="338"/>
      <c r="P77" s="338"/>
      <c r="Q77" s="338"/>
      <c r="R77" s="338"/>
      <c r="S77" s="338"/>
      <c r="T77" s="338"/>
      <c r="U77" s="338"/>
      <c r="V77" s="338"/>
      <c r="W77" s="338"/>
      <c r="X77" s="338"/>
      <c r="Y77" s="338"/>
      <c r="Z77" s="338"/>
      <c r="AA77" s="338"/>
      <c r="AB77" s="338"/>
      <c r="AC77" s="338"/>
      <c r="AD77" s="338"/>
      <c r="AE77" s="338"/>
    </row>
    <row r="78" spans="1:31" ht="27" hidden="1" customHeight="1">
      <c r="A78" s="6"/>
      <c r="B78" s="254"/>
      <c r="C78" s="725"/>
      <c r="D78" s="726"/>
      <c r="E78" s="726"/>
      <c r="F78" s="593"/>
      <c r="G78" s="87"/>
      <c r="H78" s="422"/>
      <c r="I78" s="422"/>
      <c r="J78" s="422"/>
      <c r="K78" s="289"/>
      <c r="L78" s="341" t="s">
        <v>469</v>
      </c>
      <c r="M78" s="317"/>
      <c r="N78" s="338"/>
      <c r="O78" s="338"/>
      <c r="P78" s="338"/>
      <c r="Q78" s="338"/>
      <c r="R78" s="338"/>
      <c r="S78" s="338"/>
      <c r="T78" s="338"/>
      <c r="U78" s="338"/>
      <c r="V78" s="338"/>
      <c r="W78" s="338"/>
      <c r="X78" s="338"/>
      <c r="Y78" s="338"/>
      <c r="Z78" s="338"/>
      <c r="AA78" s="338"/>
      <c r="AB78" s="338"/>
      <c r="AC78" s="338"/>
      <c r="AD78" s="338"/>
      <c r="AE78" s="338"/>
    </row>
    <row r="79" spans="1:31" ht="27" hidden="1" customHeight="1">
      <c r="A79" s="6"/>
      <c r="B79" s="254"/>
      <c r="C79" s="725"/>
      <c r="D79" s="726"/>
      <c r="E79" s="726"/>
      <c r="F79" s="593"/>
      <c r="G79" s="87"/>
      <c r="H79" s="422"/>
      <c r="I79" s="422"/>
      <c r="J79" s="422"/>
      <c r="K79" s="289"/>
      <c r="L79" s="341" t="s">
        <v>469</v>
      </c>
      <c r="M79" s="317"/>
      <c r="N79" s="338"/>
      <c r="O79" s="338"/>
      <c r="P79" s="338"/>
      <c r="Q79" s="338"/>
      <c r="R79" s="338"/>
      <c r="S79" s="338"/>
      <c r="T79" s="338"/>
      <c r="U79" s="338"/>
      <c r="V79" s="338"/>
      <c r="W79" s="338"/>
      <c r="X79" s="338"/>
      <c r="Y79" s="338"/>
      <c r="Z79" s="338"/>
      <c r="AA79" s="338"/>
      <c r="AB79" s="338"/>
      <c r="AC79" s="338"/>
      <c r="AD79" s="338"/>
      <c r="AE79" s="338"/>
    </row>
    <row r="80" spans="1:31" ht="27" hidden="1" customHeight="1" thickBot="1">
      <c r="A80" s="18"/>
      <c r="B80" s="255"/>
      <c r="C80" s="719"/>
      <c r="D80" s="720"/>
      <c r="E80" s="720"/>
      <c r="F80" s="594"/>
      <c r="G80" s="89"/>
      <c r="H80" s="427"/>
      <c r="I80" s="427"/>
      <c r="J80" s="427"/>
      <c r="K80" s="291"/>
      <c r="L80" s="341" t="s">
        <v>469</v>
      </c>
      <c r="M80" s="317"/>
      <c r="N80" s="338"/>
      <c r="O80" s="338"/>
      <c r="P80" s="338"/>
      <c r="Q80" s="338"/>
      <c r="R80" s="338"/>
      <c r="S80" s="338"/>
      <c r="T80" s="338"/>
      <c r="U80" s="338"/>
      <c r="V80" s="338"/>
      <c r="W80" s="338"/>
      <c r="X80" s="338"/>
      <c r="Y80" s="338"/>
      <c r="Z80" s="338"/>
      <c r="AA80" s="338"/>
      <c r="AB80" s="338"/>
      <c r="AC80" s="338"/>
      <c r="AD80" s="338"/>
      <c r="AE80" s="338"/>
    </row>
    <row r="81" spans="1:31" ht="27" customHeight="1" thickBot="1">
      <c r="A81" s="91"/>
      <c r="B81" s="250" t="s">
        <v>537</v>
      </c>
      <c r="C81" s="256"/>
      <c r="D81" s="256"/>
      <c r="E81" s="256"/>
      <c r="F81" s="404">
        <v>3</v>
      </c>
      <c r="G81" s="85" t="s">
        <v>576</v>
      </c>
      <c r="H81" s="65">
        <f>H71/H41*10000</f>
        <v>96481.481481481489</v>
      </c>
      <c r="I81" s="65">
        <f>I71/I41*10000</f>
        <v>140000</v>
      </c>
      <c r="J81" s="65">
        <f>J71/J41*10000</f>
        <v>77810.404624277464</v>
      </c>
      <c r="K81" s="438">
        <f>H81/J81</f>
        <v>1.2399560437625394</v>
      </c>
      <c r="L81" s="341" t="s">
        <v>469</v>
      </c>
      <c r="M81" s="316"/>
      <c r="N81" s="338"/>
      <c r="O81" s="338"/>
      <c r="P81" s="338"/>
      <c r="Q81" s="338"/>
      <c r="R81" s="338"/>
      <c r="S81" s="338"/>
      <c r="T81" s="338"/>
      <c r="U81" s="338"/>
      <c r="V81" s="338"/>
      <c r="W81" s="338"/>
      <c r="X81" s="338"/>
      <c r="Y81" s="338"/>
      <c r="Z81" s="338"/>
      <c r="AA81" s="338"/>
      <c r="AB81" s="338"/>
      <c r="AC81" s="338"/>
      <c r="AD81" s="338"/>
      <c r="AE81" s="338"/>
    </row>
    <row r="82" spans="1:31" ht="27" hidden="1" customHeight="1">
      <c r="A82" s="18"/>
      <c r="B82" s="254"/>
      <c r="C82" s="731"/>
      <c r="D82" s="732"/>
      <c r="E82" s="732"/>
      <c r="F82" s="409"/>
      <c r="G82" s="90"/>
      <c r="H82" s="485"/>
      <c r="I82" s="485"/>
      <c r="J82" s="485"/>
      <c r="K82" s="293"/>
      <c r="L82" s="406"/>
      <c r="M82" s="317"/>
      <c r="N82" s="338"/>
      <c r="O82" s="338"/>
      <c r="P82" s="338"/>
      <c r="Q82" s="338"/>
      <c r="R82" s="338"/>
      <c r="S82" s="338"/>
      <c r="T82" s="338"/>
      <c r="U82" s="338"/>
      <c r="V82" s="338"/>
      <c r="W82" s="338"/>
      <c r="X82" s="338"/>
      <c r="Y82" s="338"/>
      <c r="Z82" s="338"/>
      <c r="AA82" s="338"/>
      <c r="AB82" s="338"/>
      <c r="AC82" s="338"/>
      <c r="AD82" s="338"/>
      <c r="AE82" s="338"/>
    </row>
    <row r="83" spans="1:31" ht="27" hidden="1" customHeight="1">
      <c r="A83" s="18"/>
      <c r="B83" s="254"/>
      <c r="C83" s="721"/>
      <c r="D83" s="722"/>
      <c r="E83" s="722"/>
      <c r="F83" s="410"/>
      <c r="G83" s="87"/>
      <c r="H83" s="422"/>
      <c r="I83" s="422"/>
      <c r="J83" s="422"/>
      <c r="K83" s="289"/>
      <c r="L83" s="407"/>
      <c r="M83" s="317"/>
      <c r="N83" s="338"/>
      <c r="O83" s="338"/>
      <c r="P83" s="338"/>
      <c r="Q83" s="338"/>
      <c r="R83" s="338"/>
      <c r="S83" s="338"/>
      <c r="T83" s="338"/>
      <c r="U83" s="338"/>
      <c r="V83" s="338"/>
      <c r="W83" s="338"/>
      <c r="X83" s="338"/>
      <c r="Y83" s="338"/>
      <c r="Z83" s="338"/>
      <c r="AA83" s="338"/>
      <c r="AB83" s="338"/>
      <c r="AC83" s="338"/>
      <c r="AD83" s="338"/>
      <c r="AE83" s="338"/>
    </row>
    <row r="84" spans="1:31" ht="27" hidden="1" customHeight="1">
      <c r="A84" s="18"/>
      <c r="B84" s="254"/>
      <c r="C84" s="721"/>
      <c r="D84" s="722"/>
      <c r="E84" s="722"/>
      <c r="F84" s="410"/>
      <c r="G84" s="87"/>
      <c r="H84" s="422"/>
      <c r="I84" s="422"/>
      <c r="J84" s="422"/>
      <c r="K84" s="289"/>
      <c r="L84" s="407"/>
      <c r="M84" s="317"/>
      <c r="N84" s="338"/>
      <c r="O84" s="338"/>
      <c r="P84" s="338"/>
      <c r="Q84" s="338"/>
      <c r="R84" s="338"/>
      <c r="S84" s="338"/>
      <c r="T84" s="338"/>
      <c r="U84" s="338"/>
      <c r="V84" s="338"/>
      <c r="W84" s="338"/>
      <c r="X84" s="338"/>
      <c r="Y84" s="338"/>
      <c r="Z84" s="338"/>
      <c r="AA84" s="338"/>
      <c r="AB84" s="338"/>
      <c r="AC84" s="338"/>
      <c r="AD84" s="338"/>
      <c r="AE84" s="338"/>
    </row>
    <row r="85" spans="1:31" ht="27" hidden="1" customHeight="1">
      <c r="A85" s="18"/>
      <c r="B85" s="254"/>
      <c r="C85" s="721"/>
      <c r="D85" s="722"/>
      <c r="E85" s="722"/>
      <c r="F85" s="410"/>
      <c r="G85" s="87"/>
      <c r="H85" s="422"/>
      <c r="I85" s="422"/>
      <c r="J85" s="422"/>
      <c r="K85" s="289"/>
      <c r="L85" s="407"/>
      <c r="M85" s="317"/>
      <c r="N85" s="338"/>
      <c r="O85" s="338"/>
      <c r="P85" s="338"/>
      <c r="Q85" s="338"/>
      <c r="R85" s="338"/>
      <c r="S85" s="338"/>
      <c r="T85" s="338"/>
      <c r="U85" s="338"/>
      <c r="V85" s="338"/>
      <c r="W85" s="338"/>
      <c r="X85" s="338"/>
      <c r="Y85" s="338"/>
      <c r="Z85" s="338"/>
      <c r="AA85" s="338"/>
      <c r="AB85" s="338"/>
      <c r="AC85" s="338"/>
      <c r="AD85" s="338"/>
      <c r="AE85" s="338"/>
    </row>
    <row r="86" spans="1:31" ht="27" hidden="1" customHeight="1">
      <c r="A86" s="18"/>
      <c r="B86" s="254"/>
      <c r="C86" s="721"/>
      <c r="D86" s="722"/>
      <c r="E86" s="722"/>
      <c r="F86" s="410"/>
      <c r="G86" s="87"/>
      <c r="H86" s="422"/>
      <c r="I86" s="422"/>
      <c r="J86" s="422"/>
      <c r="K86" s="289"/>
      <c r="L86" s="407"/>
      <c r="M86" s="317"/>
      <c r="N86" s="338"/>
      <c r="O86" s="338"/>
      <c r="P86" s="338"/>
      <c r="Q86" s="338"/>
      <c r="R86" s="338"/>
      <c r="S86" s="338"/>
      <c r="T86" s="338"/>
      <c r="U86" s="338"/>
      <c r="V86" s="338"/>
      <c r="W86" s="338"/>
      <c r="X86" s="338"/>
      <c r="Y86" s="338"/>
      <c r="Z86" s="338"/>
      <c r="AA86" s="338"/>
      <c r="AB86" s="338"/>
      <c r="AC86" s="338"/>
      <c r="AD86" s="338"/>
      <c r="AE86" s="338"/>
    </row>
    <row r="87" spans="1:31" ht="27" hidden="1" customHeight="1">
      <c r="A87" s="18"/>
      <c r="B87" s="254"/>
      <c r="C87" s="723"/>
      <c r="D87" s="724"/>
      <c r="E87" s="724"/>
      <c r="F87" s="409"/>
      <c r="G87" s="90"/>
      <c r="H87" s="485"/>
      <c r="I87" s="485"/>
      <c r="J87" s="485"/>
      <c r="K87" s="293"/>
      <c r="L87" s="406"/>
      <c r="M87" s="317"/>
      <c r="N87" s="338"/>
      <c r="O87" s="338"/>
      <c r="P87" s="338"/>
      <c r="Q87" s="338"/>
      <c r="R87" s="338"/>
      <c r="S87" s="338"/>
      <c r="T87" s="338"/>
      <c r="U87" s="338"/>
      <c r="V87" s="338"/>
      <c r="W87" s="338"/>
      <c r="X87" s="338"/>
      <c r="Y87" s="338"/>
      <c r="Z87" s="338"/>
      <c r="AA87" s="338"/>
      <c r="AB87" s="338"/>
      <c r="AC87" s="338"/>
      <c r="AD87" s="338"/>
      <c r="AE87" s="338"/>
    </row>
    <row r="88" spans="1:31" ht="27" hidden="1" customHeight="1">
      <c r="A88" s="6"/>
      <c r="B88" s="254"/>
      <c r="C88" s="725"/>
      <c r="D88" s="726"/>
      <c r="E88" s="726"/>
      <c r="F88" s="410"/>
      <c r="G88" s="87"/>
      <c r="H88" s="422"/>
      <c r="I88" s="422"/>
      <c r="J88" s="422"/>
      <c r="K88" s="289"/>
      <c r="L88" s="407"/>
      <c r="M88" s="317"/>
      <c r="N88" s="338"/>
      <c r="O88" s="338"/>
      <c r="P88" s="338"/>
      <c r="Q88" s="338"/>
      <c r="R88" s="338"/>
      <c r="S88" s="338"/>
      <c r="T88" s="338"/>
      <c r="U88" s="338"/>
      <c r="V88" s="338"/>
      <c r="W88" s="338"/>
      <c r="X88" s="338"/>
      <c r="Y88" s="338"/>
      <c r="Z88" s="338"/>
      <c r="AA88" s="338"/>
      <c r="AB88" s="338"/>
      <c r="AC88" s="338"/>
      <c r="AD88" s="338"/>
      <c r="AE88" s="338"/>
    </row>
    <row r="89" spans="1:31" ht="27" hidden="1" customHeight="1">
      <c r="A89" s="6"/>
      <c r="B89" s="254"/>
      <c r="C89" s="725"/>
      <c r="D89" s="726"/>
      <c r="E89" s="726"/>
      <c r="F89" s="410"/>
      <c r="G89" s="87"/>
      <c r="H89" s="422"/>
      <c r="I89" s="422"/>
      <c r="J89" s="422"/>
      <c r="K89" s="289"/>
      <c r="L89" s="407"/>
      <c r="M89" s="317"/>
      <c r="N89" s="338"/>
      <c r="O89" s="338"/>
      <c r="P89" s="338"/>
      <c r="Q89" s="338"/>
      <c r="R89" s="338"/>
      <c r="S89" s="338"/>
      <c r="T89" s="338"/>
      <c r="U89" s="338"/>
      <c r="V89" s="338"/>
      <c r="W89" s="338"/>
      <c r="X89" s="338"/>
      <c r="Y89" s="338"/>
      <c r="Z89" s="338"/>
      <c r="AA89" s="338"/>
      <c r="AB89" s="338"/>
      <c r="AC89" s="338"/>
      <c r="AD89" s="338"/>
      <c r="AE89" s="338"/>
    </row>
    <row r="90" spans="1:31" ht="27" hidden="1" customHeight="1" thickBot="1">
      <c r="A90" s="18"/>
      <c r="B90" s="255"/>
      <c r="C90" s="719"/>
      <c r="D90" s="720"/>
      <c r="E90" s="720"/>
      <c r="F90" s="411"/>
      <c r="G90" s="89"/>
      <c r="H90" s="427"/>
      <c r="I90" s="427"/>
      <c r="J90" s="427"/>
      <c r="K90" s="291"/>
      <c r="L90" s="408"/>
      <c r="M90" s="317"/>
      <c r="N90" s="338"/>
      <c r="O90" s="338"/>
      <c r="P90" s="338"/>
      <c r="Q90" s="338"/>
      <c r="R90" s="338"/>
      <c r="S90" s="338"/>
      <c r="T90" s="338"/>
      <c r="U90" s="338"/>
      <c r="V90" s="338"/>
      <c r="W90" s="338"/>
      <c r="X90" s="338"/>
      <c r="Y90" s="338"/>
      <c r="Z90" s="338"/>
      <c r="AA90" s="338"/>
      <c r="AB90" s="338"/>
      <c r="AC90" s="338"/>
      <c r="AD90" s="338"/>
      <c r="AE90" s="338"/>
    </row>
    <row r="91" spans="1:31" ht="27" customHeight="1" thickBot="1">
      <c r="A91" s="91"/>
      <c r="B91" s="250" t="s">
        <v>190</v>
      </c>
      <c r="C91" s="256"/>
      <c r="D91" s="256"/>
      <c r="E91" s="256"/>
      <c r="F91" s="404">
        <v>3</v>
      </c>
      <c r="G91" s="85" t="s">
        <v>189</v>
      </c>
      <c r="H91" s="65">
        <f>H71/H5*100000</f>
        <v>1630.4687988984163</v>
      </c>
      <c r="I91" s="65">
        <f>I71/I5*100000</f>
        <v>2891.5448383459102</v>
      </c>
      <c r="J91" s="65">
        <f>J71/J5*100000</f>
        <v>1926.2437474206949</v>
      </c>
      <c r="K91" s="438">
        <f>H91/J91</f>
        <v>0.84644988521399156</v>
      </c>
      <c r="L91" s="341" t="s">
        <v>469</v>
      </c>
      <c r="M91" s="316"/>
      <c r="N91" s="338"/>
      <c r="O91" s="338"/>
      <c r="P91" s="338"/>
      <c r="Q91" s="338"/>
      <c r="R91" s="338"/>
      <c r="S91" s="338"/>
      <c r="T91" s="338"/>
      <c r="U91" s="338"/>
      <c r="V91" s="338"/>
      <c r="W91" s="338"/>
      <c r="X91" s="338"/>
      <c r="Y91" s="338"/>
      <c r="Z91" s="338"/>
      <c r="AA91" s="338"/>
      <c r="AB91" s="338"/>
      <c r="AC91" s="338"/>
      <c r="AD91" s="338"/>
      <c r="AE91" s="338"/>
    </row>
    <row r="92" spans="1:31" ht="27" hidden="1" customHeight="1">
      <c r="A92" s="18"/>
      <c r="B92" s="60"/>
      <c r="C92" s="713"/>
      <c r="D92" s="714"/>
      <c r="E92" s="714"/>
      <c r="F92" s="550"/>
      <c r="G92" s="90"/>
      <c r="H92" s="57"/>
      <c r="I92" s="57"/>
      <c r="J92" s="57"/>
      <c r="K92" s="57"/>
      <c r="L92" s="80"/>
      <c r="M92" s="319"/>
      <c r="N92" s="338"/>
      <c r="O92" s="338"/>
      <c r="P92" s="338"/>
      <c r="Q92" s="338"/>
      <c r="R92" s="338"/>
      <c r="S92" s="338"/>
      <c r="T92" s="338"/>
      <c r="U92" s="338"/>
      <c r="V92" s="338"/>
      <c r="W92" s="338"/>
      <c r="X92" s="338"/>
      <c r="Y92" s="338"/>
      <c r="Z92" s="338"/>
      <c r="AA92" s="338"/>
      <c r="AB92" s="338"/>
      <c r="AC92" s="338"/>
      <c r="AD92" s="338"/>
      <c r="AE92" s="338"/>
    </row>
    <row r="93" spans="1:31" ht="27" hidden="1" customHeight="1">
      <c r="A93" s="18"/>
      <c r="B93" s="60"/>
      <c r="C93" s="685"/>
      <c r="D93" s="686"/>
      <c r="E93" s="686"/>
      <c r="F93" s="548"/>
      <c r="G93" s="87"/>
      <c r="H93" s="54"/>
      <c r="I93" s="54"/>
      <c r="J93" s="54"/>
      <c r="K93" s="54"/>
      <c r="L93" s="77"/>
      <c r="M93" s="319"/>
      <c r="N93" s="338"/>
      <c r="O93" s="338"/>
      <c r="P93" s="338"/>
      <c r="Q93" s="338"/>
      <c r="R93" s="338"/>
      <c r="S93" s="338"/>
      <c r="T93" s="338"/>
      <c r="U93" s="338"/>
      <c r="V93" s="338"/>
      <c r="W93" s="338"/>
      <c r="X93" s="338"/>
      <c r="Y93" s="338"/>
      <c r="Z93" s="338"/>
      <c r="AA93" s="338"/>
      <c r="AB93" s="338"/>
      <c r="AC93" s="338"/>
      <c r="AD93" s="338"/>
      <c r="AE93" s="338"/>
    </row>
    <row r="94" spans="1:31" ht="27" hidden="1" customHeight="1">
      <c r="A94" s="18"/>
      <c r="B94" s="60"/>
      <c r="C94" s="685"/>
      <c r="D94" s="686"/>
      <c r="E94" s="686"/>
      <c r="F94" s="548"/>
      <c r="G94" s="87"/>
      <c r="H94" s="54"/>
      <c r="I94" s="54"/>
      <c r="J94" s="54"/>
      <c r="K94" s="54"/>
      <c r="L94" s="77"/>
      <c r="M94" s="319"/>
      <c r="N94" s="338"/>
      <c r="O94" s="338"/>
      <c r="P94" s="338"/>
      <c r="Q94" s="338"/>
      <c r="R94" s="338"/>
      <c r="S94" s="338"/>
      <c r="T94" s="338"/>
      <c r="U94" s="338"/>
      <c r="V94" s="338"/>
      <c r="W94" s="338"/>
      <c r="X94" s="338"/>
      <c r="Y94" s="338"/>
      <c r="Z94" s="338"/>
      <c r="AA94" s="338"/>
      <c r="AB94" s="338"/>
      <c r="AC94" s="338"/>
      <c r="AD94" s="338"/>
      <c r="AE94" s="338"/>
    </row>
    <row r="95" spans="1:31" ht="27" hidden="1" customHeight="1">
      <c r="A95" s="18"/>
      <c r="B95" s="60"/>
      <c r="C95" s="685"/>
      <c r="D95" s="686"/>
      <c r="E95" s="686"/>
      <c r="F95" s="548"/>
      <c r="G95" s="87"/>
      <c r="H95" s="54"/>
      <c r="I95" s="54"/>
      <c r="J95" s="54"/>
      <c r="K95" s="54"/>
      <c r="L95" s="77"/>
      <c r="M95" s="319"/>
      <c r="N95" s="338"/>
      <c r="O95" s="338"/>
      <c r="P95" s="338"/>
      <c r="Q95" s="338"/>
      <c r="R95" s="338"/>
      <c r="S95" s="338"/>
      <c r="T95" s="338"/>
      <c r="U95" s="338"/>
      <c r="V95" s="338"/>
      <c r="W95" s="338"/>
      <c r="X95" s="338"/>
      <c r="Y95" s="338"/>
      <c r="Z95" s="338"/>
      <c r="AA95" s="338"/>
      <c r="AB95" s="338"/>
      <c r="AC95" s="338"/>
      <c r="AD95" s="338"/>
      <c r="AE95" s="338"/>
    </row>
    <row r="96" spans="1:31" ht="27" hidden="1" customHeight="1">
      <c r="A96" s="18"/>
      <c r="B96" s="60"/>
      <c r="C96" s="685"/>
      <c r="D96" s="686"/>
      <c r="E96" s="686"/>
      <c r="F96" s="548"/>
      <c r="G96" s="87"/>
      <c r="H96" s="54"/>
      <c r="I96" s="54"/>
      <c r="J96" s="54"/>
      <c r="K96" s="54"/>
      <c r="L96" s="77"/>
      <c r="M96" s="319"/>
      <c r="N96" s="338"/>
      <c r="O96" s="338"/>
      <c r="P96" s="338"/>
      <c r="Q96" s="338"/>
      <c r="R96" s="338"/>
      <c r="S96" s="338"/>
      <c r="T96" s="338"/>
      <c r="U96" s="338"/>
      <c r="V96" s="338"/>
      <c r="W96" s="338"/>
      <c r="X96" s="338"/>
      <c r="Y96" s="338"/>
      <c r="Z96" s="338"/>
      <c r="AA96" s="338"/>
      <c r="AB96" s="338"/>
      <c r="AC96" s="338"/>
      <c r="AD96" s="338"/>
      <c r="AE96" s="338"/>
    </row>
    <row r="97" spans="1:31" ht="27" hidden="1" customHeight="1">
      <c r="A97" s="18"/>
      <c r="B97" s="60"/>
      <c r="C97" s="716"/>
      <c r="D97" s="717"/>
      <c r="E97" s="717"/>
      <c r="F97" s="551"/>
      <c r="G97" s="90"/>
      <c r="H97" s="57"/>
      <c r="I97" s="57"/>
      <c r="J97" s="57"/>
      <c r="K97" s="57"/>
      <c r="L97" s="80"/>
      <c r="M97" s="319"/>
      <c r="N97" s="338"/>
      <c r="O97" s="338"/>
      <c r="P97" s="338"/>
      <c r="Q97" s="338"/>
      <c r="R97" s="338"/>
      <c r="S97" s="338"/>
      <c r="T97" s="338"/>
      <c r="U97" s="338"/>
      <c r="V97" s="338"/>
      <c r="W97" s="338"/>
      <c r="X97" s="338"/>
      <c r="Y97" s="338"/>
      <c r="Z97" s="338"/>
      <c r="AA97" s="338"/>
      <c r="AB97" s="338"/>
      <c r="AC97" s="338"/>
      <c r="AD97" s="338"/>
      <c r="AE97" s="338"/>
    </row>
    <row r="98" spans="1:31" ht="27" hidden="1" customHeight="1">
      <c r="A98" s="6"/>
      <c r="B98" s="60"/>
      <c r="C98" s="688"/>
      <c r="D98" s="689"/>
      <c r="E98" s="689"/>
      <c r="F98" s="543"/>
      <c r="G98" s="87"/>
      <c r="H98" s="54"/>
      <c r="I98" s="54"/>
      <c r="J98" s="54"/>
      <c r="K98" s="54"/>
      <c r="L98" s="77"/>
      <c r="M98" s="319"/>
      <c r="N98" s="338"/>
      <c r="O98" s="338"/>
      <c r="P98" s="338"/>
      <c r="Q98" s="338"/>
      <c r="R98" s="338"/>
      <c r="S98" s="338"/>
      <c r="T98" s="338"/>
      <c r="U98" s="338"/>
      <c r="V98" s="338"/>
      <c r="W98" s="338"/>
      <c r="X98" s="338"/>
      <c r="Y98" s="338"/>
      <c r="Z98" s="338"/>
      <c r="AA98" s="338"/>
      <c r="AB98" s="338"/>
      <c r="AC98" s="338"/>
      <c r="AD98" s="338"/>
      <c r="AE98" s="338"/>
    </row>
    <row r="99" spans="1:31" ht="27" hidden="1" customHeight="1">
      <c r="A99" s="6"/>
      <c r="B99" s="60"/>
      <c r="C99" s="688"/>
      <c r="D99" s="689"/>
      <c r="E99" s="689"/>
      <c r="F99" s="543"/>
      <c r="G99" s="87"/>
      <c r="H99" s="54"/>
      <c r="I99" s="54"/>
      <c r="J99" s="54"/>
      <c r="K99" s="54"/>
      <c r="L99" s="77"/>
      <c r="M99" s="319"/>
      <c r="N99" s="338"/>
      <c r="O99" s="338"/>
      <c r="P99" s="338"/>
      <c r="Q99" s="338"/>
      <c r="R99" s="338"/>
      <c r="S99" s="338"/>
      <c r="T99" s="338"/>
      <c r="U99" s="338"/>
      <c r="V99" s="338"/>
      <c r="W99" s="338"/>
      <c r="X99" s="338"/>
      <c r="Y99" s="338"/>
      <c r="Z99" s="338"/>
      <c r="AA99" s="338"/>
      <c r="AB99" s="338"/>
      <c r="AC99" s="338"/>
      <c r="AD99" s="338"/>
      <c r="AE99" s="338"/>
    </row>
    <row r="100" spans="1:31" ht="27" hidden="1" customHeight="1" thickBot="1">
      <c r="A100" s="7"/>
      <c r="B100" s="66"/>
      <c r="C100" s="697"/>
      <c r="D100" s="698"/>
      <c r="E100" s="698"/>
      <c r="F100" s="544"/>
      <c r="G100" s="89"/>
      <c r="H100" s="56"/>
      <c r="I100" s="56"/>
      <c r="J100" s="56"/>
      <c r="K100" s="56"/>
      <c r="L100" s="79"/>
      <c r="M100" s="319"/>
      <c r="N100" s="338"/>
      <c r="O100" s="338"/>
      <c r="P100" s="338"/>
      <c r="Q100" s="338"/>
      <c r="R100" s="338"/>
      <c r="S100" s="338"/>
      <c r="T100" s="338"/>
      <c r="U100" s="338"/>
      <c r="V100" s="338"/>
      <c r="W100" s="338"/>
      <c r="X100" s="338"/>
      <c r="Y100" s="338"/>
      <c r="Z100" s="338"/>
      <c r="AA100" s="338"/>
      <c r="AB100" s="338"/>
      <c r="AC100" s="338"/>
      <c r="AD100" s="338"/>
      <c r="AE100" s="338"/>
    </row>
    <row r="101" spans="1:31" ht="27" hidden="1" customHeight="1">
      <c r="A101" s="91"/>
      <c r="B101" s="595" t="s">
        <v>499</v>
      </c>
      <c r="C101" s="73"/>
      <c r="D101" s="73"/>
      <c r="E101" s="73"/>
      <c r="F101" s="82"/>
      <c r="G101" s="85"/>
      <c r="H101" s="65"/>
      <c r="I101" s="65"/>
      <c r="J101" s="65"/>
      <c r="K101" s="65"/>
      <c r="L101" s="78"/>
      <c r="M101" s="320"/>
      <c r="N101" s="338"/>
      <c r="O101" s="338"/>
      <c r="P101" s="338"/>
      <c r="Q101" s="338"/>
      <c r="R101" s="338"/>
      <c r="S101" s="338"/>
      <c r="T101" s="338"/>
      <c r="U101" s="338"/>
      <c r="V101" s="338"/>
      <c r="W101" s="338"/>
      <c r="X101" s="338"/>
      <c r="Y101" s="338"/>
      <c r="Z101" s="338"/>
      <c r="AA101" s="338"/>
      <c r="AB101" s="338"/>
      <c r="AC101" s="338"/>
      <c r="AD101" s="338"/>
      <c r="AE101" s="338"/>
    </row>
    <row r="102" spans="1:31" ht="27" hidden="1" customHeight="1">
      <c r="A102" s="18"/>
      <c r="B102" s="60"/>
      <c r="C102" s="713" t="s">
        <v>500</v>
      </c>
      <c r="D102" s="714"/>
      <c r="E102" s="714"/>
      <c r="F102" s="550"/>
      <c r="G102" s="90" t="s">
        <v>222</v>
      </c>
      <c r="H102" s="57"/>
      <c r="I102" s="57"/>
      <c r="J102" s="57"/>
      <c r="K102" s="57"/>
      <c r="L102" s="80"/>
      <c r="M102" s="319"/>
      <c r="N102" s="338"/>
      <c r="O102" s="338"/>
      <c r="P102" s="338"/>
      <c r="Q102" s="338"/>
      <c r="R102" s="338"/>
      <c r="S102" s="338"/>
      <c r="T102" s="338"/>
      <c r="U102" s="338"/>
      <c r="V102" s="338"/>
      <c r="W102" s="338"/>
      <c r="X102" s="338"/>
      <c r="Y102" s="338"/>
      <c r="Z102" s="338"/>
      <c r="AA102" s="338"/>
      <c r="AB102" s="338"/>
      <c r="AC102" s="338"/>
      <c r="AD102" s="338"/>
      <c r="AE102" s="338"/>
    </row>
    <row r="103" spans="1:31" ht="27" hidden="1" customHeight="1">
      <c r="A103" s="18"/>
      <c r="B103" s="60"/>
      <c r="C103" s="685" t="s">
        <v>501</v>
      </c>
      <c r="D103" s="686"/>
      <c r="E103" s="686"/>
      <c r="F103" s="548"/>
      <c r="G103" s="87" t="s">
        <v>503</v>
      </c>
      <c r="H103" s="54"/>
      <c r="I103" s="54"/>
      <c r="J103" s="54"/>
      <c r="K103" s="54"/>
      <c r="L103" s="77"/>
      <c r="M103" s="319"/>
      <c r="N103" s="338"/>
      <c r="O103" s="338"/>
      <c r="P103" s="338"/>
      <c r="Q103" s="338"/>
      <c r="R103" s="338"/>
      <c r="S103" s="338"/>
      <c r="T103" s="338"/>
      <c r="U103" s="338"/>
      <c r="V103" s="338"/>
      <c r="W103" s="338"/>
      <c r="X103" s="338"/>
      <c r="Y103" s="338"/>
      <c r="Z103" s="338"/>
      <c r="AA103" s="338"/>
      <c r="AB103" s="338"/>
      <c r="AC103" s="338"/>
      <c r="AD103" s="338"/>
      <c r="AE103" s="338"/>
    </row>
    <row r="104" spans="1:31" ht="27" hidden="1" customHeight="1">
      <c r="A104" s="18"/>
      <c r="B104" s="60"/>
      <c r="C104" s="685" t="s">
        <v>502</v>
      </c>
      <c r="D104" s="686"/>
      <c r="E104" s="686"/>
      <c r="F104" s="548"/>
      <c r="G104" s="87" t="s">
        <v>222</v>
      </c>
      <c r="H104" s="54"/>
      <c r="I104" s="54"/>
      <c r="J104" s="54"/>
      <c r="K104" s="54"/>
      <c r="L104" s="77"/>
      <c r="M104" s="319"/>
      <c r="N104" s="338"/>
      <c r="O104" s="338"/>
      <c r="P104" s="338"/>
      <c r="Q104" s="338"/>
      <c r="R104" s="338"/>
      <c r="S104" s="338"/>
      <c r="T104" s="338"/>
      <c r="U104" s="338"/>
      <c r="V104" s="338"/>
      <c r="W104" s="338"/>
      <c r="X104" s="338"/>
      <c r="Y104" s="338"/>
      <c r="Z104" s="338"/>
      <c r="AA104" s="338"/>
      <c r="AB104" s="338"/>
      <c r="AC104" s="338"/>
      <c r="AD104" s="338"/>
      <c r="AE104" s="338"/>
    </row>
    <row r="105" spans="1:31" ht="27" hidden="1" customHeight="1">
      <c r="A105" s="18"/>
      <c r="B105" s="60"/>
      <c r="C105" s="685" t="s">
        <v>504</v>
      </c>
      <c r="D105" s="686"/>
      <c r="E105" s="686"/>
      <c r="F105" s="548"/>
      <c r="G105" s="87" t="s">
        <v>505</v>
      </c>
      <c r="H105" s="54"/>
      <c r="I105" s="54"/>
      <c r="J105" s="54"/>
      <c r="K105" s="54"/>
      <c r="L105" s="77"/>
      <c r="M105" s="319"/>
      <c r="N105" s="338"/>
      <c r="O105" s="338"/>
      <c r="P105" s="338"/>
      <c r="Q105" s="338"/>
      <c r="R105" s="338"/>
      <c r="S105" s="338"/>
      <c r="T105" s="338"/>
      <c r="U105" s="338"/>
      <c r="V105" s="338"/>
      <c r="W105" s="338"/>
      <c r="X105" s="338"/>
      <c r="Y105" s="338"/>
      <c r="Z105" s="338"/>
      <c r="AA105" s="338"/>
      <c r="AB105" s="338"/>
      <c r="AC105" s="338"/>
      <c r="AD105" s="338"/>
      <c r="AE105" s="338"/>
    </row>
    <row r="106" spans="1:31" ht="27" hidden="1" customHeight="1">
      <c r="A106" s="18"/>
      <c r="B106" s="60"/>
      <c r="C106" s="685"/>
      <c r="D106" s="686"/>
      <c r="E106" s="686"/>
      <c r="F106" s="548"/>
      <c r="G106" s="87"/>
      <c r="H106" s="54"/>
      <c r="I106" s="54"/>
      <c r="J106" s="54"/>
      <c r="K106" s="54"/>
      <c r="L106" s="77"/>
      <c r="M106" s="319"/>
      <c r="N106" s="338"/>
      <c r="O106" s="338"/>
      <c r="P106" s="338"/>
      <c r="Q106" s="338"/>
      <c r="R106" s="338"/>
      <c r="S106" s="338"/>
      <c r="T106" s="338"/>
      <c r="U106" s="338"/>
      <c r="V106" s="338"/>
      <c r="W106" s="338"/>
      <c r="X106" s="338"/>
      <c r="Y106" s="338"/>
      <c r="Z106" s="338"/>
      <c r="AA106" s="338"/>
      <c r="AB106" s="338"/>
      <c r="AC106" s="338"/>
      <c r="AD106" s="338"/>
      <c r="AE106" s="338"/>
    </row>
    <row r="107" spans="1:31" ht="27" hidden="1" customHeight="1">
      <c r="A107" s="18"/>
      <c r="B107" s="60"/>
      <c r="C107" s="716"/>
      <c r="D107" s="717"/>
      <c r="E107" s="717"/>
      <c r="F107" s="548"/>
      <c r="G107" s="90"/>
      <c r="H107" s="57"/>
      <c r="I107" s="57"/>
      <c r="J107" s="57"/>
      <c r="K107" s="57"/>
      <c r="L107" s="80"/>
      <c r="M107" s="319"/>
      <c r="N107" s="338"/>
      <c r="O107" s="338"/>
      <c r="P107" s="338"/>
      <c r="Q107" s="338"/>
      <c r="R107" s="338"/>
      <c r="S107" s="338"/>
      <c r="T107" s="338"/>
      <c r="U107" s="338"/>
      <c r="V107" s="338"/>
      <c r="W107" s="338"/>
      <c r="X107" s="338"/>
      <c r="Y107" s="338"/>
      <c r="Z107" s="338"/>
      <c r="AA107" s="338"/>
      <c r="AB107" s="338"/>
      <c r="AC107" s="338"/>
      <c r="AD107" s="338"/>
      <c r="AE107" s="338"/>
    </row>
    <row r="108" spans="1:31" ht="27" hidden="1" customHeight="1">
      <c r="A108" s="6"/>
      <c r="B108" s="60"/>
      <c r="C108" s="688"/>
      <c r="D108" s="689"/>
      <c r="E108" s="689"/>
      <c r="F108" s="548"/>
      <c r="G108" s="87"/>
      <c r="H108" s="54"/>
      <c r="I108" s="54"/>
      <c r="J108" s="54"/>
      <c r="K108" s="54"/>
      <c r="L108" s="77"/>
      <c r="M108" s="319"/>
      <c r="N108" s="338"/>
      <c r="O108" s="338"/>
      <c r="P108" s="338"/>
      <c r="Q108" s="338"/>
      <c r="R108" s="338"/>
      <c r="S108" s="338"/>
      <c r="T108" s="338"/>
      <c r="U108" s="338"/>
      <c r="V108" s="338"/>
      <c r="W108" s="338"/>
      <c r="X108" s="338"/>
      <c r="Y108" s="338"/>
      <c r="Z108" s="338"/>
      <c r="AA108" s="338"/>
      <c r="AB108" s="338"/>
      <c r="AC108" s="338"/>
      <c r="AD108" s="338"/>
      <c r="AE108" s="338"/>
    </row>
    <row r="109" spans="1:31" ht="27" hidden="1" customHeight="1">
      <c r="A109" s="6"/>
      <c r="B109" s="60"/>
      <c r="C109" s="688"/>
      <c r="D109" s="689"/>
      <c r="E109" s="689"/>
      <c r="F109" s="548"/>
      <c r="G109" s="87"/>
      <c r="H109" s="54"/>
      <c r="I109" s="54"/>
      <c r="J109" s="54"/>
      <c r="K109" s="54"/>
      <c r="L109" s="77"/>
      <c r="M109" s="319"/>
      <c r="N109" s="338"/>
      <c r="O109" s="338"/>
      <c r="P109" s="338"/>
      <c r="Q109" s="338"/>
      <c r="R109" s="338"/>
      <c r="S109" s="338"/>
      <c r="T109" s="338"/>
      <c r="U109" s="338"/>
      <c r="V109" s="338"/>
      <c r="W109" s="338"/>
      <c r="X109" s="338"/>
      <c r="Y109" s="338"/>
      <c r="Z109" s="338"/>
      <c r="AA109" s="338"/>
      <c r="AB109" s="338"/>
      <c r="AC109" s="338"/>
      <c r="AD109" s="338"/>
      <c r="AE109" s="338"/>
    </row>
    <row r="110" spans="1:31" ht="27" hidden="1" customHeight="1" thickBot="1">
      <c r="A110" s="7"/>
      <c r="B110" s="66"/>
      <c r="C110" s="697"/>
      <c r="D110" s="698"/>
      <c r="E110" s="698"/>
      <c r="F110" s="544"/>
      <c r="G110" s="89"/>
      <c r="H110" s="56"/>
      <c r="I110" s="56"/>
      <c r="J110" s="56"/>
      <c r="K110" s="56"/>
      <c r="L110" s="79"/>
      <c r="M110" s="319"/>
      <c r="N110" s="338"/>
      <c r="O110" s="338"/>
      <c r="P110" s="338"/>
      <c r="Q110" s="338"/>
      <c r="R110" s="338"/>
      <c r="S110" s="338"/>
      <c r="T110" s="338"/>
      <c r="U110" s="338"/>
      <c r="V110" s="338"/>
      <c r="W110" s="338"/>
      <c r="X110" s="338"/>
      <c r="Y110" s="338"/>
      <c r="Z110" s="338"/>
      <c r="AA110" s="338"/>
      <c r="AB110" s="338"/>
      <c r="AC110" s="338"/>
      <c r="AD110" s="338"/>
      <c r="AE110" s="338"/>
    </row>
    <row r="111" spans="1:31" ht="27" customHeight="1" thickBot="1">
      <c r="A111" s="733" t="s">
        <v>191</v>
      </c>
      <c r="B111" s="734"/>
      <c r="C111" s="734"/>
      <c r="D111" s="734"/>
      <c r="E111" s="734"/>
      <c r="F111" s="81"/>
      <c r="G111" s="84"/>
      <c r="H111" s="72"/>
      <c r="I111" s="72"/>
      <c r="J111" s="72"/>
      <c r="K111" s="72"/>
      <c r="L111" s="75"/>
      <c r="M111" s="314"/>
      <c r="N111" s="338"/>
      <c r="O111" s="338"/>
      <c r="P111" s="338"/>
      <c r="Q111" s="338"/>
      <c r="R111" s="338"/>
      <c r="S111" s="338"/>
      <c r="T111" s="338"/>
      <c r="U111" s="338"/>
      <c r="V111" s="338"/>
      <c r="W111" s="338"/>
      <c r="X111" s="338"/>
      <c r="Y111" s="338"/>
      <c r="Z111" s="338"/>
      <c r="AA111" s="338"/>
      <c r="AB111" s="338"/>
      <c r="AC111" s="338"/>
      <c r="AD111" s="338"/>
      <c r="AE111" s="338"/>
    </row>
    <row r="112" spans="1:31" ht="27" customHeight="1">
      <c r="A112" s="17"/>
      <c r="B112" s="251" t="s">
        <v>192</v>
      </c>
      <c r="C112" s="252"/>
      <c r="D112" s="252"/>
      <c r="E112" s="252"/>
      <c r="F112" s="433">
        <v>28</v>
      </c>
      <c r="G112" s="85"/>
      <c r="H112" s="63"/>
      <c r="I112" s="63"/>
      <c r="J112" s="63"/>
      <c r="K112" s="63"/>
      <c r="L112" s="76"/>
      <c r="M112" s="321"/>
      <c r="N112" s="338"/>
      <c r="O112" s="338"/>
      <c r="P112" s="338"/>
      <c r="Q112" s="338"/>
      <c r="R112" s="338"/>
      <c r="S112" s="338"/>
      <c r="T112" s="338"/>
      <c r="U112" s="338"/>
      <c r="V112" s="338"/>
      <c r="W112" s="338"/>
      <c r="X112" s="338"/>
      <c r="Y112" s="338"/>
      <c r="Z112" s="338"/>
      <c r="AA112" s="338"/>
      <c r="AB112" s="338"/>
      <c r="AC112" s="338"/>
      <c r="AD112" s="338"/>
      <c r="AE112" s="338"/>
    </row>
    <row r="113" spans="1:31" ht="27" customHeight="1">
      <c r="A113" s="18"/>
      <c r="B113" s="60"/>
      <c r="C113" s="691" t="s">
        <v>193</v>
      </c>
      <c r="D113" s="692"/>
      <c r="E113" s="692"/>
      <c r="F113" s="545"/>
      <c r="G113" s="86" t="s">
        <v>201</v>
      </c>
      <c r="H113" s="234">
        <v>453</v>
      </c>
      <c r="I113" s="234">
        <v>2665</v>
      </c>
      <c r="J113" s="234">
        <v>25048</v>
      </c>
      <c r="K113" s="434">
        <f>H113/J113</f>
        <v>1.8085276269562439E-2</v>
      </c>
      <c r="L113" s="186">
        <v>19</v>
      </c>
      <c r="M113" s="322"/>
      <c r="N113" s="338"/>
      <c r="O113" s="338"/>
      <c r="P113" s="338"/>
      <c r="Q113" s="338"/>
      <c r="R113" s="338"/>
      <c r="S113" s="338"/>
      <c r="T113" s="338"/>
      <c r="U113" s="338"/>
      <c r="V113" s="338"/>
      <c r="W113" s="338"/>
      <c r="X113" s="338"/>
      <c r="Y113" s="338"/>
      <c r="Z113" s="338"/>
      <c r="AA113" s="338"/>
      <c r="AB113" s="338"/>
      <c r="AC113" s="338"/>
      <c r="AD113" s="338"/>
      <c r="AE113" s="338"/>
    </row>
    <row r="114" spans="1:31" ht="27" customHeight="1">
      <c r="A114" s="18"/>
      <c r="B114" s="60"/>
      <c r="C114" s="694" t="s">
        <v>194</v>
      </c>
      <c r="D114" s="695"/>
      <c r="E114" s="695"/>
      <c r="F114" s="540"/>
      <c r="G114" s="87" t="s">
        <v>181</v>
      </c>
      <c r="H114" s="211">
        <v>71</v>
      </c>
      <c r="I114" s="211">
        <v>63</v>
      </c>
      <c r="J114" s="211">
        <v>66</v>
      </c>
      <c r="K114" s="435" t="s">
        <v>524</v>
      </c>
      <c r="L114" s="187">
        <v>18</v>
      </c>
      <c r="M114" s="322"/>
      <c r="N114" s="338"/>
      <c r="O114" s="338"/>
      <c r="P114" s="338"/>
      <c r="Q114" s="338"/>
      <c r="R114" s="338"/>
      <c r="S114" s="338"/>
      <c r="T114" s="338"/>
      <c r="U114" s="338"/>
      <c r="V114" s="338"/>
      <c r="W114" s="338"/>
      <c r="X114" s="338"/>
      <c r="Y114" s="338"/>
      <c r="Z114" s="338"/>
      <c r="AA114" s="338"/>
      <c r="AB114" s="338"/>
      <c r="AC114" s="338"/>
      <c r="AD114" s="338"/>
      <c r="AE114" s="338"/>
    </row>
    <row r="115" spans="1:31" ht="27" customHeight="1">
      <c r="A115" s="18"/>
      <c r="B115" s="60"/>
      <c r="C115" s="694" t="s">
        <v>195</v>
      </c>
      <c r="D115" s="695"/>
      <c r="E115" s="695"/>
      <c r="F115" s="540"/>
      <c r="G115" s="87" t="s">
        <v>201</v>
      </c>
      <c r="H115" s="211">
        <v>404</v>
      </c>
      <c r="I115" s="211">
        <v>2157</v>
      </c>
      <c r="J115" s="211">
        <v>17389</v>
      </c>
      <c r="K115" s="429">
        <f>H115/J115</f>
        <v>2.3233078382885731E-2</v>
      </c>
      <c r="L115" s="187">
        <v>17</v>
      </c>
      <c r="M115" s="322"/>
      <c r="N115" s="338"/>
      <c r="O115" s="338"/>
      <c r="P115" s="338"/>
      <c r="Q115" s="338"/>
      <c r="R115" s="338"/>
      <c r="S115" s="338"/>
      <c r="T115" s="338"/>
      <c r="U115" s="338"/>
      <c r="V115" s="338"/>
      <c r="W115" s="338"/>
      <c r="X115" s="338"/>
      <c r="Y115" s="338"/>
      <c r="Z115" s="338"/>
      <c r="AA115" s="338"/>
      <c r="AB115" s="338"/>
      <c r="AC115" s="338"/>
      <c r="AD115" s="338"/>
      <c r="AE115" s="338"/>
    </row>
    <row r="116" spans="1:31" ht="27" customHeight="1">
      <c r="A116" s="18"/>
      <c r="B116" s="60"/>
      <c r="C116" s="688" t="s">
        <v>196</v>
      </c>
      <c r="D116" s="689"/>
      <c r="E116" s="689"/>
      <c r="F116" s="543"/>
      <c r="G116" s="87" t="s">
        <v>201</v>
      </c>
      <c r="H116" s="211">
        <v>209</v>
      </c>
      <c r="I116" s="211">
        <v>1169</v>
      </c>
      <c r="J116" s="211">
        <v>7916</v>
      </c>
      <c r="K116" s="429">
        <f t="shared" ref="K116:K121" si="2">H116/J116</f>
        <v>2.64022233451238E-2</v>
      </c>
      <c r="L116" s="187">
        <v>14</v>
      </c>
      <c r="M116" s="322"/>
      <c r="N116" s="338"/>
      <c r="O116" s="338"/>
      <c r="P116" s="338"/>
      <c r="Q116" s="338"/>
      <c r="R116" s="338"/>
      <c r="S116" s="338"/>
      <c r="T116" s="338"/>
      <c r="U116" s="338"/>
      <c r="V116" s="338"/>
      <c r="W116" s="338"/>
      <c r="X116" s="338"/>
      <c r="Y116" s="338"/>
      <c r="Z116" s="338"/>
      <c r="AA116" s="338"/>
      <c r="AB116" s="338"/>
      <c r="AC116" s="338"/>
      <c r="AD116" s="338"/>
      <c r="AE116" s="338"/>
    </row>
    <row r="117" spans="1:31" ht="27" customHeight="1">
      <c r="A117" s="18"/>
      <c r="B117" s="60"/>
      <c r="C117" s="688" t="s">
        <v>197</v>
      </c>
      <c r="D117" s="689"/>
      <c r="E117" s="689"/>
      <c r="F117" s="543"/>
      <c r="G117" s="87" t="s">
        <v>201</v>
      </c>
      <c r="H117" s="211">
        <v>157</v>
      </c>
      <c r="I117" s="211">
        <v>834</v>
      </c>
      <c r="J117" s="211">
        <v>8747</v>
      </c>
      <c r="K117" s="429">
        <f t="shared" si="2"/>
        <v>1.7949011089516406E-2</v>
      </c>
      <c r="L117" s="187">
        <v>19</v>
      </c>
      <c r="M117" s="322"/>
      <c r="N117" s="338"/>
      <c r="O117" s="338"/>
      <c r="P117" s="338"/>
      <c r="Q117" s="338"/>
      <c r="R117" s="338"/>
      <c r="S117" s="338"/>
      <c r="T117" s="338"/>
      <c r="U117" s="338"/>
      <c r="V117" s="338"/>
      <c r="W117" s="338"/>
      <c r="X117" s="338"/>
      <c r="Y117" s="338"/>
      <c r="Z117" s="338"/>
      <c r="AA117" s="338"/>
      <c r="AB117" s="338"/>
      <c r="AC117" s="338"/>
      <c r="AD117" s="338"/>
      <c r="AE117" s="338"/>
    </row>
    <row r="118" spans="1:31" ht="27" customHeight="1">
      <c r="A118" s="18"/>
      <c r="B118" s="60"/>
      <c r="C118" s="688" t="s">
        <v>198</v>
      </c>
      <c r="D118" s="689"/>
      <c r="E118" s="689"/>
      <c r="F118" s="540"/>
      <c r="G118" s="87" t="s">
        <v>201</v>
      </c>
      <c r="H118" s="211">
        <v>24</v>
      </c>
      <c r="I118" s="211">
        <v>86</v>
      </c>
      <c r="J118" s="211">
        <v>560</v>
      </c>
      <c r="K118" s="429">
        <f t="shared" si="2"/>
        <v>4.2857142857142858E-2</v>
      </c>
      <c r="L118" s="187">
        <v>4</v>
      </c>
      <c r="M118" s="322"/>
      <c r="N118" s="338"/>
      <c r="O118" s="338"/>
      <c r="P118" s="338"/>
      <c r="Q118" s="338"/>
      <c r="R118" s="338"/>
      <c r="S118" s="338"/>
      <c r="T118" s="338"/>
      <c r="U118" s="338"/>
      <c r="V118" s="338"/>
      <c r="W118" s="338"/>
      <c r="X118" s="338"/>
      <c r="Y118" s="338"/>
      <c r="Z118" s="338"/>
      <c r="AA118" s="338"/>
      <c r="AB118" s="338"/>
      <c r="AC118" s="338"/>
      <c r="AD118" s="338"/>
      <c r="AE118" s="338"/>
    </row>
    <row r="119" spans="1:31" ht="27" customHeight="1">
      <c r="A119" s="18"/>
      <c r="B119" s="60"/>
      <c r="C119" s="688" t="s">
        <v>199</v>
      </c>
      <c r="D119" s="689"/>
      <c r="E119" s="689"/>
      <c r="F119" s="540"/>
      <c r="G119" s="87" t="s">
        <v>201</v>
      </c>
      <c r="H119" s="211">
        <v>14</v>
      </c>
      <c r="I119" s="211">
        <v>68</v>
      </c>
      <c r="J119" s="211">
        <v>167</v>
      </c>
      <c r="K119" s="429">
        <f t="shared" si="2"/>
        <v>8.3832335329341312E-2</v>
      </c>
      <c r="L119" s="187">
        <v>2</v>
      </c>
      <c r="M119" s="322"/>
      <c r="N119" s="338"/>
      <c r="O119" s="338"/>
      <c r="P119" s="338"/>
      <c r="Q119" s="338"/>
      <c r="R119" s="338"/>
      <c r="S119" s="338"/>
      <c r="T119" s="338"/>
      <c r="U119" s="338"/>
      <c r="V119" s="338"/>
      <c r="W119" s="338"/>
      <c r="X119" s="338"/>
      <c r="Y119" s="338"/>
      <c r="Z119" s="338"/>
      <c r="AA119" s="338"/>
      <c r="AB119" s="338"/>
      <c r="AC119" s="338"/>
      <c r="AD119" s="338"/>
      <c r="AE119" s="338"/>
    </row>
    <row r="120" spans="1:31" ht="27" customHeight="1">
      <c r="A120" s="18"/>
      <c r="B120" s="60"/>
      <c r="C120" s="688" t="s">
        <v>200</v>
      </c>
      <c r="D120" s="689"/>
      <c r="E120" s="689"/>
      <c r="F120" s="540"/>
      <c r="G120" s="87" t="s">
        <v>202</v>
      </c>
      <c r="H120" s="211">
        <v>88223</v>
      </c>
      <c r="I120" s="211">
        <v>500349</v>
      </c>
      <c r="J120" s="211">
        <v>2795379</v>
      </c>
      <c r="K120" s="429">
        <f t="shared" si="2"/>
        <v>3.1560300052336371E-2</v>
      </c>
      <c r="L120" s="187">
        <v>12</v>
      </c>
      <c r="M120" s="322"/>
      <c r="N120" s="338"/>
      <c r="O120" s="338"/>
      <c r="P120" s="338"/>
      <c r="Q120" s="338"/>
      <c r="R120" s="338"/>
      <c r="S120" s="338"/>
      <c r="T120" s="338"/>
      <c r="U120" s="338"/>
      <c r="V120" s="338"/>
      <c r="W120" s="338"/>
      <c r="X120" s="338"/>
      <c r="Y120" s="338"/>
      <c r="Z120" s="338"/>
      <c r="AA120" s="338"/>
      <c r="AB120" s="338"/>
      <c r="AC120" s="338"/>
      <c r="AD120" s="338"/>
      <c r="AE120" s="338"/>
    </row>
    <row r="121" spans="1:31" ht="27" customHeight="1" thickBot="1">
      <c r="A121" s="18"/>
      <c r="B121" s="60"/>
      <c r="C121" s="688" t="s">
        <v>540</v>
      </c>
      <c r="D121" s="689"/>
      <c r="E121" s="689"/>
      <c r="F121" s="543"/>
      <c r="G121" s="87" t="s">
        <v>202</v>
      </c>
      <c r="H121" s="211">
        <v>68042</v>
      </c>
      <c r="I121" s="211">
        <v>360303</v>
      </c>
      <c r="J121" s="211">
        <v>1706966</v>
      </c>
      <c r="K121" s="429">
        <f t="shared" si="2"/>
        <v>3.9861368064741769E-2</v>
      </c>
      <c r="L121" s="187">
        <v>6</v>
      </c>
      <c r="M121" s="322"/>
      <c r="N121" s="338"/>
      <c r="O121" s="338"/>
      <c r="P121" s="338"/>
      <c r="Q121" s="338"/>
      <c r="R121" s="338"/>
      <c r="S121" s="338"/>
      <c r="T121" s="338"/>
      <c r="U121" s="338"/>
      <c r="V121" s="338"/>
      <c r="W121" s="338"/>
      <c r="X121" s="338"/>
      <c r="Y121" s="338"/>
      <c r="Z121" s="338"/>
      <c r="AA121" s="338"/>
      <c r="AB121" s="338"/>
      <c r="AC121" s="338"/>
      <c r="AD121" s="338"/>
      <c r="AE121" s="338"/>
    </row>
    <row r="122" spans="1:31" ht="27" customHeight="1">
      <c r="A122" s="17"/>
      <c r="B122" s="251" t="s">
        <v>203</v>
      </c>
      <c r="C122" s="61"/>
      <c r="D122" s="61"/>
      <c r="E122" s="61"/>
      <c r="F122" s="404">
        <v>3</v>
      </c>
      <c r="G122" s="85"/>
      <c r="H122" s="63"/>
      <c r="I122" s="63"/>
      <c r="J122" s="63"/>
      <c r="K122" s="63"/>
      <c r="L122" s="76"/>
      <c r="M122" s="321"/>
      <c r="N122" s="338"/>
      <c r="O122" s="338"/>
      <c r="P122" s="338"/>
      <c r="Q122" s="338"/>
      <c r="R122" s="338"/>
      <c r="S122" s="338"/>
      <c r="T122" s="338"/>
      <c r="U122" s="338"/>
      <c r="V122" s="338"/>
      <c r="W122" s="338"/>
      <c r="X122" s="338"/>
      <c r="Y122" s="338"/>
      <c r="Z122" s="338"/>
      <c r="AA122" s="338"/>
      <c r="AB122" s="338"/>
      <c r="AC122" s="338"/>
      <c r="AD122" s="338"/>
      <c r="AE122" s="338"/>
    </row>
    <row r="123" spans="1:31" ht="27" customHeight="1">
      <c r="A123" s="18"/>
      <c r="B123" s="60"/>
      <c r="C123" s="691" t="s">
        <v>204</v>
      </c>
      <c r="D123" s="692"/>
      <c r="E123" s="692"/>
      <c r="F123" s="545"/>
      <c r="G123" s="86" t="s">
        <v>183</v>
      </c>
      <c r="H123" s="234">
        <v>245</v>
      </c>
      <c r="I123" s="259" t="s">
        <v>71</v>
      </c>
      <c r="J123" s="259" t="s">
        <v>71</v>
      </c>
      <c r="K123" s="307" t="s">
        <v>71</v>
      </c>
      <c r="L123" s="557" t="s">
        <v>71</v>
      </c>
      <c r="M123" s="323"/>
      <c r="N123" s="338"/>
      <c r="O123" s="338"/>
      <c r="P123" s="338"/>
      <c r="Q123" s="338"/>
      <c r="R123" s="338"/>
      <c r="S123" s="338"/>
      <c r="T123" s="338"/>
      <c r="U123" s="338"/>
      <c r="V123" s="338"/>
      <c r="W123" s="338"/>
      <c r="X123" s="338"/>
      <c r="Y123" s="338"/>
      <c r="Z123" s="338"/>
      <c r="AA123" s="338"/>
      <c r="AB123" s="338"/>
      <c r="AC123" s="338"/>
      <c r="AD123" s="338"/>
      <c r="AE123" s="338"/>
    </row>
    <row r="124" spans="1:31" ht="27" customHeight="1">
      <c r="A124" s="18"/>
      <c r="B124" s="60"/>
      <c r="C124" s="694" t="s">
        <v>205</v>
      </c>
      <c r="D124" s="695"/>
      <c r="E124" s="695"/>
      <c r="F124" s="540"/>
      <c r="G124" s="87" t="s">
        <v>183</v>
      </c>
      <c r="H124" s="211">
        <v>227</v>
      </c>
      <c r="I124" s="211">
        <v>1129</v>
      </c>
      <c r="J124" s="211">
        <v>4839</v>
      </c>
      <c r="K124" s="429">
        <f>H124/J124</f>
        <v>4.6910518702211204E-2</v>
      </c>
      <c r="L124" s="187">
        <v>5</v>
      </c>
      <c r="M124" s="322"/>
      <c r="N124" s="338"/>
      <c r="O124" s="338"/>
      <c r="P124" s="338"/>
      <c r="Q124" s="338"/>
      <c r="R124" s="338"/>
      <c r="S124" s="338"/>
      <c r="T124" s="338"/>
      <c r="U124" s="338"/>
      <c r="V124" s="338"/>
      <c r="W124" s="338"/>
      <c r="X124" s="338"/>
      <c r="Y124" s="338"/>
      <c r="Z124" s="338"/>
      <c r="AA124" s="338"/>
      <c r="AB124" s="338"/>
      <c r="AC124" s="338"/>
      <c r="AD124" s="338"/>
      <c r="AE124" s="338"/>
    </row>
    <row r="125" spans="1:31" ht="27" customHeight="1">
      <c r="A125" s="18"/>
      <c r="B125" s="60"/>
      <c r="C125" s="694" t="s">
        <v>206</v>
      </c>
      <c r="D125" s="695"/>
      <c r="E125" s="695"/>
      <c r="F125" s="540"/>
      <c r="G125" s="87" t="s">
        <v>183</v>
      </c>
      <c r="H125" s="211">
        <v>171</v>
      </c>
      <c r="I125" s="211">
        <v>825</v>
      </c>
      <c r="J125" s="211">
        <v>2666</v>
      </c>
      <c r="K125" s="429">
        <f t="shared" ref="K125" si="3">H125/J125</f>
        <v>6.4141035258814705E-2</v>
      </c>
      <c r="L125" s="187">
        <v>3</v>
      </c>
      <c r="M125" s="322"/>
      <c r="N125" s="338"/>
      <c r="O125" s="338"/>
      <c r="P125" s="338"/>
      <c r="Q125" s="338"/>
      <c r="R125" s="338"/>
      <c r="S125" s="338"/>
      <c r="T125" s="338"/>
      <c r="U125" s="338"/>
      <c r="V125" s="338"/>
      <c r="W125" s="338"/>
      <c r="X125" s="338"/>
      <c r="Y125" s="338"/>
      <c r="Z125" s="338"/>
      <c r="AA125" s="338"/>
      <c r="AB125" s="338"/>
      <c r="AC125" s="338"/>
      <c r="AD125" s="338"/>
      <c r="AE125" s="338"/>
    </row>
    <row r="126" spans="1:31" ht="27" customHeight="1" thickBot="1">
      <c r="A126" s="109"/>
      <c r="B126" s="66"/>
      <c r="C126" s="697" t="s">
        <v>207</v>
      </c>
      <c r="D126" s="698"/>
      <c r="E126" s="698"/>
      <c r="F126" s="544"/>
      <c r="G126" s="89" t="s">
        <v>183</v>
      </c>
      <c r="H126" s="228">
        <v>54</v>
      </c>
      <c r="I126" s="228">
        <v>292</v>
      </c>
      <c r="J126" s="228">
        <v>2092</v>
      </c>
      <c r="K126" s="596">
        <f t="shared" ref="K126" si="4">H126/J126</f>
        <v>2.5812619502868069E-2</v>
      </c>
      <c r="L126" s="189">
        <v>7</v>
      </c>
      <c r="M126" s="322"/>
      <c r="N126" s="338"/>
      <c r="O126" s="338"/>
      <c r="P126" s="338"/>
      <c r="Q126" s="338"/>
      <c r="R126" s="338"/>
      <c r="S126" s="338"/>
      <c r="T126" s="338"/>
      <c r="U126" s="338"/>
      <c r="V126" s="338"/>
      <c r="W126" s="338"/>
      <c r="X126" s="338"/>
      <c r="Y126" s="338"/>
      <c r="Z126" s="338"/>
      <c r="AA126" s="338"/>
      <c r="AB126" s="338"/>
      <c r="AC126" s="338"/>
      <c r="AD126" s="338"/>
      <c r="AE126" s="338"/>
    </row>
    <row r="127" spans="1:31" ht="27" hidden="1" customHeight="1">
      <c r="A127" s="18"/>
      <c r="B127" s="60"/>
      <c r="C127" s="716"/>
      <c r="D127" s="717"/>
      <c r="E127" s="717"/>
      <c r="F127" s="551"/>
      <c r="G127" s="90"/>
      <c r="H127" s="57"/>
      <c r="I127" s="57"/>
      <c r="J127" s="57"/>
      <c r="K127" s="57"/>
      <c r="L127" s="80"/>
      <c r="M127" s="319"/>
      <c r="N127" s="338"/>
      <c r="O127" s="338"/>
      <c r="P127" s="338"/>
      <c r="Q127" s="338"/>
      <c r="R127" s="338"/>
      <c r="S127" s="338"/>
      <c r="T127" s="338"/>
      <c r="U127" s="338"/>
      <c r="V127" s="338"/>
      <c r="W127" s="338"/>
      <c r="X127" s="338"/>
      <c r="Y127" s="338"/>
      <c r="Z127" s="338"/>
      <c r="AA127" s="338"/>
      <c r="AB127" s="338"/>
      <c r="AC127" s="338"/>
      <c r="AD127" s="338"/>
      <c r="AE127" s="338"/>
    </row>
    <row r="128" spans="1:31" ht="27" hidden="1" customHeight="1">
      <c r="A128" s="18"/>
      <c r="B128" s="60"/>
      <c r="C128" s="694"/>
      <c r="D128" s="695"/>
      <c r="E128" s="695"/>
      <c r="F128" s="540"/>
      <c r="G128" s="87"/>
      <c r="H128" s="54"/>
      <c r="I128" s="54"/>
      <c r="J128" s="54"/>
      <c r="K128" s="54"/>
      <c r="L128" s="77"/>
      <c r="M128" s="319"/>
      <c r="N128" s="338"/>
      <c r="O128" s="338"/>
      <c r="P128" s="338"/>
      <c r="Q128" s="338"/>
      <c r="R128" s="338"/>
      <c r="S128" s="338"/>
      <c r="T128" s="338"/>
      <c r="U128" s="338"/>
      <c r="V128" s="338"/>
      <c r="W128" s="338"/>
      <c r="X128" s="338"/>
      <c r="Y128" s="338"/>
      <c r="Z128" s="338"/>
      <c r="AA128" s="338"/>
      <c r="AB128" s="338"/>
      <c r="AC128" s="338"/>
      <c r="AD128" s="338"/>
      <c r="AE128" s="338"/>
    </row>
    <row r="129" spans="1:31" ht="27" hidden="1" customHeight="1">
      <c r="A129" s="18"/>
      <c r="B129" s="60"/>
      <c r="C129" s="694"/>
      <c r="D129" s="695"/>
      <c r="E129" s="695"/>
      <c r="F129" s="540"/>
      <c r="G129" s="87"/>
      <c r="H129" s="54"/>
      <c r="I129" s="54"/>
      <c r="J129" s="54"/>
      <c r="K129" s="54"/>
      <c r="L129" s="77"/>
      <c r="M129" s="319"/>
      <c r="N129" s="338"/>
      <c r="O129" s="338"/>
      <c r="P129" s="338"/>
      <c r="Q129" s="338"/>
      <c r="R129" s="338"/>
      <c r="S129" s="338"/>
      <c r="T129" s="338"/>
      <c r="U129" s="338"/>
      <c r="V129" s="338"/>
      <c r="W129" s="338"/>
      <c r="X129" s="338"/>
      <c r="Y129" s="338"/>
      <c r="Z129" s="338"/>
      <c r="AA129" s="338"/>
      <c r="AB129" s="338"/>
      <c r="AC129" s="338"/>
      <c r="AD129" s="338"/>
      <c r="AE129" s="338"/>
    </row>
    <row r="130" spans="1:31" ht="27" hidden="1" customHeight="1" thickBot="1">
      <c r="A130" s="18"/>
      <c r="B130" s="60"/>
      <c r="C130" s="735"/>
      <c r="D130" s="736"/>
      <c r="E130" s="736"/>
      <c r="F130" s="511"/>
      <c r="G130" s="88"/>
      <c r="H130" s="55"/>
      <c r="I130" s="55"/>
      <c r="J130" s="55"/>
      <c r="K130" s="55"/>
      <c r="L130" s="512"/>
      <c r="M130" s="319"/>
      <c r="N130" s="338"/>
      <c r="O130" s="338"/>
      <c r="P130" s="338"/>
      <c r="Q130" s="338"/>
      <c r="R130" s="338"/>
      <c r="S130" s="338"/>
      <c r="T130" s="338"/>
      <c r="U130" s="338"/>
      <c r="V130" s="338"/>
      <c r="W130" s="338"/>
      <c r="X130" s="338"/>
      <c r="Y130" s="338"/>
      <c r="Z130" s="338"/>
      <c r="AA130" s="338"/>
      <c r="AB130" s="338"/>
      <c r="AC130" s="338"/>
      <c r="AD130" s="338"/>
      <c r="AE130" s="338"/>
    </row>
    <row r="131" spans="1:31" ht="27" customHeight="1">
      <c r="A131" s="350"/>
      <c r="B131" s="251" t="s">
        <v>208</v>
      </c>
      <c r="C131" s="61"/>
      <c r="D131" s="61"/>
      <c r="E131" s="61"/>
      <c r="F131" s="404">
        <v>3</v>
      </c>
      <c r="G131" s="85"/>
      <c r="H131" s="63"/>
      <c r="I131" s="63"/>
      <c r="J131" s="63"/>
      <c r="K131" s="63"/>
      <c r="L131" s="76"/>
      <c r="M131" s="321"/>
      <c r="N131" s="338"/>
      <c r="O131" s="338"/>
      <c r="P131" s="338"/>
      <c r="Q131" s="338"/>
      <c r="R131" s="338"/>
      <c r="S131" s="338"/>
      <c r="T131" s="338"/>
      <c r="U131" s="338"/>
      <c r="V131" s="338"/>
      <c r="W131" s="338"/>
      <c r="X131" s="338"/>
      <c r="Y131" s="338"/>
      <c r="Z131" s="338"/>
      <c r="AA131" s="338"/>
      <c r="AB131" s="338"/>
      <c r="AC131" s="338"/>
      <c r="AD131" s="338"/>
      <c r="AE131" s="338"/>
    </row>
    <row r="132" spans="1:31" ht="27" customHeight="1">
      <c r="A132" s="18"/>
      <c r="B132" s="60"/>
      <c r="C132" s="691" t="s">
        <v>209</v>
      </c>
      <c r="D132" s="692"/>
      <c r="E132" s="692"/>
      <c r="F132" s="545"/>
      <c r="G132" s="86" t="s">
        <v>202</v>
      </c>
      <c r="H132" s="234">
        <v>1668</v>
      </c>
      <c r="I132" s="259" t="s">
        <v>469</v>
      </c>
      <c r="J132" s="259" t="s">
        <v>469</v>
      </c>
      <c r="K132" s="307" t="s">
        <v>469</v>
      </c>
      <c r="L132" s="111" t="s">
        <v>469</v>
      </c>
      <c r="M132" s="324"/>
      <c r="N132" s="338"/>
      <c r="O132" s="338"/>
      <c r="P132" s="338"/>
      <c r="Q132" s="338"/>
      <c r="R132" s="338"/>
      <c r="S132" s="338"/>
      <c r="T132" s="338"/>
      <c r="U132" s="338"/>
      <c r="V132" s="338"/>
      <c r="W132" s="338"/>
      <c r="X132" s="338"/>
      <c r="Y132" s="338"/>
      <c r="Z132" s="338"/>
      <c r="AA132" s="338"/>
      <c r="AB132" s="338"/>
      <c r="AC132" s="338"/>
      <c r="AD132" s="338"/>
      <c r="AE132" s="338"/>
    </row>
    <row r="133" spans="1:31" ht="27" customHeight="1">
      <c r="A133" s="18"/>
      <c r="B133" s="60"/>
      <c r="C133" s="694" t="s">
        <v>210</v>
      </c>
      <c r="D133" s="695"/>
      <c r="E133" s="695"/>
      <c r="F133" s="540"/>
      <c r="G133" s="87" t="s">
        <v>202</v>
      </c>
      <c r="H133" s="211">
        <v>1198</v>
      </c>
      <c r="I133" s="211">
        <v>5392</v>
      </c>
      <c r="J133" s="211">
        <v>22082</v>
      </c>
      <c r="K133" s="429">
        <f t="shared" ref="K133:K138" si="5">H133/J133</f>
        <v>5.4252332216284754E-2</v>
      </c>
      <c r="L133" s="187">
        <v>5</v>
      </c>
      <c r="M133" s="322"/>
      <c r="N133" s="338"/>
      <c r="O133" s="338"/>
      <c r="P133" s="338"/>
      <c r="Q133" s="338"/>
      <c r="R133" s="338"/>
      <c r="S133" s="338"/>
      <c r="T133" s="338"/>
      <c r="U133" s="338"/>
      <c r="V133" s="338"/>
      <c r="W133" s="338"/>
      <c r="X133" s="338"/>
      <c r="Y133" s="338"/>
      <c r="Z133" s="338"/>
      <c r="AA133" s="338"/>
      <c r="AB133" s="338"/>
      <c r="AC133" s="338"/>
      <c r="AD133" s="338"/>
      <c r="AE133" s="338"/>
    </row>
    <row r="134" spans="1:31" ht="27" customHeight="1">
      <c r="A134" s="18"/>
      <c r="B134" s="60"/>
      <c r="C134" s="694" t="s">
        <v>211</v>
      </c>
      <c r="D134" s="695"/>
      <c r="E134" s="695"/>
      <c r="F134" s="540"/>
      <c r="G134" s="87" t="s">
        <v>202</v>
      </c>
      <c r="H134" s="211">
        <v>1018</v>
      </c>
      <c r="I134" s="211">
        <v>4464</v>
      </c>
      <c r="J134" s="211">
        <v>13238</v>
      </c>
      <c r="K134" s="429">
        <f t="shared" si="5"/>
        <v>7.689983381175404E-2</v>
      </c>
      <c r="L134" s="187">
        <v>3</v>
      </c>
      <c r="M134" s="322"/>
      <c r="N134" s="338"/>
      <c r="O134" s="338"/>
      <c r="P134" s="338"/>
      <c r="Q134" s="338"/>
      <c r="R134" s="338"/>
      <c r="S134" s="338"/>
      <c r="T134" s="338"/>
      <c r="U134" s="338"/>
      <c r="V134" s="338"/>
      <c r="W134" s="338"/>
      <c r="X134" s="338"/>
      <c r="Y134" s="338"/>
      <c r="Z134" s="338"/>
      <c r="AA134" s="338"/>
      <c r="AB134" s="338"/>
      <c r="AC134" s="338"/>
      <c r="AD134" s="338"/>
      <c r="AE134" s="338"/>
    </row>
    <row r="135" spans="1:31" ht="27" customHeight="1">
      <c r="A135" s="18"/>
      <c r="B135" s="60"/>
      <c r="C135" s="688" t="s">
        <v>212</v>
      </c>
      <c r="D135" s="689"/>
      <c r="E135" s="689"/>
      <c r="F135" s="543"/>
      <c r="G135" s="87" t="s">
        <v>202</v>
      </c>
      <c r="H135" s="211">
        <v>176</v>
      </c>
      <c r="I135" s="211">
        <v>768</v>
      </c>
      <c r="J135" s="211">
        <v>2971</v>
      </c>
      <c r="K135" s="429">
        <f t="shared" si="5"/>
        <v>5.9239313362504209E-2</v>
      </c>
      <c r="L135" s="187">
        <v>5</v>
      </c>
      <c r="M135" s="322"/>
      <c r="N135" s="338"/>
      <c r="O135" s="338"/>
      <c r="P135" s="338"/>
      <c r="Q135" s="338"/>
      <c r="R135" s="338"/>
      <c r="S135" s="338"/>
      <c r="T135" s="338"/>
      <c r="U135" s="338"/>
      <c r="V135" s="338"/>
      <c r="W135" s="338"/>
      <c r="X135" s="338"/>
      <c r="Y135" s="338"/>
      <c r="Z135" s="338"/>
      <c r="AA135" s="338"/>
      <c r="AB135" s="338"/>
      <c r="AC135" s="338"/>
      <c r="AD135" s="338"/>
      <c r="AE135" s="338"/>
    </row>
    <row r="136" spans="1:31" ht="27" customHeight="1">
      <c r="A136" s="18"/>
      <c r="B136" s="60"/>
      <c r="C136" s="688" t="s">
        <v>213</v>
      </c>
      <c r="D136" s="689"/>
      <c r="E136" s="689"/>
      <c r="F136" s="543"/>
      <c r="G136" s="87" t="s">
        <v>202</v>
      </c>
      <c r="H136" s="211">
        <v>419</v>
      </c>
      <c r="I136" s="211">
        <v>2295</v>
      </c>
      <c r="J136" s="211">
        <v>8600</v>
      </c>
      <c r="K136" s="429">
        <f t="shared" si="5"/>
        <v>4.8720930232558142E-2</v>
      </c>
      <c r="L136" s="187">
        <v>5</v>
      </c>
      <c r="M136" s="322"/>
      <c r="N136" s="338"/>
      <c r="O136" s="338"/>
      <c r="P136" s="338"/>
      <c r="Q136" s="338"/>
      <c r="R136" s="338"/>
      <c r="S136" s="338"/>
      <c r="T136" s="338"/>
      <c r="U136" s="338"/>
      <c r="V136" s="338"/>
      <c r="W136" s="338"/>
      <c r="X136" s="338"/>
      <c r="Y136" s="338"/>
      <c r="Z136" s="338"/>
      <c r="AA136" s="338"/>
      <c r="AB136" s="338"/>
      <c r="AC136" s="338"/>
      <c r="AD136" s="338"/>
      <c r="AE136" s="338"/>
    </row>
    <row r="137" spans="1:31" ht="27" customHeight="1">
      <c r="A137" s="18"/>
      <c r="B137" s="60"/>
      <c r="C137" s="688" t="s">
        <v>214</v>
      </c>
      <c r="D137" s="689"/>
      <c r="E137" s="689"/>
      <c r="F137" s="543"/>
      <c r="G137" s="87" t="s">
        <v>171</v>
      </c>
      <c r="H137" s="211">
        <v>6894</v>
      </c>
      <c r="I137" s="211">
        <v>97993</v>
      </c>
      <c r="J137" s="211">
        <v>859216</v>
      </c>
      <c r="K137" s="429">
        <f t="shared" si="5"/>
        <v>8.0235936016089093E-3</v>
      </c>
      <c r="L137" s="187">
        <v>27</v>
      </c>
      <c r="M137" s="322"/>
      <c r="N137" s="338"/>
      <c r="O137" s="338"/>
      <c r="P137" s="338"/>
      <c r="Q137" s="338"/>
      <c r="R137" s="338"/>
      <c r="S137" s="338"/>
      <c r="T137" s="338"/>
      <c r="U137" s="338"/>
      <c r="V137" s="338"/>
      <c r="W137" s="338"/>
      <c r="X137" s="338"/>
      <c r="Y137" s="338"/>
      <c r="Z137" s="338"/>
      <c r="AA137" s="338"/>
      <c r="AB137" s="338"/>
      <c r="AC137" s="338"/>
      <c r="AD137" s="338"/>
      <c r="AE137" s="338"/>
    </row>
    <row r="138" spans="1:31" ht="27" customHeight="1" thickBot="1">
      <c r="A138" s="18"/>
      <c r="B138" s="60"/>
      <c r="C138" s="694" t="s">
        <v>215</v>
      </c>
      <c r="D138" s="695"/>
      <c r="E138" s="695"/>
      <c r="F138" s="540"/>
      <c r="G138" s="87" t="s">
        <v>171</v>
      </c>
      <c r="H138" s="211">
        <v>4112</v>
      </c>
      <c r="I138" s="211">
        <v>50524</v>
      </c>
      <c r="J138" s="211">
        <v>477791</v>
      </c>
      <c r="K138" s="429">
        <f t="shared" si="5"/>
        <v>8.6062734542927764E-3</v>
      </c>
      <c r="L138" s="187">
        <v>35</v>
      </c>
      <c r="M138" s="322"/>
      <c r="N138" s="338"/>
      <c r="O138" s="338"/>
      <c r="P138" s="338"/>
      <c r="Q138" s="338"/>
      <c r="R138" s="338"/>
      <c r="S138" s="338"/>
      <c r="T138" s="338"/>
      <c r="U138" s="338"/>
      <c r="V138" s="338"/>
      <c r="W138" s="338"/>
      <c r="X138" s="338"/>
      <c r="Y138" s="338"/>
      <c r="Z138" s="338"/>
      <c r="AA138" s="338"/>
      <c r="AB138" s="338"/>
      <c r="AC138" s="338"/>
      <c r="AD138" s="338"/>
      <c r="AE138" s="338"/>
    </row>
    <row r="139" spans="1:31" ht="27" hidden="1" customHeight="1" thickBot="1">
      <c r="A139" s="18"/>
      <c r="B139" s="60"/>
      <c r="C139" s="688"/>
      <c r="D139" s="689"/>
      <c r="E139" s="689"/>
      <c r="F139" s="543"/>
      <c r="G139" s="87"/>
      <c r="H139" s="54"/>
      <c r="I139" s="54"/>
      <c r="J139" s="54"/>
      <c r="K139" s="54"/>
      <c r="L139" s="77"/>
      <c r="M139" s="319"/>
      <c r="N139" s="338"/>
      <c r="O139" s="338"/>
      <c r="P139" s="338"/>
      <c r="Q139" s="338"/>
      <c r="R139" s="338"/>
      <c r="S139" s="338"/>
      <c r="T139" s="338"/>
      <c r="U139" s="338"/>
      <c r="V139" s="338"/>
      <c r="W139" s="338"/>
      <c r="X139" s="338"/>
      <c r="Y139" s="338"/>
      <c r="Z139" s="338"/>
      <c r="AA139" s="338"/>
      <c r="AB139" s="338"/>
      <c r="AC139" s="338"/>
      <c r="AD139" s="338"/>
      <c r="AE139" s="338"/>
    </row>
    <row r="140" spans="1:31" ht="27" customHeight="1">
      <c r="A140" s="17"/>
      <c r="B140" s="251" t="s">
        <v>216</v>
      </c>
      <c r="C140" s="61"/>
      <c r="D140" s="61"/>
      <c r="E140" s="61"/>
      <c r="F140" s="404">
        <v>4</v>
      </c>
      <c r="G140" s="85"/>
      <c r="H140" s="63"/>
      <c r="I140" s="63"/>
      <c r="J140" s="63"/>
      <c r="K140" s="63"/>
      <c r="L140" s="76"/>
      <c r="M140" s="321"/>
      <c r="N140" s="338"/>
      <c r="O140" s="338"/>
      <c r="P140" s="338"/>
      <c r="Q140" s="338"/>
      <c r="R140" s="338"/>
      <c r="S140" s="338"/>
      <c r="T140" s="338"/>
      <c r="U140" s="338"/>
      <c r="V140" s="338"/>
      <c r="W140" s="338"/>
      <c r="X140" s="338"/>
      <c r="Y140" s="338"/>
      <c r="Z140" s="338"/>
      <c r="AA140" s="338"/>
      <c r="AB140" s="338"/>
      <c r="AC140" s="338"/>
      <c r="AD140" s="338"/>
      <c r="AE140" s="338"/>
    </row>
    <row r="141" spans="1:31" ht="27" customHeight="1">
      <c r="A141" s="18"/>
      <c r="B141" s="60"/>
      <c r="C141" s="691" t="s">
        <v>217</v>
      </c>
      <c r="D141" s="692"/>
      <c r="E141" s="692"/>
      <c r="F141" s="545"/>
      <c r="G141" s="86" t="s">
        <v>222</v>
      </c>
      <c r="H141" s="234">
        <v>840</v>
      </c>
      <c r="I141" s="234">
        <v>1600</v>
      </c>
      <c r="J141" s="234">
        <v>2216</v>
      </c>
      <c r="K141" s="434">
        <f>H141/J141</f>
        <v>0.37906137184115524</v>
      </c>
      <c r="L141" s="186">
        <v>1</v>
      </c>
      <c r="M141" s="322"/>
      <c r="N141" s="338"/>
      <c r="O141" s="338"/>
      <c r="P141" s="338"/>
      <c r="Q141" s="338"/>
      <c r="R141" s="338"/>
      <c r="S141" s="338"/>
      <c r="T141" s="338"/>
      <c r="U141" s="338"/>
      <c r="V141" s="338"/>
      <c r="W141" s="338"/>
      <c r="X141" s="338"/>
      <c r="Y141" s="338"/>
      <c r="Z141" s="338"/>
      <c r="AA141" s="338"/>
      <c r="AB141" s="338"/>
      <c r="AC141" s="338"/>
      <c r="AD141" s="338"/>
      <c r="AE141" s="338"/>
    </row>
    <row r="142" spans="1:31" ht="27" customHeight="1">
      <c r="A142" s="18"/>
      <c r="B142" s="60"/>
      <c r="C142" s="694" t="s">
        <v>218</v>
      </c>
      <c r="D142" s="695"/>
      <c r="E142" s="695"/>
      <c r="F142" s="540"/>
      <c r="G142" s="87" t="s">
        <v>222</v>
      </c>
      <c r="H142" s="211">
        <v>1818</v>
      </c>
      <c r="I142" s="211">
        <v>9901</v>
      </c>
      <c r="J142" s="211">
        <v>71058</v>
      </c>
      <c r="K142" s="398">
        <f>H142/J142</f>
        <v>2.5584733597905935E-2</v>
      </c>
      <c r="L142" s="187">
        <v>14</v>
      </c>
      <c r="M142" s="322"/>
      <c r="N142" s="338"/>
      <c r="O142" s="338"/>
      <c r="P142" s="338"/>
      <c r="Q142" s="338"/>
      <c r="R142" s="338"/>
      <c r="S142" s="338"/>
      <c r="T142" s="338"/>
      <c r="U142" s="338"/>
      <c r="V142" s="338"/>
      <c r="W142" s="338"/>
      <c r="X142" s="338"/>
      <c r="Y142" s="338"/>
      <c r="Z142" s="338"/>
      <c r="AA142" s="338"/>
      <c r="AB142" s="338"/>
      <c r="AC142" s="338"/>
      <c r="AD142" s="338"/>
      <c r="AE142" s="338"/>
    </row>
    <row r="143" spans="1:31" ht="27" customHeight="1">
      <c r="A143" s="18"/>
      <c r="B143" s="60"/>
      <c r="C143" s="694" t="s">
        <v>219</v>
      </c>
      <c r="D143" s="695"/>
      <c r="E143" s="695"/>
      <c r="F143" s="540"/>
      <c r="G143" s="87" t="s">
        <v>223</v>
      </c>
      <c r="H143" s="211">
        <v>33</v>
      </c>
      <c r="I143" s="211">
        <v>799</v>
      </c>
      <c r="J143" s="211">
        <v>916</v>
      </c>
      <c r="K143" s="398">
        <f t="shared" ref="K143:K144" si="6">H143/J143</f>
        <v>3.6026200873362446E-2</v>
      </c>
      <c r="L143" s="187">
        <v>3</v>
      </c>
      <c r="M143" s="322"/>
      <c r="N143" s="338"/>
      <c r="O143" s="338"/>
      <c r="P143" s="338"/>
      <c r="Q143" s="338"/>
      <c r="R143" s="338"/>
      <c r="S143" s="338"/>
      <c r="T143" s="338"/>
      <c r="U143" s="338"/>
      <c r="V143" s="338"/>
      <c r="W143" s="338"/>
      <c r="X143" s="338"/>
      <c r="Y143" s="338"/>
      <c r="Z143" s="338"/>
      <c r="AA143" s="338"/>
      <c r="AB143" s="338"/>
      <c r="AC143" s="338"/>
      <c r="AD143" s="338"/>
      <c r="AE143" s="338"/>
    </row>
    <row r="144" spans="1:31" ht="27" customHeight="1">
      <c r="A144" s="18"/>
      <c r="B144" s="60"/>
      <c r="C144" s="688" t="s">
        <v>220</v>
      </c>
      <c r="D144" s="689"/>
      <c r="E144" s="689"/>
      <c r="F144" s="548"/>
      <c r="G144" s="87" t="s">
        <v>223</v>
      </c>
      <c r="H144" s="107">
        <v>25</v>
      </c>
      <c r="I144" s="107">
        <v>32</v>
      </c>
      <c r="J144" s="107">
        <v>70</v>
      </c>
      <c r="K144" s="398">
        <f t="shared" si="6"/>
        <v>0.35714285714285715</v>
      </c>
      <c r="L144" s="187">
        <v>1</v>
      </c>
      <c r="M144" s="322"/>
      <c r="N144" s="338"/>
      <c r="O144" s="338"/>
      <c r="P144" s="338"/>
      <c r="Q144" s="338"/>
      <c r="R144" s="338"/>
      <c r="S144" s="338"/>
      <c r="T144" s="338"/>
      <c r="U144" s="338"/>
      <c r="V144" s="338"/>
      <c r="W144" s="338"/>
      <c r="X144" s="338"/>
      <c r="Y144" s="338"/>
      <c r="Z144" s="338"/>
      <c r="AA144" s="338"/>
      <c r="AB144" s="338"/>
      <c r="AC144" s="338"/>
      <c r="AD144" s="338"/>
      <c r="AE144" s="338"/>
    </row>
    <row r="145" spans="1:31" ht="27" customHeight="1" thickBot="1">
      <c r="A145" s="18"/>
      <c r="B145" s="60"/>
      <c r="C145" s="688" t="s">
        <v>221</v>
      </c>
      <c r="D145" s="689"/>
      <c r="E145" s="689"/>
      <c r="F145" s="548"/>
      <c r="G145" s="87" t="s">
        <v>222</v>
      </c>
      <c r="H145" s="107">
        <v>148</v>
      </c>
      <c r="I145" s="107">
        <v>1960</v>
      </c>
      <c r="J145" s="107">
        <v>12009</v>
      </c>
      <c r="K145" s="398">
        <f>H145/J145</f>
        <v>1.2324090265634108E-2</v>
      </c>
      <c r="L145" s="187">
        <v>14</v>
      </c>
      <c r="M145" s="322"/>
      <c r="N145" s="338"/>
      <c r="O145" s="338"/>
      <c r="P145" s="338"/>
      <c r="Q145" s="338"/>
      <c r="R145" s="338"/>
      <c r="S145" s="338"/>
      <c r="T145" s="338"/>
      <c r="U145" s="338"/>
      <c r="V145" s="338"/>
      <c r="W145" s="338"/>
      <c r="X145" s="338"/>
      <c r="Y145" s="338"/>
      <c r="Z145" s="338"/>
      <c r="AA145" s="338"/>
      <c r="AB145" s="338"/>
      <c r="AC145" s="338"/>
      <c r="AD145" s="338"/>
      <c r="AE145" s="338"/>
    </row>
    <row r="146" spans="1:31" ht="27" hidden="1" customHeight="1">
      <c r="A146" s="18"/>
      <c r="B146" s="60"/>
      <c r="C146" s="694"/>
      <c r="D146" s="695"/>
      <c r="E146" s="695"/>
      <c r="F146" s="493"/>
      <c r="G146" s="87"/>
      <c r="H146" s="54"/>
      <c r="I146" s="54"/>
      <c r="J146" s="54"/>
      <c r="K146" s="54"/>
      <c r="L146" s="77"/>
      <c r="M146" s="319"/>
      <c r="N146" s="338"/>
      <c r="O146" s="338"/>
      <c r="P146" s="338"/>
      <c r="Q146" s="338"/>
      <c r="R146" s="338"/>
      <c r="S146" s="338"/>
      <c r="T146" s="338"/>
      <c r="U146" s="338"/>
      <c r="V146" s="338"/>
      <c r="W146" s="338"/>
      <c r="X146" s="338"/>
      <c r="Y146" s="338"/>
      <c r="Z146" s="338"/>
      <c r="AA146" s="338"/>
      <c r="AB146" s="338"/>
      <c r="AC146" s="338"/>
      <c r="AD146" s="338"/>
      <c r="AE146" s="338"/>
    </row>
    <row r="147" spans="1:31" ht="27" hidden="1" customHeight="1">
      <c r="A147" s="18"/>
      <c r="B147" s="60"/>
      <c r="C147" s="694"/>
      <c r="D147" s="695"/>
      <c r="E147" s="695"/>
      <c r="F147" s="493"/>
      <c r="G147" s="87"/>
      <c r="H147" s="54"/>
      <c r="I147" s="54"/>
      <c r="J147" s="54"/>
      <c r="K147" s="54"/>
      <c r="L147" s="77"/>
      <c r="M147" s="319"/>
      <c r="N147" s="338"/>
      <c r="O147" s="338"/>
      <c r="P147" s="338"/>
      <c r="Q147" s="338"/>
      <c r="R147" s="338"/>
      <c r="S147" s="338"/>
      <c r="T147" s="338"/>
      <c r="U147" s="338"/>
      <c r="V147" s="338"/>
      <c r="W147" s="338"/>
      <c r="X147" s="338"/>
      <c r="Y147" s="338"/>
      <c r="Z147" s="338"/>
      <c r="AA147" s="338"/>
      <c r="AB147" s="338"/>
      <c r="AC147" s="338"/>
      <c r="AD147" s="338"/>
      <c r="AE147" s="338"/>
    </row>
    <row r="148" spans="1:31" ht="27" hidden="1" customHeight="1" thickBot="1">
      <c r="A148" s="18"/>
      <c r="B148" s="60"/>
      <c r="C148" s="688"/>
      <c r="D148" s="689"/>
      <c r="E148" s="689"/>
      <c r="F148" s="548"/>
      <c r="G148" s="87"/>
      <c r="H148" s="54"/>
      <c r="I148" s="54"/>
      <c r="J148" s="54"/>
      <c r="K148" s="54"/>
      <c r="L148" s="77"/>
      <c r="M148" s="319"/>
      <c r="N148" s="338"/>
      <c r="O148" s="338"/>
      <c r="P148" s="338"/>
      <c r="Q148" s="338"/>
      <c r="R148" s="338"/>
      <c r="S148" s="338"/>
      <c r="T148" s="338"/>
      <c r="U148" s="338"/>
      <c r="V148" s="338"/>
      <c r="W148" s="338"/>
      <c r="X148" s="338"/>
      <c r="Y148" s="338"/>
      <c r="Z148" s="338"/>
      <c r="AA148" s="338"/>
      <c r="AB148" s="338"/>
      <c r="AC148" s="338"/>
      <c r="AD148" s="338"/>
      <c r="AE148" s="338"/>
    </row>
    <row r="149" spans="1:31" ht="27" customHeight="1" thickBot="1">
      <c r="A149" s="733" t="s">
        <v>21</v>
      </c>
      <c r="B149" s="734"/>
      <c r="C149" s="734"/>
      <c r="D149" s="734"/>
      <c r="E149" s="734"/>
      <c r="F149" s="81"/>
      <c r="G149" s="84"/>
      <c r="H149" s="72"/>
      <c r="I149" s="72"/>
      <c r="J149" s="72"/>
      <c r="K149" s="72"/>
      <c r="L149" s="75"/>
      <c r="M149" s="314"/>
      <c r="N149" s="338"/>
      <c r="O149" s="338"/>
      <c r="P149" s="338"/>
      <c r="Q149" s="338"/>
      <c r="R149" s="338"/>
      <c r="S149" s="338"/>
      <c r="T149" s="338"/>
      <c r="U149" s="338"/>
      <c r="V149" s="338"/>
      <c r="W149" s="338"/>
      <c r="X149" s="338"/>
      <c r="Y149" s="338"/>
      <c r="Z149" s="338"/>
      <c r="AA149" s="338"/>
      <c r="AB149" s="338"/>
      <c r="AC149" s="338"/>
      <c r="AD149" s="338"/>
      <c r="AE149" s="338"/>
    </row>
    <row r="150" spans="1:31" ht="27" customHeight="1" thickBot="1">
      <c r="A150" s="17"/>
      <c r="B150" s="251" t="s">
        <v>224</v>
      </c>
      <c r="C150" s="252"/>
      <c r="D150" s="252"/>
      <c r="E150" s="252"/>
      <c r="F150" s="413">
        <v>30</v>
      </c>
      <c r="G150" s="85" t="s">
        <v>180</v>
      </c>
      <c r="H150" s="63">
        <v>1914</v>
      </c>
      <c r="I150" s="63">
        <v>18801</v>
      </c>
      <c r="J150" s="63">
        <v>79067</v>
      </c>
      <c r="K150" s="223">
        <f>ROUND(H150,0)/ROUND(J150,0)</f>
        <v>2.4207317844359848E-2</v>
      </c>
      <c r="L150" s="417">
        <v>17</v>
      </c>
      <c r="M150" s="325"/>
      <c r="N150" s="338"/>
      <c r="O150" s="338"/>
      <c r="P150" s="338"/>
      <c r="Q150" s="338"/>
      <c r="R150" s="338"/>
      <c r="S150" s="338"/>
      <c r="T150" s="338"/>
      <c r="U150" s="338"/>
      <c r="V150" s="338"/>
      <c r="W150" s="338"/>
      <c r="X150" s="338"/>
      <c r="Y150" s="338"/>
      <c r="Z150" s="338"/>
      <c r="AA150" s="338"/>
      <c r="AB150" s="338"/>
      <c r="AC150" s="338"/>
      <c r="AD150" s="338"/>
      <c r="AE150" s="338"/>
    </row>
    <row r="151" spans="1:31" ht="27" customHeight="1" thickBot="1">
      <c r="A151" s="17"/>
      <c r="B151" s="251" t="s">
        <v>225</v>
      </c>
      <c r="C151" s="253"/>
      <c r="D151" s="253"/>
      <c r="E151" s="252"/>
      <c r="F151" s="413">
        <v>30</v>
      </c>
      <c r="G151" s="85" t="s">
        <v>226</v>
      </c>
      <c r="H151" s="65">
        <v>3127</v>
      </c>
      <c r="I151" s="65">
        <v>33663</v>
      </c>
      <c r="J151" s="65">
        <v>132201</v>
      </c>
      <c r="K151" s="223">
        <f>ROUND(H151,0)/ROUND(J151,0)</f>
        <v>2.3653376298212569E-2</v>
      </c>
      <c r="L151" s="418">
        <v>16</v>
      </c>
      <c r="M151" s="326"/>
      <c r="N151" s="338"/>
      <c r="O151" s="338"/>
      <c r="P151" s="338"/>
      <c r="Q151" s="338"/>
      <c r="R151" s="338"/>
      <c r="S151" s="338"/>
      <c r="T151" s="338"/>
      <c r="U151" s="338"/>
      <c r="V151" s="338"/>
      <c r="W151" s="338"/>
      <c r="X151" s="338"/>
      <c r="Y151" s="338"/>
      <c r="Z151" s="338"/>
      <c r="AA151" s="338"/>
      <c r="AB151" s="338"/>
      <c r="AC151" s="338"/>
      <c r="AD151" s="338"/>
      <c r="AE151" s="338"/>
    </row>
    <row r="152" spans="1:31" ht="27" hidden="1" customHeight="1">
      <c r="A152" s="18"/>
      <c r="B152" s="254"/>
      <c r="C152" s="727"/>
      <c r="D152" s="728"/>
      <c r="E152" s="728"/>
      <c r="F152" s="414"/>
      <c r="G152" s="494"/>
      <c r="H152" s="419"/>
      <c r="I152" s="419"/>
      <c r="J152" s="419"/>
      <c r="K152" s="420"/>
      <c r="L152" s="421"/>
      <c r="M152" s="318"/>
      <c r="N152" s="338"/>
      <c r="O152" s="338"/>
      <c r="P152" s="338"/>
      <c r="Q152" s="338"/>
      <c r="R152" s="338"/>
      <c r="S152" s="338"/>
      <c r="T152" s="338"/>
      <c r="U152" s="338"/>
      <c r="V152" s="338"/>
      <c r="W152" s="338"/>
      <c r="X152" s="338"/>
      <c r="Y152" s="338"/>
      <c r="Z152" s="338"/>
      <c r="AA152" s="338"/>
      <c r="AB152" s="338"/>
      <c r="AC152" s="338"/>
      <c r="AD152" s="338"/>
      <c r="AE152" s="338"/>
    </row>
    <row r="153" spans="1:31" ht="27" hidden="1" customHeight="1">
      <c r="A153" s="18"/>
      <c r="B153" s="254"/>
      <c r="C153" s="729"/>
      <c r="D153" s="730"/>
      <c r="E153" s="730"/>
      <c r="F153" s="415"/>
      <c r="G153" s="486"/>
      <c r="H153" s="422"/>
      <c r="I153" s="422"/>
      <c r="J153" s="422"/>
      <c r="K153" s="423"/>
      <c r="L153" s="343"/>
      <c r="M153" s="318"/>
      <c r="N153" s="338"/>
      <c r="O153" s="338"/>
      <c r="P153" s="338"/>
      <c r="Q153" s="338"/>
      <c r="R153" s="338"/>
      <c r="S153" s="338"/>
      <c r="T153" s="338"/>
      <c r="U153" s="338"/>
      <c r="V153" s="338"/>
      <c r="W153" s="338"/>
      <c r="X153" s="338"/>
      <c r="Y153" s="338"/>
      <c r="Z153" s="338"/>
      <c r="AA153" s="338"/>
      <c r="AB153" s="338"/>
      <c r="AC153" s="338"/>
      <c r="AD153" s="338"/>
      <c r="AE153" s="338"/>
    </row>
    <row r="154" spans="1:31" ht="27" hidden="1" customHeight="1">
      <c r="A154" s="18"/>
      <c r="B154" s="254"/>
      <c r="C154" s="729"/>
      <c r="D154" s="730"/>
      <c r="E154" s="730"/>
      <c r="F154" s="416"/>
      <c r="G154" s="495"/>
      <c r="H154" s="424"/>
      <c r="I154" s="424"/>
      <c r="J154" s="424"/>
      <c r="K154" s="425"/>
      <c r="L154" s="426"/>
      <c r="M154" s="318"/>
      <c r="N154" s="338"/>
      <c r="O154" s="338"/>
      <c r="P154" s="338"/>
      <c r="Q154" s="338"/>
      <c r="R154" s="338"/>
      <c r="S154" s="338"/>
      <c r="T154" s="338"/>
      <c r="U154" s="338"/>
      <c r="V154" s="338"/>
      <c r="W154" s="338"/>
      <c r="X154" s="338"/>
      <c r="Y154" s="338"/>
      <c r="Z154" s="338"/>
      <c r="AA154" s="338"/>
      <c r="AB154" s="338"/>
      <c r="AC154" s="338"/>
      <c r="AD154" s="338"/>
      <c r="AE154" s="338"/>
    </row>
    <row r="155" spans="1:31" ht="27" hidden="1" customHeight="1" thickBot="1">
      <c r="A155" s="18"/>
      <c r="B155" s="255"/>
      <c r="C155" s="729"/>
      <c r="D155" s="730"/>
      <c r="E155" s="730"/>
      <c r="F155" s="416"/>
      <c r="G155" s="487"/>
      <c r="H155" s="427"/>
      <c r="I155" s="427"/>
      <c r="J155" s="427"/>
      <c r="K155" s="428"/>
      <c r="L155" s="344"/>
      <c r="M155" s="318"/>
      <c r="N155" s="338"/>
      <c r="O155" s="338"/>
      <c r="P155" s="338"/>
      <c r="Q155" s="338"/>
      <c r="R155" s="338"/>
      <c r="S155" s="338"/>
      <c r="T155" s="338"/>
      <c r="U155" s="338"/>
      <c r="V155" s="338"/>
      <c r="W155" s="338"/>
      <c r="X155" s="338"/>
      <c r="Y155" s="338"/>
      <c r="Z155" s="338"/>
      <c r="AA155" s="338"/>
      <c r="AB155" s="338"/>
      <c r="AC155" s="338"/>
      <c r="AD155" s="338"/>
      <c r="AE155" s="338"/>
    </row>
    <row r="156" spans="1:31" ht="27" customHeight="1" thickBot="1">
      <c r="A156" s="91"/>
      <c r="B156" s="250" t="s">
        <v>227</v>
      </c>
      <c r="C156" s="256"/>
      <c r="D156" s="256"/>
      <c r="E156" s="256"/>
      <c r="F156" s="413">
        <v>30</v>
      </c>
      <c r="G156" s="85" t="s">
        <v>173</v>
      </c>
      <c r="H156" s="65">
        <v>3455</v>
      </c>
      <c r="I156" s="65">
        <v>36972</v>
      </c>
      <c r="J156" s="65">
        <v>151701</v>
      </c>
      <c r="K156" s="223">
        <f>ROUND(H156,0)/ROUND(J156,0)</f>
        <v>2.2775064106367131E-2</v>
      </c>
      <c r="L156" s="418">
        <v>17</v>
      </c>
      <c r="M156" s="326"/>
      <c r="N156" s="338"/>
      <c r="O156" s="338"/>
      <c r="P156" s="338"/>
      <c r="Q156" s="338"/>
      <c r="R156" s="338"/>
      <c r="S156" s="338"/>
      <c r="T156" s="338"/>
      <c r="U156" s="338"/>
      <c r="V156" s="338"/>
      <c r="W156" s="338"/>
      <c r="X156" s="338"/>
      <c r="Y156" s="338"/>
      <c r="Z156" s="338"/>
      <c r="AA156" s="338"/>
      <c r="AB156" s="338"/>
      <c r="AC156" s="338"/>
      <c r="AD156" s="338"/>
      <c r="AE156" s="338"/>
    </row>
    <row r="157" spans="1:31" ht="27" hidden="1" customHeight="1">
      <c r="A157" s="18"/>
      <c r="B157" s="254"/>
      <c r="C157" s="731"/>
      <c r="D157" s="732"/>
      <c r="E157" s="732"/>
      <c r="F157" s="496"/>
      <c r="G157" s="484"/>
      <c r="H157" s="485"/>
      <c r="I157" s="485"/>
      <c r="J157" s="485"/>
      <c r="K157" s="225"/>
      <c r="L157" s="345"/>
      <c r="M157" s="318"/>
      <c r="N157" s="338"/>
      <c r="O157" s="338"/>
      <c r="P157" s="338"/>
      <c r="Q157" s="338"/>
      <c r="R157" s="338"/>
      <c r="S157" s="338"/>
      <c r="T157" s="338"/>
      <c r="U157" s="338"/>
      <c r="V157" s="338"/>
      <c r="W157" s="338"/>
      <c r="X157" s="338"/>
      <c r="Y157" s="338"/>
      <c r="Z157" s="338"/>
      <c r="AA157" s="338"/>
      <c r="AB157" s="338"/>
      <c r="AC157" s="338"/>
      <c r="AD157" s="338"/>
      <c r="AE157" s="338"/>
    </row>
    <row r="158" spans="1:31" ht="27" hidden="1" customHeight="1">
      <c r="A158" s="18"/>
      <c r="B158" s="254"/>
      <c r="C158" s="721"/>
      <c r="D158" s="722"/>
      <c r="E158" s="722"/>
      <c r="F158" s="497"/>
      <c r="G158" s="486"/>
      <c r="H158" s="422"/>
      <c r="I158" s="422"/>
      <c r="J158" s="422"/>
      <c r="K158" s="220"/>
      <c r="L158" s="343"/>
      <c r="M158" s="318"/>
      <c r="N158" s="338"/>
      <c r="O158" s="338"/>
      <c r="P158" s="338"/>
      <c r="Q158" s="338"/>
      <c r="R158" s="338"/>
      <c r="S158" s="338"/>
      <c r="T158" s="338"/>
      <c r="U158" s="338"/>
      <c r="V158" s="338"/>
      <c r="W158" s="338"/>
      <c r="X158" s="338"/>
      <c r="Y158" s="338"/>
      <c r="Z158" s="338"/>
      <c r="AA158" s="338"/>
      <c r="AB158" s="338"/>
      <c r="AC158" s="338"/>
      <c r="AD158" s="338"/>
      <c r="AE158" s="338"/>
    </row>
    <row r="159" spans="1:31" ht="27" hidden="1" customHeight="1">
      <c r="A159" s="18"/>
      <c r="B159" s="254"/>
      <c r="C159" s="721"/>
      <c r="D159" s="722"/>
      <c r="E159" s="722"/>
      <c r="F159" s="497"/>
      <c r="G159" s="486"/>
      <c r="H159" s="422"/>
      <c r="I159" s="422"/>
      <c r="J159" s="422"/>
      <c r="K159" s="220"/>
      <c r="L159" s="343"/>
      <c r="M159" s="318"/>
      <c r="N159" s="338"/>
      <c r="O159" s="338"/>
      <c r="P159" s="338"/>
      <c r="Q159" s="338"/>
      <c r="R159" s="338"/>
      <c r="S159" s="338"/>
      <c r="T159" s="338"/>
      <c r="U159" s="338"/>
      <c r="V159" s="338"/>
      <c r="W159" s="338"/>
      <c r="X159" s="338"/>
      <c r="Y159" s="338"/>
      <c r="Z159" s="338"/>
      <c r="AA159" s="338"/>
      <c r="AB159" s="338"/>
      <c r="AC159" s="338"/>
      <c r="AD159" s="338"/>
      <c r="AE159" s="338"/>
    </row>
    <row r="160" spans="1:31" ht="27" hidden="1" customHeight="1">
      <c r="A160" s="18"/>
      <c r="B160" s="254"/>
      <c r="C160" s="721"/>
      <c r="D160" s="722"/>
      <c r="E160" s="722"/>
      <c r="F160" s="497"/>
      <c r="G160" s="486"/>
      <c r="H160" s="422"/>
      <c r="I160" s="422"/>
      <c r="J160" s="422"/>
      <c r="K160" s="220"/>
      <c r="L160" s="343"/>
      <c r="M160" s="318"/>
      <c r="N160" s="338"/>
      <c r="O160" s="338"/>
      <c r="P160" s="338"/>
      <c r="Q160" s="338"/>
      <c r="R160" s="338"/>
      <c r="S160" s="338"/>
      <c r="T160" s="338"/>
      <c r="U160" s="338"/>
      <c r="V160" s="338"/>
      <c r="W160" s="338"/>
      <c r="X160" s="338"/>
      <c r="Y160" s="338"/>
      <c r="Z160" s="338"/>
      <c r="AA160" s="338"/>
      <c r="AB160" s="338"/>
      <c r="AC160" s="338"/>
      <c r="AD160" s="338"/>
      <c r="AE160" s="338"/>
    </row>
    <row r="161" spans="1:31" ht="27" hidden="1" customHeight="1">
      <c r="A161" s="18"/>
      <c r="B161" s="254"/>
      <c r="C161" s="721"/>
      <c r="D161" s="722"/>
      <c r="E161" s="722"/>
      <c r="F161" s="497"/>
      <c r="G161" s="486"/>
      <c r="H161" s="422"/>
      <c r="I161" s="422"/>
      <c r="J161" s="422"/>
      <c r="K161" s="220"/>
      <c r="L161" s="343"/>
      <c r="M161" s="318"/>
      <c r="N161" s="338"/>
      <c r="O161" s="338"/>
      <c r="P161" s="338"/>
      <c r="Q161" s="338"/>
      <c r="R161" s="338"/>
      <c r="S161" s="338"/>
      <c r="T161" s="338"/>
      <c r="U161" s="338"/>
      <c r="V161" s="338"/>
      <c r="W161" s="338"/>
      <c r="X161" s="338"/>
      <c r="Y161" s="338"/>
      <c r="Z161" s="338"/>
      <c r="AA161" s="338"/>
      <c r="AB161" s="338"/>
      <c r="AC161" s="338"/>
      <c r="AD161" s="338"/>
      <c r="AE161" s="338"/>
    </row>
    <row r="162" spans="1:31" ht="27" hidden="1" customHeight="1">
      <c r="A162" s="18"/>
      <c r="B162" s="254"/>
      <c r="C162" s="723"/>
      <c r="D162" s="724"/>
      <c r="E162" s="724"/>
      <c r="F162" s="496"/>
      <c r="G162" s="484"/>
      <c r="H162" s="485"/>
      <c r="I162" s="485"/>
      <c r="J162" s="485"/>
      <c r="K162" s="225"/>
      <c r="L162" s="345"/>
      <c r="M162" s="318"/>
      <c r="N162" s="338"/>
      <c r="O162" s="338"/>
      <c r="P162" s="338"/>
      <c r="Q162" s="338"/>
      <c r="R162" s="338"/>
      <c r="S162" s="338"/>
      <c r="T162" s="338"/>
      <c r="U162" s="338"/>
      <c r="V162" s="338"/>
      <c r="W162" s="338"/>
      <c r="X162" s="338"/>
      <c r="Y162" s="338"/>
      <c r="Z162" s="338"/>
      <c r="AA162" s="338"/>
      <c r="AB162" s="338"/>
      <c r="AC162" s="338"/>
      <c r="AD162" s="338"/>
      <c r="AE162" s="338"/>
    </row>
    <row r="163" spans="1:31" ht="27" hidden="1" customHeight="1">
      <c r="A163" s="6"/>
      <c r="B163" s="254"/>
      <c r="C163" s="725"/>
      <c r="D163" s="726"/>
      <c r="E163" s="726"/>
      <c r="F163" s="497"/>
      <c r="G163" s="486"/>
      <c r="H163" s="422"/>
      <c r="I163" s="422"/>
      <c r="J163" s="422"/>
      <c r="K163" s="220"/>
      <c r="L163" s="343"/>
      <c r="M163" s="318"/>
      <c r="N163" s="338"/>
      <c r="O163" s="338"/>
      <c r="P163" s="338"/>
      <c r="Q163" s="338"/>
      <c r="R163" s="338"/>
      <c r="S163" s="338"/>
      <c r="T163" s="338"/>
      <c r="U163" s="338"/>
      <c r="V163" s="338"/>
      <c r="W163" s="338"/>
      <c r="X163" s="338"/>
      <c r="Y163" s="338"/>
      <c r="Z163" s="338"/>
      <c r="AA163" s="338"/>
      <c r="AB163" s="338"/>
      <c r="AC163" s="338"/>
      <c r="AD163" s="338"/>
      <c r="AE163" s="338"/>
    </row>
    <row r="164" spans="1:31" ht="27" hidden="1" customHeight="1">
      <c r="A164" s="6"/>
      <c r="B164" s="254"/>
      <c r="C164" s="725"/>
      <c r="D164" s="726"/>
      <c r="E164" s="726"/>
      <c r="F164" s="497"/>
      <c r="G164" s="486"/>
      <c r="H164" s="422"/>
      <c r="I164" s="422"/>
      <c r="J164" s="422"/>
      <c r="K164" s="220"/>
      <c r="L164" s="343"/>
      <c r="M164" s="318"/>
      <c r="N164" s="338"/>
      <c r="O164" s="338"/>
      <c r="P164" s="338"/>
      <c r="Q164" s="338"/>
      <c r="R164" s="338"/>
      <c r="S164" s="338"/>
      <c r="T164" s="338"/>
      <c r="U164" s="338"/>
      <c r="V164" s="338"/>
      <c r="W164" s="338"/>
      <c r="X164" s="338"/>
      <c r="Y164" s="338"/>
      <c r="Z164" s="338"/>
      <c r="AA164" s="338"/>
      <c r="AB164" s="338"/>
      <c r="AC164" s="338"/>
      <c r="AD164" s="338"/>
      <c r="AE164" s="338"/>
    </row>
    <row r="165" spans="1:31" ht="27" hidden="1" customHeight="1" thickBot="1">
      <c r="A165" s="18"/>
      <c r="B165" s="255"/>
      <c r="C165" s="719"/>
      <c r="D165" s="720"/>
      <c r="E165" s="720"/>
      <c r="F165" s="498"/>
      <c r="G165" s="487"/>
      <c r="H165" s="427"/>
      <c r="I165" s="427"/>
      <c r="J165" s="427"/>
      <c r="K165" s="224"/>
      <c r="L165" s="344"/>
      <c r="M165" s="318"/>
      <c r="N165" s="338"/>
      <c r="O165" s="338"/>
      <c r="P165" s="338"/>
      <c r="Q165" s="338"/>
      <c r="R165" s="338"/>
      <c r="S165" s="338"/>
      <c r="T165" s="338"/>
      <c r="U165" s="338"/>
      <c r="V165" s="338"/>
      <c r="W165" s="338"/>
      <c r="X165" s="338"/>
      <c r="Y165" s="338"/>
      <c r="Z165" s="338"/>
      <c r="AA165" s="338"/>
      <c r="AB165" s="338"/>
      <c r="AC165" s="338"/>
      <c r="AD165" s="338"/>
      <c r="AE165" s="338"/>
    </row>
    <row r="166" spans="1:31" ht="27" customHeight="1">
      <c r="A166" s="91"/>
      <c r="B166" s="250" t="s">
        <v>228</v>
      </c>
      <c r="C166" s="256"/>
      <c r="D166" s="256"/>
      <c r="E166" s="256"/>
      <c r="F166" s="404">
        <v>3</v>
      </c>
      <c r="G166" s="85" t="s">
        <v>527</v>
      </c>
      <c r="H166" s="65">
        <f>SUM(H167:H168)</f>
        <v>52399</v>
      </c>
      <c r="I166" s="65">
        <f>SUM(I167:I168)</f>
        <v>776462</v>
      </c>
      <c r="J166" s="65">
        <f>SUM(J167:J168)</f>
        <v>4163074</v>
      </c>
      <c r="K166" s="223">
        <f>ROUND(H166,0)/ROUND(J166,0)</f>
        <v>1.2586612680917994E-2</v>
      </c>
      <c r="L166" s="418">
        <v>18</v>
      </c>
      <c r="M166" s="326"/>
      <c r="N166" s="338"/>
      <c r="O166" s="338"/>
      <c r="P166" s="338"/>
      <c r="Q166" s="338"/>
      <c r="R166" s="338"/>
      <c r="S166" s="338"/>
      <c r="T166" s="338"/>
      <c r="U166" s="338"/>
      <c r="V166" s="338"/>
      <c r="W166" s="338"/>
      <c r="X166" s="338"/>
      <c r="Y166" s="338"/>
      <c r="Z166" s="338"/>
      <c r="AA166" s="338"/>
      <c r="AB166" s="338"/>
      <c r="AC166" s="338"/>
      <c r="AD166" s="338"/>
      <c r="AE166" s="338"/>
    </row>
    <row r="167" spans="1:31" ht="27" customHeight="1">
      <c r="A167" s="18"/>
      <c r="B167" s="60"/>
      <c r="C167" s="713" t="s">
        <v>229</v>
      </c>
      <c r="D167" s="714"/>
      <c r="E167" s="714"/>
      <c r="F167" s="550"/>
      <c r="G167" s="90" t="s">
        <v>527</v>
      </c>
      <c r="H167" s="216">
        <v>29063</v>
      </c>
      <c r="I167" s="216">
        <v>484154</v>
      </c>
      <c r="J167" s="216">
        <v>3236480</v>
      </c>
      <c r="K167" s="597">
        <f>ROUND(H167,0)/ROUND(J167,0)</f>
        <v>8.979817579592644E-3</v>
      </c>
      <c r="L167" s="598">
        <v>20</v>
      </c>
      <c r="M167" s="318"/>
      <c r="N167" s="338"/>
      <c r="O167" s="338"/>
      <c r="P167" s="338"/>
      <c r="Q167" s="338"/>
      <c r="R167" s="338"/>
      <c r="S167" s="338"/>
      <c r="T167" s="338"/>
      <c r="U167" s="338"/>
      <c r="V167" s="338"/>
      <c r="W167" s="338"/>
      <c r="X167" s="338"/>
      <c r="Y167" s="338"/>
      <c r="Z167" s="338"/>
      <c r="AA167" s="338"/>
      <c r="AB167" s="338"/>
      <c r="AC167" s="338"/>
      <c r="AD167" s="338"/>
      <c r="AE167" s="338"/>
    </row>
    <row r="168" spans="1:31" ht="27" customHeight="1" thickBot="1">
      <c r="A168" s="18"/>
      <c r="B168" s="60"/>
      <c r="C168" s="685" t="s">
        <v>157</v>
      </c>
      <c r="D168" s="686"/>
      <c r="E168" s="686"/>
      <c r="F168" s="548"/>
      <c r="G168" s="87" t="s">
        <v>527</v>
      </c>
      <c r="H168" s="107">
        <v>23336</v>
      </c>
      <c r="I168" s="107">
        <v>292308</v>
      </c>
      <c r="J168" s="107">
        <v>926594</v>
      </c>
      <c r="K168" s="599">
        <f>ROUND(H168,0)/ROUND(J168,0)</f>
        <v>2.5184708728957884E-2</v>
      </c>
      <c r="L168" s="600">
        <v>14</v>
      </c>
      <c r="M168" s="318"/>
      <c r="N168" s="338"/>
      <c r="O168" s="338"/>
      <c r="P168" s="338"/>
      <c r="Q168" s="338"/>
      <c r="R168" s="338"/>
      <c r="S168" s="338"/>
      <c r="T168" s="338"/>
      <c r="U168" s="338"/>
      <c r="V168" s="338"/>
      <c r="W168" s="338"/>
      <c r="X168" s="338"/>
      <c r="Y168" s="338"/>
      <c r="Z168" s="338"/>
      <c r="AA168" s="338"/>
      <c r="AB168" s="338"/>
      <c r="AC168" s="338"/>
      <c r="AD168" s="338"/>
      <c r="AE168" s="338"/>
    </row>
    <row r="169" spans="1:31" ht="27" hidden="1" customHeight="1">
      <c r="A169" s="18"/>
      <c r="B169" s="60"/>
      <c r="C169" s="685"/>
      <c r="D169" s="686"/>
      <c r="E169" s="686"/>
      <c r="F169" s="548"/>
      <c r="G169" s="87"/>
      <c r="H169" s="54"/>
      <c r="I169" s="54"/>
      <c r="J169" s="54"/>
      <c r="K169" s="220"/>
      <c r="L169" s="296"/>
      <c r="M169" s="318"/>
      <c r="N169" s="338"/>
      <c r="O169" s="338"/>
      <c r="P169" s="338"/>
      <c r="Q169" s="338"/>
      <c r="R169" s="338"/>
      <c r="S169" s="338"/>
      <c r="T169" s="338"/>
      <c r="U169" s="338"/>
      <c r="V169" s="338"/>
      <c r="W169" s="338"/>
      <c r="X169" s="338"/>
      <c r="Y169" s="338"/>
      <c r="Z169" s="338"/>
      <c r="AA169" s="338"/>
      <c r="AB169" s="338"/>
      <c r="AC169" s="338"/>
      <c r="AD169" s="338"/>
      <c r="AE169" s="338"/>
    </row>
    <row r="170" spans="1:31" ht="27" hidden="1" customHeight="1">
      <c r="A170" s="18"/>
      <c r="B170" s="60"/>
      <c r="C170" s="685"/>
      <c r="D170" s="686"/>
      <c r="E170" s="686"/>
      <c r="F170" s="548"/>
      <c r="G170" s="87"/>
      <c r="H170" s="54"/>
      <c r="I170" s="54"/>
      <c r="J170" s="54"/>
      <c r="K170" s="220"/>
      <c r="L170" s="296"/>
      <c r="M170" s="318"/>
      <c r="N170" s="338"/>
      <c r="O170" s="338"/>
      <c r="P170" s="338"/>
      <c r="Q170" s="338"/>
      <c r="R170" s="338"/>
      <c r="S170" s="338"/>
      <c r="T170" s="338"/>
      <c r="U170" s="338"/>
      <c r="V170" s="338"/>
      <c r="W170" s="338"/>
      <c r="X170" s="338"/>
      <c r="Y170" s="338"/>
      <c r="Z170" s="338"/>
      <c r="AA170" s="338"/>
      <c r="AB170" s="338"/>
      <c r="AC170" s="338"/>
      <c r="AD170" s="338"/>
      <c r="AE170" s="338"/>
    </row>
    <row r="171" spans="1:31" ht="27" hidden="1" customHeight="1">
      <c r="A171" s="18"/>
      <c r="B171" s="60"/>
      <c r="C171" s="685"/>
      <c r="D171" s="686"/>
      <c r="E171" s="686"/>
      <c r="F171" s="548"/>
      <c r="G171" s="87"/>
      <c r="H171" s="54"/>
      <c r="I171" s="54"/>
      <c r="J171" s="54"/>
      <c r="K171" s="220"/>
      <c r="L171" s="296"/>
      <c r="M171" s="318"/>
      <c r="N171" s="338"/>
      <c r="O171" s="338"/>
      <c r="P171" s="338"/>
      <c r="Q171" s="338"/>
      <c r="R171" s="338"/>
      <c r="S171" s="338"/>
      <c r="T171" s="338"/>
      <c r="U171" s="338"/>
      <c r="V171" s="338"/>
      <c r="W171" s="338"/>
      <c r="X171" s="338"/>
      <c r="Y171" s="338"/>
      <c r="Z171" s="338"/>
      <c r="AA171" s="338"/>
      <c r="AB171" s="338"/>
      <c r="AC171" s="338"/>
      <c r="AD171" s="338"/>
      <c r="AE171" s="338"/>
    </row>
    <row r="172" spans="1:31" ht="27" hidden="1" customHeight="1">
      <c r="A172" s="18"/>
      <c r="B172" s="60"/>
      <c r="C172" s="716"/>
      <c r="D172" s="717"/>
      <c r="E172" s="717"/>
      <c r="F172" s="550"/>
      <c r="G172" s="90"/>
      <c r="H172" s="57"/>
      <c r="I172" s="57"/>
      <c r="J172" s="57"/>
      <c r="K172" s="225"/>
      <c r="L172" s="295"/>
      <c r="M172" s="318"/>
      <c r="N172" s="338"/>
      <c r="O172" s="338"/>
      <c r="P172" s="338"/>
      <c r="Q172" s="338"/>
      <c r="R172" s="338"/>
      <c r="S172" s="338"/>
      <c r="T172" s="338"/>
      <c r="U172" s="338"/>
      <c r="V172" s="338"/>
      <c r="W172" s="338"/>
      <c r="X172" s="338"/>
      <c r="Y172" s="338"/>
      <c r="Z172" s="338"/>
      <c r="AA172" s="338"/>
      <c r="AB172" s="338"/>
      <c r="AC172" s="338"/>
      <c r="AD172" s="338"/>
      <c r="AE172" s="338"/>
    </row>
    <row r="173" spans="1:31" ht="27" hidden="1" customHeight="1">
      <c r="A173" s="6"/>
      <c r="B173" s="60"/>
      <c r="C173" s="688"/>
      <c r="D173" s="689"/>
      <c r="E173" s="689"/>
      <c r="F173" s="548"/>
      <c r="G173" s="87"/>
      <c r="H173" s="54"/>
      <c r="I173" s="54"/>
      <c r="J173" s="54"/>
      <c r="K173" s="220"/>
      <c r="L173" s="296"/>
      <c r="M173" s="318"/>
      <c r="N173" s="338"/>
      <c r="O173" s="338"/>
      <c r="P173" s="338"/>
      <c r="Q173" s="338"/>
      <c r="R173" s="338"/>
      <c r="S173" s="338"/>
      <c r="T173" s="338"/>
      <c r="U173" s="338"/>
      <c r="V173" s="338"/>
      <c r="W173" s="338"/>
      <c r="X173" s="338"/>
      <c r="Y173" s="338"/>
      <c r="Z173" s="338"/>
      <c r="AA173" s="338"/>
      <c r="AB173" s="338"/>
      <c r="AC173" s="338"/>
      <c r="AD173" s="338"/>
      <c r="AE173" s="338"/>
    </row>
    <row r="174" spans="1:31" ht="27" hidden="1" customHeight="1">
      <c r="A174" s="6"/>
      <c r="B174" s="60"/>
      <c r="C174" s="688"/>
      <c r="D174" s="689"/>
      <c r="E174" s="689"/>
      <c r="F174" s="548"/>
      <c r="G174" s="87"/>
      <c r="H174" s="54"/>
      <c r="I174" s="54"/>
      <c r="J174" s="54"/>
      <c r="K174" s="220"/>
      <c r="L174" s="296"/>
      <c r="M174" s="318"/>
      <c r="N174" s="338"/>
      <c r="O174" s="338"/>
      <c r="P174" s="338"/>
      <c r="Q174" s="338"/>
      <c r="R174" s="338"/>
      <c r="S174" s="338"/>
      <c r="T174" s="338"/>
      <c r="U174" s="338"/>
      <c r="V174" s="338"/>
      <c r="W174" s="338"/>
      <c r="X174" s="338"/>
      <c r="Y174" s="338"/>
      <c r="Z174" s="338"/>
      <c r="AA174" s="338"/>
      <c r="AB174" s="338"/>
      <c r="AC174" s="338"/>
      <c r="AD174" s="338"/>
      <c r="AE174" s="338"/>
    </row>
    <row r="175" spans="1:31" ht="27" hidden="1" customHeight="1" thickBot="1">
      <c r="A175" s="18"/>
      <c r="B175" s="66"/>
      <c r="C175" s="697"/>
      <c r="D175" s="698"/>
      <c r="E175" s="698"/>
      <c r="F175" s="549"/>
      <c r="G175" s="89"/>
      <c r="H175" s="56"/>
      <c r="I175" s="56"/>
      <c r="J175" s="56"/>
      <c r="K175" s="224"/>
      <c r="L175" s="308"/>
      <c r="M175" s="318"/>
      <c r="N175" s="338"/>
      <c r="O175" s="338"/>
      <c r="P175" s="338"/>
      <c r="Q175" s="338"/>
      <c r="R175" s="338"/>
      <c r="S175" s="338"/>
      <c r="T175" s="338"/>
      <c r="U175" s="338"/>
      <c r="V175" s="338"/>
      <c r="W175" s="338"/>
      <c r="X175" s="338"/>
      <c r="Y175" s="338"/>
      <c r="Z175" s="338"/>
      <c r="AA175" s="338"/>
      <c r="AB175" s="338"/>
      <c r="AC175" s="338"/>
      <c r="AD175" s="338"/>
      <c r="AE175" s="338"/>
    </row>
    <row r="176" spans="1:31" ht="27" customHeight="1">
      <c r="A176" s="91"/>
      <c r="B176" s="250" t="s">
        <v>230</v>
      </c>
      <c r="C176" s="256"/>
      <c r="D176" s="256"/>
      <c r="E176" s="256"/>
      <c r="F176" s="404">
        <v>3</v>
      </c>
      <c r="G176" s="85" t="s">
        <v>183</v>
      </c>
      <c r="H176" s="65">
        <v>356</v>
      </c>
      <c r="I176" s="65">
        <v>3303</v>
      </c>
      <c r="J176" s="65">
        <v>12552</v>
      </c>
      <c r="K176" s="223">
        <f>ROUND(H176,0)/ROUND(J176,0)</f>
        <v>2.8362014021669855E-2</v>
      </c>
      <c r="L176" s="418">
        <v>6</v>
      </c>
      <c r="M176" s="326"/>
      <c r="N176" s="475"/>
      <c r="O176" s="338"/>
      <c r="P176" s="338"/>
      <c r="Q176" s="338"/>
      <c r="R176" s="338"/>
      <c r="S176" s="338"/>
      <c r="T176" s="338"/>
      <c r="U176" s="338"/>
      <c r="V176" s="338"/>
      <c r="W176" s="338"/>
      <c r="X176" s="338"/>
      <c r="Y176" s="338"/>
      <c r="Z176" s="338"/>
      <c r="AA176" s="338"/>
      <c r="AB176" s="338"/>
      <c r="AC176" s="338"/>
      <c r="AD176" s="338"/>
      <c r="AE176" s="338"/>
    </row>
    <row r="177" spans="1:31" ht="27" customHeight="1">
      <c r="A177" s="18"/>
      <c r="B177" s="60"/>
      <c r="C177" s="713" t="s">
        <v>333</v>
      </c>
      <c r="D177" s="714"/>
      <c r="E177" s="714"/>
      <c r="F177" s="550"/>
      <c r="G177" s="90" t="s">
        <v>183</v>
      </c>
      <c r="H177" s="216">
        <v>89</v>
      </c>
      <c r="I177" s="216">
        <v>1348</v>
      </c>
      <c r="J177" s="216">
        <v>8037</v>
      </c>
      <c r="K177" s="597">
        <f>ROUND(H177,0)/ROUND(J177,0)</f>
        <v>1.107378375015553E-2</v>
      </c>
      <c r="L177" s="202">
        <v>25</v>
      </c>
      <c r="M177" s="318"/>
      <c r="N177" s="338"/>
      <c r="O177" s="338"/>
      <c r="P177" s="338"/>
      <c r="Q177" s="338"/>
      <c r="R177" s="338"/>
      <c r="S177" s="338"/>
      <c r="T177" s="338"/>
      <c r="U177" s="338"/>
      <c r="V177" s="338"/>
      <c r="W177" s="338"/>
      <c r="X177" s="338"/>
      <c r="Y177" s="338"/>
      <c r="Z177" s="338"/>
      <c r="AA177" s="338"/>
      <c r="AB177" s="338"/>
      <c r="AC177" s="338"/>
      <c r="AD177" s="338"/>
      <c r="AE177" s="338"/>
    </row>
    <row r="178" spans="1:31" ht="27" customHeight="1">
      <c r="A178" s="18"/>
      <c r="B178" s="60"/>
      <c r="C178" s="685" t="s">
        <v>334</v>
      </c>
      <c r="D178" s="686"/>
      <c r="E178" s="686"/>
      <c r="F178" s="548"/>
      <c r="G178" s="87" t="s">
        <v>183</v>
      </c>
      <c r="H178" s="107">
        <v>267</v>
      </c>
      <c r="I178" s="107">
        <v>1955</v>
      </c>
      <c r="J178" s="107">
        <v>4515</v>
      </c>
      <c r="K178" s="429">
        <f>ROUND(H178,0)/ROUND(J178,0)</f>
        <v>5.9136212624584718E-2</v>
      </c>
      <c r="L178" s="196">
        <v>6</v>
      </c>
      <c r="M178" s="318"/>
      <c r="N178" s="338"/>
      <c r="O178" s="338"/>
      <c r="P178" s="338"/>
      <c r="Q178" s="338"/>
      <c r="R178" s="338"/>
      <c r="S178" s="338"/>
      <c r="T178" s="338"/>
      <c r="U178" s="338"/>
      <c r="V178" s="338"/>
      <c r="W178" s="338"/>
      <c r="X178" s="338"/>
      <c r="Y178" s="338"/>
      <c r="Z178" s="338"/>
      <c r="AA178" s="338"/>
      <c r="AB178" s="338"/>
      <c r="AC178" s="338"/>
      <c r="AD178" s="338"/>
      <c r="AE178" s="338"/>
    </row>
    <row r="179" spans="1:31" ht="27" customHeight="1" thickBot="1">
      <c r="A179" s="18"/>
      <c r="B179" s="60"/>
      <c r="C179" s="685" t="s">
        <v>330</v>
      </c>
      <c r="D179" s="686"/>
      <c r="E179" s="686"/>
      <c r="F179" s="548"/>
      <c r="G179" s="87" t="s">
        <v>528</v>
      </c>
      <c r="H179" s="54">
        <f>H177/H176*100</f>
        <v>25</v>
      </c>
      <c r="I179" s="54">
        <f>I177/I176*100</f>
        <v>40.811383590675142</v>
      </c>
      <c r="J179" s="54">
        <f>J177/J176*100</f>
        <v>64.029636711281071</v>
      </c>
      <c r="K179" s="429" t="s">
        <v>71</v>
      </c>
      <c r="L179" s="196" t="s">
        <v>469</v>
      </c>
      <c r="M179" s="318"/>
      <c r="N179" s="338"/>
      <c r="O179" s="338"/>
      <c r="P179" s="338"/>
      <c r="Q179" s="338"/>
      <c r="R179" s="338"/>
      <c r="S179" s="338"/>
      <c r="T179" s="338"/>
      <c r="U179" s="338"/>
      <c r="V179" s="338"/>
      <c r="W179" s="338"/>
      <c r="X179" s="338"/>
      <c r="Y179" s="338"/>
      <c r="Z179" s="338"/>
      <c r="AA179" s="338"/>
      <c r="AB179" s="338"/>
      <c r="AC179" s="338"/>
      <c r="AD179" s="338"/>
      <c r="AE179" s="338"/>
    </row>
    <row r="180" spans="1:31" ht="27" hidden="1" customHeight="1">
      <c r="A180" s="18"/>
      <c r="B180" s="60"/>
      <c r="C180" s="685"/>
      <c r="D180" s="686"/>
      <c r="E180" s="686"/>
      <c r="F180" s="548"/>
      <c r="G180" s="87"/>
      <c r="H180" s="54"/>
      <c r="I180" s="54"/>
      <c r="J180" s="54"/>
      <c r="K180" s="220"/>
      <c r="L180" s="296"/>
      <c r="M180" s="318"/>
      <c r="N180" s="338"/>
      <c r="O180" s="338"/>
      <c r="P180" s="338"/>
      <c r="Q180" s="338"/>
      <c r="R180" s="338"/>
      <c r="S180" s="338"/>
      <c r="T180" s="338"/>
      <c r="U180" s="338"/>
      <c r="V180" s="338"/>
      <c r="W180" s="338"/>
      <c r="X180" s="338"/>
      <c r="Y180" s="338"/>
      <c r="Z180" s="338"/>
      <c r="AA180" s="338"/>
      <c r="AB180" s="338"/>
      <c r="AC180" s="338"/>
      <c r="AD180" s="338"/>
      <c r="AE180" s="338"/>
    </row>
    <row r="181" spans="1:31" ht="27" hidden="1" customHeight="1">
      <c r="A181" s="18"/>
      <c r="B181" s="60"/>
      <c r="C181" s="685"/>
      <c r="D181" s="686"/>
      <c r="E181" s="686"/>
      <c r="F181" s="548"/>
      <c r="G181" s="87"/>
      <c r="H181" s="54"/>
      <c r="I181" s="54"/>
      <c r="J181" s="54"/>
      <c r="K181" s="220"/>
      <c r="L181" s="296"/>
      <c r="M181" s="318"/>
      <c r="N181" s="338"/>
      <c r="O181" s="338"/>
      <c r="P181" s="338"/>
      <c r="Q181" s="338"/>
      <c r="R181" s="338"/>
      <c r="S181" s="338"/>
      <c r="T181" s="338"/>
      <c r="U181" s="338"/>
      <c r="V181" s="338"/>
      <c r="W181" s="338"/>
      <c r="X181" s="338"/>
      <c r="Y181" s="338"/>
      <c r="Z181" s="338"/>
      <c r="AA181" s="338"/>
      <c r="AB181" s="338"/>
      <c r="AC181" s="338"/>
      <c r="AD181" s="338"/>
      <c r="AE181" s="338"/>
    </row>
    <row r="182" spans="1:31" ht="27" hidden="1" customHeight="1">
      <c r="A182" s="18"/>
      <c r="B182" s="60"/>
      <c r="C182" s="716"/>
      <c r="D182" s="717"/>
      <c r="E182" s="717"/>
      <c r="F182" s="550"/>
      <c r="G182" s="90"/>
      <c r="H182" s="57"/>
      <c r="I182" s="57"/>
      <c r="J182" s="57"/>
      <c r="K182" s="225"/>
      <c r="L182" s="295"/>
      <c r="M182" s="318"/>
      <c r="N182" s="338"/>
      <c r="O182" s="338"/>
      <c r="P182" s="338"/>
      <c r="Q182" s="338"/>
      <c r="R182" s="338"/>
      <c r="S182" s="338"/>
      <c r="T182" s="338"/>
      <c r="U182" s="338"/>
      <c r="V182" s="338"/>
      <c r="W182" s="338"/>
      <c r="X182" s="338"/>
      <c r="Y182" s="338"/>
      <c r="Z182" s="338"/>
      <c r="AA182" s="338"/>
      <c r="AB182" s="338"/>
      <c r="AC182" s="338"/>
      <c r="AD182" s="338"/>
      <c r="AE182" s="338"/>
    </row>
    <row r="183" spans="1:31" ht="27" hidden="1" customHeight="1">
      <c r="A183" s="6"/>
      <c r="B183" s="60"/>
      <c r="C183" s="688"/>
      <c r="D183" s="689"/>
      <c r="E183" s="689"/>
      <c r="F183" s="548"/>
      <c r="G183" s="87"/>
      <c r="H183" s="54"/>
      <c r="I183" s="54"/>
      <c r="J183" s="54"/>
      <c r="K183" s="220"/>
      <c r="L183" s="296"/>
      <c r="M183" s="318"/>
      <c r="N183" s="338"/>
      <c r="O183" s="338"/>
      <c r="P183" s="338"/>
      <c r="Q183" s="338"/>
      <c r="R183" s="338"/>
      <c r="S183" s="338"/>
      <c r="T183" s="338"/>
      <c r="U183" s="338"/>
      <c r="V183" s="338"/>
      <c r="W183" s="338"/>
      <c r="X183" s="338"/>
      <c r="Y183" s="338"/>
      <c r="Z183" s="338"/>
      <c r="AA183" s="338"/>
      <c r="AB183" s="338"/>
      <c r="AC183" s="338"/>
      <c r="AD183" s="338"/>
      <c r="AE183" s="338"/>
    </row>
    <row r="184" spans="1:31" ht="27" hidden="1" customHeight="1">
      <c r="A184" s="6"/>
      <c r="B184" s="60"/>
      <c r="C184" s="688"/>
      <c r="D184" s="689"/>
      <c r="E184" s="689"/>
      <c r="F184" s="548"/>
      <c r="G184" s="87"/>
      <c r="H184" s="54"/>
      <c r="I184" s="54"/>
      <c r="J184" s="54"/>
      <c r="K184" s="220"/>
      <c r="L184" s="296"/>
      <c r="M184" s="318"/>
      <c r="N184" s="338"/>
      <c r="O184" s="338"/>
      <c r="P184" s="338"/>
      <c r="Q184" s="338"/>
      <c r="R184" s="338"/>
      <c r="S184" s="338"/>
      <c r="T184" s="338"/>
      <c r="U184" s="338"/>
      <c r="V184" s="338"/>
      <c r="W184" s="338"/>
      <c r="X184" s="338"/>
      <c r="Y184" s="338"/>
      <c r="Z184" s="338"/>
      <c r="AA184" s="338"/>
      <c r="AB184" s="338"/>
      <c r="AC184" s="338"/>
      <c r="AD184" s="338"/>
      <c r="AE184" s="338"/>
    </row>
    <row r="185" spans="1:31" ht="27" hidden="1" customHeight="1" thickBot="1">
      <c r="A185" s="18"/>
      <c r="B185" s="66"/>
      <c r="C185" s="697"/>
      <c r="D185" s="698"/>
      <c r="E185" s="698"/>
      <c r="F185" s="549"/>
      <c r="G185" s="89"/>
      <c r="H185" s="56"/>
      <c r="I185" s="56"/>
      <c r="J185" s="56"/>
      <c r="K185" s="224"/>
      <c r="L185" s="308"/>
      <c r="M185" s="318"/>
      <c r="N185" s="338"/>
      <c r="O185" s="338"/>
      <c r="P185" s="338"/>
      <c r="Q185" s="338"/>
      <c r="R185" s="338"/>
      <c r="S185" s="338"/>
      <c r="T185" s="338"/>
      <c r="U185" s="338"/>
      <c r="V185" s="338"/>
      <c r="W185" s="338"/>
      <c r="X185" s="338"/>
      <c r="Y185" s="338"/>
      <c r="Z185" s="338"/>
      <c r="AA185" s="338"/>
      <c r="AB185" s="338"/>
      <c r="AC185" s="338"/>
      <c r="AD185" s="338"/>
      <c r="AE185" s="338"/>
    </row>
    <row r="186" spans="1:31" ht="27" customHeight="1">
      <c r="A186" s="91"/>
      <c r="B186" s="250" t="s">
        <v>231</v>
      </c>
      <c r="C186" s="256"/>
      <c r="D186" s="256"/>
      <c r="E186" s="256"/>
      <c r="F186" s="404">
        <v>3</v>
      </c>
      <c r="G186" s="85" t="s">
        <v>232</v>
      </c>
      <c r="H186" s="65">
        <v>679</v>
      </c>
      <c r="I186" s="65">
        <v>425</v>
      </c>
      <c r="J186" s="65">
        <v>302</v>
      </c>
      <c r="K186" s="223">
        <f>ROUND(H186,0)/ROUND(J186,0)</f>
        <v>2.2483443708609272</v>
      </c>
      <c r="L186" s="266">
        <v>3</v>
      </c>
      <c r="M186" s="326"/>
      <c r="N186" s="338"/>
      <c r="O186" s="338"/>
      <c r="P186" s="338"/>
      <c r="Q186" s="338"/>
      <c r="R186" s="338"/>
      <c r="S186" s="338"/>
      <c r="T186" s="338"/>
      <c r="U186" s="338"/>
      <c r="V186" s="338"/>
      <c r="W186" s="338"/>
      <c r="X186" s="338"/>
      <c r="Y186" s="338"/>
      <c r="Z186" s="338"/>
      <c r="AA186" s="338"/>
      <c r="AB186" s="338"/>
      <c r="AC186" s="338"/>
      <c r="AD186" s="338"/>
      <c r="AE186" s="338"/>
    </row>
    <row r="187" spans="1:31" ht="27" customHeight="1">
      <c r="A187" s="18"/>
      <c r="B187" s="60"/>
      <c r="C187" s="713" t="s">
        <v>229</v>
      </c>
      <c r="D187" s="714"/>
      <c r="E187" s="714"/>
      <c r="F187" s="550"/>
      <c r="G187" s="90" t="s">
        <v>232</v>
      </c>
      <c r="H187" s="216">
        <v>307</v>
      </c>
      <c r="I187" s="216">
        <v>278</v>
      </c>
      <c r="J187" s="216">
        <v>248</v>
      </c>
      <c r="K187" s="597">
        <f>ROUND(H187,0)/ROUND(J187,0)</f>
        <v>1.2379032258064515</v>
      </c>
      <c r="L187" s="202">
        <v>20</v>
      </c>
      <c r="M187" s="318"/>
      <c r="N187" s="338"/>
      <c r="O187" s="338"/>
      <c r="P187" s="338"/>
      <c r="Q187" s="338"/>
      <c r="R187" s="338"/>
      <c r="S187" s="338"/>
      <c r="T187" s="338"/>
      <c r="U187" s="338"/>
      <c r="V187" s="338"/>
      <c r="W187" s="338"/>
      <c r="X187" s="338"/>
      <c r="Y187" s="338"/>
      <c r="Z187" s="338"/>
      <c r="AA187" s="338"/>
      <c r="AB187" s="338"/>
      <c r="AC187" s="338"/>
      <c r="AD187" s="338"/>
      <c r="AE187" s="338"/>
    </row>
    <row r="188" spans="1:31" ht="27" customHeight="1" thickBot="1">
      <c r="A188" s="18"/>
      <c r="B188" s="66"/>
      <c r="C188" s="710" t="s">
        <v>157</v>
      </c>
      <c r="D188" s="711"/>
      <c r="E188" s="711"/>
      <c r="F188" s="549"/>
      <c r="G188" s="89" t="s">
        <v>232</v>
      </c>
      <c r="H188" s="601">
        <v>1144</v>
      </c>
      <c r="I188" s="601">
        <v>669</v>
      </c>
      <c r="J188" s="601">
        <v>487</v>
      </c>
      <c r="K188" s="599">
        <f>ROUND(H188,0)/ROUND(J188,0)</f>
        <v>2.3490759753593431</v>
      </c>
      <c r="L188" s="204">
        <v>6</v>
      </c>
      <c r="M188" s="318"/>
      <c r="N188" s="338"/>
      <c r="O188" s="338"/>
      <c r="P188" s="338"/>
      <c r="Q188" s="338"/>
      <c r="R188" s="338"/>
      <c r="S188" s="338"/>
      <c r="T188" s="338"/>
      <c r="U188" s="338"/>
      <c r="V188" s="338"/>
      <c r="W188" s="338"/>
      <c r="X188" s="338"/>
      <c r="Y188" s="338"/>
      <c r="Z188" s="338"/>
      <c r="AA188" s="338"/>
      <c r="AB188" s="338"/>
      <c r="AC188" s="338"/>
      <c r="AD188" s="338"/>
      <c r="AE188" s="338"/>
    </row>
    <row r="189" spans="1:31" ht="27" hidden="1" customHeight="1">
      <c r="A189" s="18"/>
      <c r="B189" s="60"/>
      <c r="C189" s="713"/>
      <c r="D189" s="714"/>
      <c r="E189" s="714"/>
      <c r="F189" s="550"/>
      <c r="G189" s="90"/>
      <c r="H189" s="57"/>
      <c r="I189" s="57"/>
      <c r="J189" s="57"/>
      <c r="K189" s="225"/>
      <c r="L189" s="294"/>
      <c r="M189" s="317"/>
      <c r="N189" s="338"/>
      <c r="O189" s="338"/>
      <c r="P189" s="338"/>
      <c r="Q189" s="338"/>
      <c r="R189" s="338"/>
      <c r="S189" s="338"/>
      <c r="T189" s="338"/>
      <c r="U189" s="338"/>
      <c r="V189" s="338"/>
      <c r="W189" s="338"/>
      <c r="X189" s="338"/>
      <c r="Y189" s="338"/>
      <c r="Z189" s="338"/>
      <c r="AA189" s="338"/>
      <c r="AB189" s="338"/>
      <c r="AC189" s="338"/>
      <c r="AD189" s="338"/>
      <c r="AE189" s="338"/>
    </row>
    <row r="190" spans="1:31" ht="27" hidden="1" customHeight="1">
      <c r="A190" s="18"/>
      <c r="B190" s="60"/>
      <c r="C190" s="685"/>
      <c r="D190" s="686"/>
      <c r="E190" s="686"/>
      <c r="F190" s="548"/>
      <c r="G190" s="87"/>
      <c r="H190" s="54"/>
      <c r="I190" s="54"/>
      <c r="J190" s="54"/>
      <c r="K190" s="220"/>
      <c r="L190" s="290"/>
      <c r="M190" s="317"/>
      <c r="N190" s="338"/>
      <c r="O190" s="338"/>
      <c r="P190" s="338"/>
      <c r="Q190" s="338"/>
      <c r="R190" s="338"/>
      <c r="S190" s="338"/>
      <c r="T190" s="338"/>
      <c r="U190" s="338"/>
      <c r="V190" s="338"/>
      <c r="W190" s="338"/>
      <c r="X190" s="338"/>
      <c r="Y190" s="338"/>
      <c r="Z190" s="338"/>
      <c r="AA190" s="338"/>
      <c r="AB190" s="338"/>
      <c r="AC190" s="338"/>
      <c r="AD190" s="338"/>
      <c r="AE190" s="338"/>
    </row>
    <row r="191" spans="1:31" ht="27" hidden="1" customHeight="1">
      <c r="A191" s="18"/>
      <c r="B191" s="60"/>
      <c r="C191" s="685"/>
      <c r="D191" s="686"/>
      <c r="E191" s="686"/>
      <c r="F191" s="548"/>
      <c r="G191" s="87"/>
      <c r="H191" s="54"/>
      <c r="I191" s="54"/>
      <c r="J191" s="54"/>
      <c r="K191" s="220"/>
      <c r="L191" s="290"/>
      <c r="M191" s="317"/>
      <c r="N191" s="338"/>
      <c r="O191" s="338"/>
      <c r="P191" s="338"/>
      <c r="Q191" s="338"/>
      <c r="R191" s="338"/>
      <c r="S191" s="338"/>
      <c r="T191" s="338"/>
      <c r="U191" s="338"/>
      <c r="V191" s="338"/>
      <c r="W191" s="338"/>
      <c r="X191" s="338"/>
      <c r="Y191" s="338"/>
      <c r="Z191" s="338"/>
      <c r="AA191" s="338"/>
      <c r="AB191" s="338"/>
      <c r="AC191" s="338"/>
      <c r="AD191" s="338"/>
      <c r="AE191" s="338"/>
    </row>
    <row r="192" spans="1:31" ht="27" hidden="1" customHeight="1">
      <c r="A192" s="18"/>
      <c r="B192" s="60"/>
      <c r="C192" s="716"/>
      <c r="D192" s="717"/>
      <c r="E192" s="717"/>
      <c r="F192" s="550"/>
      <c r="G192" s="90"/>
      <c r="H192" s="57"/>
      <c r="I192" s="57"/>
      <c r="J192" s="57"/>
      <c r="K192" s="225"/>
      <c r="L192" s="294"/>
      <c r="M192" s="317"/>
      <c r="N192" s="338"/>
      <c r="O192" s="338"/>
      <c r="P192" s="338"/>
      <c r="Q192" s="338"/>
      <c r="R192" s="338"/>
      <c r="S192" s="338"/>
      <c r="T192" s="338"/>
      <c r="U192" s="338"/>
      <c r="V192" s="338"/>
      <c r="W192" s="338"/>
      <c r="X192" s="338"/>
      <c r="Y192" s="338"/>
      <c r="Z192" s="338"/>
      <c r="AA192" s="338"/>
      <c r="AB192" s="338"/>
      <c r="AC192" s="338"/>
      <c r="AD192" s="338"/>
      <c r="AE192" s="338"/>
    </row>
    <row r="193" spans="1:31" ht="27" hidden="1" customHeight="1">
      <c r="A193" s="6"/>
      <c r="B193" s="60"/>
      <c r="C193" s="688"/>
      <c r="D193" s="689"/>
      <c r="E193" s="689"/>
      <c r="F193" s="548"/>
      <c r="G193" s="87"/>
      <c r="H193" s="54"/>
      <c r="I193" s="54"/>
      <c r="J193" s="54"/>
      <c r="K193" s="220"/>
      <c r="L193" s="290"/>
      <c r="M193" s="317"/>
      <c r="N193" s="338"/>
      <c r="O193" s="338"/>
      <c r="P193" s="338"/>
      <c r="Q193" s="338"/>
      <c r="R193" s="338"/>
      <c r="S193" s="338"/>
      <c r="T193" s="338"/>
      <c r="U193" s="338"/>
      <c r="V193" s="338"/>
      <c r="W193" s="338"/>
      <c r="X193" s="338"/>
      <c r="Y193" s="338"/>
      <c r="Z193" s="338"/>
      <c r="AA193" s="338"/>
      <c r="AB193" s="338"/>
      <c r="AC193" s="338"/>
      <c r="AD193" s="338"/>
      <c r="AE193" s="338"/>
    </row>
    <row r="194" spans="1:31" ht="27" hidden="1" customHeight="1">
      <c r="A194" s="6"/>
      <c r="B194" s="60"/>
      <c r="C194" s="688"/>
      <c r="D194" s="689"/>
      <c r="E194" s="689"/>
      <c r="F194" s="548"/>
      <c r="G194" s="87"/>
      <c r="H194" s="54"/>
      <c r="I194" s="54"/>
      <c r="J194" s="54"/>
      <c r="K194" s="220"/>
      <c r="L194" s="290"/>
      <c r="M194" s="317"/>
      <c r="N194" s="338"/>
      <c r="O194" s="338"/>
      <c r="P194" s="338"/>
      <c r="Q194" s="338"/>
      <c r="R194" s="338"/>
      <c r="S194" s="338"/>
      <c r="T194" s="338"/>
      <c r="U194" s="338"/>
      <c r="V194" s="338"/>
      <c r="W194" s="338"/>
      <c r="X194" s="338"/>
      <c r="Y194" s="338"/>
      <c r="Z194" s="338"/>
      <c r="AA194" s="338"/>
      <c r="AB194" s="338"/>
      <c r="AC194" s="338"/>
      <c r="AD194" s="338"/>
      <c r="AE194" s="338"/>
    </row>
    <row r="195" spans="1:31" ht="27" hidden="1" customHeight="1" thickBot="1">
      <c r="A195" s="18"/>
      <c r="B195" s="66"/>
      <c r="C195" s="697"/>
      <c r="D195" s="698"/>
      <c r="E195" s="698"/>
      <c r="F195" s="549"/>
      <c r="G195" s="89"/>
      <c r="H195" s="56"/>
      <c r="I195" s="56"/>
      <c r="J195" s="56"/>
      <c r="K195" s="224"/>
      <c r="L195" s="292"/>
      <c r="M195" s="317"/>
      <c r="N195" s="338"/>
      <c r="O195" s="338"/>
      <c r="P195" s="338"/>
      <c r="Q195" s="338"/>
      <c r="R195" s="338"/>
      <c r="S195" s="338"/>
      <c r="T195" s="338"/>
      <c r="U195" s="338"/>
      <c r="V195" s="338"/>
      <c r="W195" s="338"/>
      <c r="X195" s="338"/>
      <c r="Y195" s="338"/>
      <c r="Z195" s="338"/>
      <c r="AA195" s="338"/>
      <c r="AB195" s="338"/>
      <c r="AC195" s="338"/>
      <c r="AD195" s="338"/>
      <c r="AE195" s="338"/>
    </row>
    <row r="196" spans="1:31" ht="27" customHeight="1">
      <c r="A196" s="91"/>
      <c r="B196" s="250" t="s">
        <v>233</v>
      </c>
      <c r="C196" s="256"/>
      <c r="D196" s="256"/>
      <c r="E196" s="256"/>
      <c r="F196" s="404">
        <v>3</v>
      </c>
      <c r="G196" s="85" t="s">
        <v>529</v>
      </c>
      <c r="H196" s="65">
        <f>SUM(H197:H198)</f>
        <v>267</v>
      </c>
      <c r="I196" s="85" t="s">
        <v>469</v>
      </c>
      <c r="J196" s="65">
        <f>SUM(J197:J198)</f>
        <v>51758</v>
      </c>
      <c r="K196" s="223">
        <f>ROUND(H196,0)/ROUND(J196,0)</f>
        <v>5.1586228215927971E-3</v>
      </c>
      <c r="L196" s="78">
        <v>18</v>
      </c>
      <c r="M196" s="327"/>
      <c r="N196" s="338"/>
      <c r="O196" s="338"/>
      <c r="P196" s="338"/>
      <c r="Q196" s="338"/>
      <c r="R196" s="338"/>
      <c r="S196" s="338"/>
      <c r="T196" s="338"/>
      <c r="U196" s="338"/>
      <c r="V196" s="338"/>
      <c r="W196" s="338"/>
      <c r="X196" s="338"/>
      <c r="Y196" s="338"/>
      <c r="Z196" s="338"/>
      <c r="AA196" s="338"/>
      <c r="AB196" s="338"/>
      <c r="AC196" s="338"/>
      <c r="AD196" s="338"/>
      <c r="AE196" s="338"/>
    </row>
    <row r="197" spans="1:31" ht="27" customHeight="1">
      <c r="A197" s="18"/>
      <c r="B197" s="60"/>
      <c r="C197" s="713" t="s">
        <v>234</v>
      </c>
      <c r="D197" s="714"/>
      <c r="E197" s="714"/>
      <c r="F197" s="550"/>
      <c r="G197" s="90" t="s">
        <v>529</v>
      </c>
      <c r="H197" s="602">
        <v>91</v>
      </c>
      <c r="I197" s="603" t="s">
        <v>469</v>
      </c>
      <c r="J197" s="602">
        <v>18904</v>
      </c>
      <c r="K197" s="597">
        <f>ROUND(H197,0)/ROUND(J197,0)</f>
        <v>4.8137960220059244E-3</v>
      </c>
      <c r="L197" s="190">
        <v>16</v>
      </c>
      <c r="M197" s="328"/>
      <c r="N197" s="338"/>
      <c r="O197" s="338"/>
      <c r="P197" s="338"/>
      <c r="Q197" s="338"/>
      <c r="R197" s="338"/>
      <c r="S197" s="338"/>
      <c r="T197" s="338"/>
      <c r="U197" s="338"/>
      <c r="V197" s="338"/>
      <c r="W197" s="338"/>
      <c r="X197" s="338"/>
      <c r="Y197" s="338"/>
      <c r="Z197" s="338"/>
      <c r="AA197" s="338"/>
      <c r="AB197" s="338"/>
      <c r="AC197" s="338"/>
      <c r="AD197" s="338"/>
      <c r="AE197" s="338"/>
    </row>
    <row r="198" spans="1:31" ht="27" customHeight="1" thickBot="1">
      <c r="A198" s="18"/>
      <c r="B198" s="60"/>
      <c r="C198" s="685" t="s">
        <v>235</v>
      </c>
      <c r="D198" s="686"/>
      <c r="E198" s="686"/>
      <c r="F198" s="548"/>
      <c r="G198" s="87" t="s">
        <v>529</v>
      </c>
      <c r="H198" s="604">
        <v>176</v>
      </c>
      <c r="I198" s="605" t="s">
        <v>71</v>
      </c>
      <c r="J198" s="604">
        <v>32854</v>
      </c>
      <c r="K198" s="599">
        <f>ROUND(H198,0)/ROUND(J198,0)</f>
        <v>5.3570341510927131E-3</v>
      </c>
      <c r="L198" s="187">
        <v>21</v>
      </c>
      <c r="M198" s="328"/>
      <c r="N198" s="338"/>
      <c r="O198" s="338"/>
      <c r="P198" s="338"/>
      <c r="Q198" s="338"/>
      <c r="R198" s="338"/>
      <c r="S198" s="338"/>
      <c r="T198" s="338"/>
      <c r="U198" s="338"/>
      <c r="V198" s="338"/>
      <c r="W198" s="338"/>
      <c r="X198" s="338"/>
      <c r="Y198" s="338"/>
      <c r="Z198" s="338"/>
      <c r="AA198" s="338"/>
      <c r="AB198" s="338"/>
      <c r="AC198" s="338"/>
      <c r="AD198" s="338"/>
      <c r="AE198" s="338"/>
    </row>
    <row r="199" spans="1:31" ht="27" hidden="1" customHeight="1">
      <c r="A199" s="18"/>
      <c r="B199" s="60"/>
      <c r="C199" s="685"/>
      <c r="D199" s="686"/>
      <c r="E199" s="686"/>
      <c r="F199" s="548"/>
      <c r="G199" s="87"/>
      <c r="H199" s="54"/>
      <c r="I199" s="54"/>
      <c r="J199" s="54"/>
      <c r="K199" s="220"/>
      <c r="L199" s="290"/>
      <c r="M199" s="317"/>
      <c r="N199" s="338"/>
      <c r="O199" s="338"/>
      <c r="P199" s="338"/>
      <c r="Q199" s="338"/>
      <c r="R199" s="338"/>
      <c r="S199" s="338"/>
      <c r="T199" s="338"/>
      <c r="U199" s="338"/>
      <c r="V199" s="338"/>
      <c r="W199" s="338"/>
      <c r="X199" s="338"/>
      <c r="Y199" s="338"/>
      <c r="Z199" s="338"/>
      <c r="AA199" s="338"/>
      <c r="AB199" s="338"/>
      <c r="AC199" s="338"/>
      <c r="AD199" s="338"/>
      <c r="AE199" s="338"/>
    </row>
    <row r="200" spans="1:31" ht="27" hidden="1" customHeight="1">
      <c r="A200" s="18"/>
      <c r="B200" s="60"/>
      <c r="C200" s="685"/>
      <c r="D200" s="686"/>
      <c r="E200" s="686"/>
      <c r="F200" s="548"/>
      <c r="G200" s="87"/>
      <c r="H200" s="54"/>
      <c r="I200" s="54"/>
      <c r="J200" s="54"/>
      <c r="K200" s="220"/>
      <c r="L200" s="290"/>
      <c r="M200" s="317"/>
      <c r="N200" s="338"/>
      <c r="O200" s="338"/>
      <c r="P200" s="338"/>
      <c r="Q200" s="338"/>
      <c r="R200" s="338"/>
      <c r="S200" s="338"/>
      <c r="T200" s="338"/>
      <c r="U200" s="338"/>
      <c r="V200" s="338"/>
      <c r="W200" s="338"/>
      <c r="X200" s="338"/>
      <c r="Y200" s="338"/>
      <c r="Z200" s="338"/>
      <c r="AA200" s="338"/>
      <c r="AB200" s="338"/>
      <c r="AC200" s="338"/>
      <c r="AD200" s="338"/>
      <c r="AE200" s="338"/>
    </row>
    <row r="201" spans="1:31" ht="27" hidden="1" customHeight="1" thickBot="1">
      <c r="A201" s="18"/>
      <c r="B201" s="60"/>
      <c r="C201" s="685"/>
      <c r="D201" s="686"/>
      <c r="E201" s="686"/>
      <c r="F201" s="548"/>
      <c r="G201" s="87"/>
      <c r="H201" s="54"/>
      <c r="I201" s="54"/>
      <c r="J201" s="54"/>
      <c r="K201" s="220"/>
      <c r="L201" s="290"/>
      <c r="M201" s="317"/>
      <c r="N201" s="338"/>
      <c r="O201" s="338"/>
      <c r="P201" s="338"/>
      <c r="Q201" s="338"/>
      <c r="R201" s="338"/>
      <c r="S201" s="338"/>
      <c r="T201" s="338"/>
      <c r="U201" s="338"/>
      <c r="V201" s="338"/>
      <c r="W201" s="338"/>
      <c r="X201" s="338"/>
      <c r="Y201" s="338"/>
      <c r="Z201" s="338"/>
      <c r="AA201" s="338"/>
      <c r="AB201" s="338"/>
      <c r="AC201" s="338"/>
      <c r="AD201" s="338"/>
      <c r="AE201" s="338"/>
    </row>
    <row r="202" spans="1:31" ht="27" customHeight="1">
      <c r="A202" s="91"/>
      <c r="B202" s="250" t="s">
        <v>329</v>
      </c>
      <c r="C202" s="256"/>
      <c r="D202" s="256"/>
      <c r="E202" s="256"/>
      <c r="F202" s="404">
        <v>3</v>
      </c>
      <c r="G202" s="85" t="s">
        <v>183</v>
      </c>
      <c r="H202" s="65">
        <v>6</v>
      </c>
      <c r="I202" s="85" t="s">
        <v>469</v>
      </c>
      <c r="J202" s="85" t="s">
        <v>469</v>
      </c>
      <c r="K202" s="85" t="s">
        <v>469</v>
      </c>
      <c r="L202" s="341" t="s">
        <v>469</v>
      </c>
      <c r="M202" s="327"/>
      <c r="N202" s="338"/>
      <c r="O202" s="338"/>
      <c r="P202" s="338"/>
      <c r="Q202" s="338"/>
      <c r="R202" s="338"/>
      <c r="S202" s="338"/>
      <c r="T202" s="338"/>
      <c r="U202" s="338"/>
      <c r="V202" s="338"/>
      <c r="W202" s="338"/>
      <c r="X202" s="338"/>
      <c r="Y202" s="338"/>
      <c r="Z202" s="338"/>
      <c r="AA202" s="338"/>
      <c r="AB202" s="338"/>
      <c r="AC202" s="338"/>
      <c r="AD202" s="338"/>
      <c r="AE202" s="338"/>
    </row>
    <row r="203" spans="1:31" ht="27" customHeight="1">
      <c r="A203" s="18"/>
      <c r="B203" s="60"/>
      <c r="C203" s="713" t="s">
        <v>335</v>
      </c>
      <c r="D203" s="714"/>
      <c r="E203" s="714"/>
      <c r="F203" s="550"/>
      <c r="G203" s="90" t="s">
        <v>183</v>
      </c>
      <c r="H203" s="216">
        <v>3</v>
      </c>
      <c r="I203" s="90" t="s">
        <v>469</v>
      </c>
      <c r="J203" s="90" t="s">
        <v>469</v>
      </c>
      <c r="K203" s="606" t="s">
        <v>469</v>
      </c>
      <c r="L203" s="227" t="s">
        <v>469</v>
      </c>
      <c r="M203" s="328"/>
      <c r="N203" s="338"/>
      <c r="O203" s="338"/>
      <c r="P203" s="338"/>
      <c r="Q203" s="338"/>
      <c r="R203" s="338"/>
      <c r="S203" s="338"/>
      <c r="T203" s="338"/>
      <c r="U203" s="338"/>
      <c r="V203" s="338"/>
      <c r="W203" s="338"/>
      <c r="X203" s="338"/>
      <c r="Y203" s="338"/>
      <c r="Z203" s="338"/>
      <c r="AA203" s="338"/>
      <c r="AB203" s="338"/>
      <c r="AC203" s="338"/>
      <c r="AD203" s="338"/>
      <c r="AE203" s="338"/>
    </row>
    <row r="204" spans="1:31" ht="27" customHeight="1" thickBot="1">
      <c r="A204" s="109"/>
      <c r="B204" s="66"/>
      <c r="C204" s="710" t="s">
        <v>336</v>
      </c>
      <c r="D204" s="711"/>
      <c r="E204" s="711"/>
      <c r="F204" s="549"/>
      <c r="G204" s="89" t="s">
        <v>183</v>
      </c>
      <c r="H204" s="214">
        <v>3</v>
      </c>
      <c r="I204" s="89" t="s">
        <v>469</v>
      </c>
      <c r="J204" s="89" t="s">
        <v>469</v>
      </c>
      <c r="K204" s="229" t="s">
        <v>469</v>
      </c>
      <c r="L204" s="561" t="s">
        <v>469</v>
      </c>
      <c r="M204" s="328"/>
      <c r="N204" s="338"/>
      <c r="O204" s="338"/>
      <c r="P204" s="338"/>
      <c r="Q204" s="338"/>
      <c r="R204" s="338"/>
      <c r="S204" s="338"/>
      <c r="T204" s="338"/>
      <c r="U204" s="338"/>
      <c r="V204" s="338"/>
      <c r="W204" s="338"/>
      <c r="X204" s="338"/>
      <c r="Y204" s="338"/>
      <c r="Z204" s="338"/>
      <c r="AA204" s="338"/>
      <c r="AB204" s="338"/>
      <c r="AC204" s="338"/>
      <c r="AD204" s="338"/>
      <c r="AE204" s="338"/>
    </row>
    <row r="205" spans="1:31" ht="27" hidden="1" customHeight="1">
      <c r="A205" s="18"/>
      <c r="B205" s="60"/>
      <c r="C205" s="713"/>
      <c r="D205" s="714"/>
      <c r="E205" s="714"/>
      <c r="F205" s="550"/>
      <c r="G205" s="90"/>
      <c r="H205" s="57"/>
      <c r="I205" s="57"/>
      <c r="J205" s="57"/>
      <c r="K205" s="57"/>
      <c r="L205" s="80"/>
      <c r="M205" s="319"/>
      <c r="N205" s="338"/>
      <c r="O205" s="338"/>
      <c r="P205" s="338"/>
      <c r="Q205" s="338"/>
      <c r="R205" s="338"/>
      <c r="S205" s="338"/>
      <c r="T205" s="338"/>
      <c r="U205" s="338"/>
      <c r="V205" s="338"/>
      <c r="W205" s="338"/>
      <c r="X205" s="338"/>
      <c r="Y205" s="338"/>
      <c r="Z205" s="338"/>
      <c r="AA205" s="338"/>
      <c r="AB205" s="338"/>
      <c r="AC205" s="338"/>
      <c r="AD205" s="338"/>
      <c r="AE205" s="338"/>
    </row>
    <row r="206" spans="1:31" ht="27" hidden="1" customHeight="1">
      <c r="A206" s="18"/>
      <c r="B206" s="60"/>
      <c r="C206" s="685"/>
      <c r="D206" s="686"/>
      <c r="E206" s="686"/>
      <c r="F206" s="548"/>
      <c r="G206" s="87"/>
      <c r="H206" s="54"/>
      <c r="I206" s="54"/>
      <c r="J206" s="54"/>
      <c r="K206" s="54"/>
      <c r="L206" s="77"/>
      <c r="M206" s="319"/>
      <c r="N206" s="338"/>
      <c r="O206" s="338"/>
      <c r="P206" s="338"/>
      <c r="Q206" s="338"/>
      <c r="R206" s="338"/>
      <c r="S206" s="338"/>
      <c r="T206" s="338"/>
      <c r="U206" s="338"/>
      <c r="V206" s="338"/>
      <c r="W206" s="338"/>
      <c r="X206" s="338"/>
      <c r="Y206" s="338"/>
      <c r="Z206" s="338"/>
      <c r="AA206" s="338"/>
      <c r="AB206" s="338"/>
      <c r="AC206" s="338"/>
      <c r="AD206" s="338"/>
      <c r="AE206" s="338"/>
    </row>
    <row r="207" spans="1:31" ht="27" hidden="1" customHeight="1">
      <c r="A207" s="18"/>
      <c r="B207" s="60"/>
      <c r="C207" s="685"/>
      <c r="D207" s="686"/>
      <c r="E207" s="686"/>
      <c r="F207" s="548"/>
      <c r="G207" s="87"/>
      <c r="H207" s="54"/>
      <c r="I207" s="54"/>
      <c r="J207" s="54"/>
      <c r="K207" s="54"/>
      <c r="L207" s="77"/>
      <c r="M207" s="319"/>
      <c r="N207" s="338"/>
      <c r="O207" s="338"/>
      <c r="P207" s="338"/>
      <c r="Q207" s="338"/>
      <c r="R207" s="338"/>
      <c r="S207" s="338"/>
      <c r="T207" s="338"/>
      <c r="U207" s="338"/>
      <c r="V207" s="338"/>
      <c r="W207" s="338"/>
      <c r="X207" s="338"/>
      <c r="Y207" s="338"/>
      <c r="Z207" s="338"/>
      <c r="AA207" s="338"/>
      <c r="AB207" s="338"/>
      <c r="AC207" s="338"/>
      <c r="AD207" s="338"/>
      <c r="AE207" s="338"/>
    </row>
    <row r="208" spans="1:31" ht="27" hidden="1" customHeight="1">
      <c r="A208" s="18"/>
      <c r="B208" s="60"/>
      <c r="C208" s="716"/>
      <c r="D208" s="717"/>
      <c r="E208" s="717"/>
      <c r="F208" s="551"/>
      <c r="G208" s="90"/>
      <c r="H208" s="57"/>
      <c r="I208" s="57"/>
      <c r="J208" s="57"/>
      <c r="K208" s="57"/>
      <c r="L208" s="80"/>
      <c r="M208" s="319"/>
      <c r="N208" s="338"/>
      <c r="O208" s="338"/>
      <c r="P208" s="338"/>
      <c r="Q208" s="338"/>
      <c r="R208" s="338"/>
      <c r="S208" s="338"/>
      <c r="T208" s="338"/>
      <c r="U208" s="338"/>
      <c r="V208" s="338"/>
      <c r="W208" s="338"/>
      <c r="X208" s="338"/>
      <c r="Y208" s="338"/>
      <c r="Z208" s="338"/>
      <c r="AA208" s="338"/>
      <c r="AB208" s="338"/>
      <c r="AC208" s="338"/>
      <c r="AD208" s="338"/>
      <c r="AE208" s="338"/>
    </row>
    <row r="209" spans="1:31" ht="27" hidden="1" customHeight="1">
      <c r="A209" s="6"/>
      <c r="B209" s="60"/>
      <c r="C209" s="688"/>
      <c r="D209" s="689"/>
      <c r="E209" s="689"/>
      <c r="F209" s="543"/>
      <c r="G209" s="87"/>
      <c r="H209" s="54"/>
      <c r="I209" s="54"/>
      <c r="J209" s="54"/>
      <c r="K209" s="54"/>
      <c r="L209" s="77"/>
      <c r="M209" s="319"/>
      <c r="N209" s="338"/>
      <c r="O209" s="338"/>
      <c r="P209" s="338"/>
      <c r="Q209" s="338"/>
      <c r="R209" s="338"/>
      <c r="S209" s="338"/>
      <c r="T209" s="338"/>
      <c r="U209" s="338"/>
      <c r="V209" s="338"/>
      <c r="W209" s="338"/>
      <c r="X209" s="338"/>
      <c r="Y209" s="338"/>
      <c r="Z209" s="338"/>
      <c r="AA209" s="338"/>
      <c r="AB209" s="338"/>
      <c r="AC209" s="338"/>
      <c r="AD209" s="338"/>
      <c r="AE209" s="338"/>
    </row>
    <row r="210" spans="1:31" ht="27" hidden="1" customHeight="1">
      <c r="A210" s="6"/>
      <c r="B210" s="60"/>
      <c r="C210" s="688"/>
      <c r="D210" s="689"/>
      <c r="E210" s="689"/>
      <c r="F210" s="543"/>
      <c r="G210" s="87"/>
      <c r="H210" s="54"/>
      <c r="I210" s="54"/>
      <c r="J210" s="54"/>
      <c r="K210" s="54"/>
      <c r="L210" s="77"/>
      <c r="M210" s="319"/>
      <c r="N210" s="338"/>
      <c r="O210" s="338"/>
      <c r="P210" s="338"/>
      <c r="Q210" s="338"/>
      <c r="R210" s="338"/>
      <c r="S210" s="338"/>
      <c r="T210" s="338"/>
      <c r="U210" s="338"/>
      <c r="V210" s="338"/>
      <c r="W210" s="338"/>
      <c r="X210" s="338"/>
      <c r="Y210" s="338"/>
      <c r="Z210" s="338"/>
      <c r="AA210" s="338"/>
      <c r="AB210" s="338"/>
      <c r="AC210" s="338"/>
      <c r="AD210" s="338"/>
      <c r="AE210" s="338"/>
    </row>
    <row r="211" spans="1:31" ht="27" hidden="1" customHeight="1" thickBot="1">
      <c r="A211" s="7"/>
      <c r="B211" s="66"/>
      <c r="C211" s="697"/>
      <c r="D211" s="698"/>
      <c r="E211" s="698"/>
      <c r="F211" s="544"/>
      <c r="G211" s="89"/>
      <c r="H211" s="56"/>
      <c r="I211" s="56"/>
      <c r="J211" s="56"/>
      <c r="K211" s="56"/>
      <c r="L211" s="79"/>
      <c r="M211" s="319"/>
      <c r="N211" s="338"/>
      <c r="O211" s="338"/>
      <c r="P211" s="338"/>
      <c r="Q211" s="338"/>
      <c r="R211" s="338"/>
      <c r="S211" s="338"/>
      <c r="T211" s="338"/>
      <c r="U211" s="338"/>
      <c r="V211" s="338"/>
      <c r="W211" s="338"/>
      <c r="X211" s="338"/>
      <c r="Y211" s="338"/>
      <c r="Z211" s="338"/>
      <c r="AA211" s="338"/>
      <c r="AB211" s="338"/>
      <c r="AC211" s="338"/>
      <c r="AD211" s="338"/>
      <c r="AE211" s="338"/>
    </row>
    <row r="212" spans="1:31" ht="90.6" customHeight="1">
      <c r="B212" s="660" t="s">
        <v>550</v>
      </c>
      <c r="C212" s="660"/>
      <c r="D212" s="660"/>
      <c r="E212" s="660"/>
      <c r="F212" s="660"/>
      <c r="G212" s="660"/>
      <c r="H212" s="660"/>
      <c r="I212" s="660"/>
      <c r="J212" s="660"/>
      <c r="K212" s="660"/>
      <c r="L212" s="660"/>
      <c r="M212" s="313"/>
      <c r="N212" s="338"/>
      <c r="O212" s="338"/>
      <c r="P212" s="338"/>
      <c r="Q212" s="338"/>
      <c r="R212" s="338"/>
      <c r="S212" s="338"/>
      <c r="T212" s="338"/>
      <c r="U212" s="338"/>
      <c r="V212" s="338"/>
      <c r="W212" s="338"/>
      <c r="X212" s="338"/>
      <c r="Y212" s="338"/>
      <c r="Z212" s="338"/>
      <c r="AA212" s="338"/>
      <c r="AB212" s="338"/>
      <c r="AC212" s="338"/>
      <c r="AD212" s="338"/>
      <c r="AE212" s="338"/>
    </row>
    <row r="213" spans="1:31">
      <c r="N213" s="338"/>
      <c r="O213" s="338"/>
      <c r="P213" s="338"/>
      <c r="Q213" s="338"/>
      <c r="R213" s="338"/>
      <c r="S213" s="338"/>
      <c r="T213" s="338"/>
      <c r="U213" s="338"/>
      <c r="V213" s="338"/>
      <c r="W213" s="338"/>
      <c r="X213" s="338"/>
      <c r="Y213" s="338"/>
      <c r="Z213" s="338"/>
      <c r="AA213" s="338"/>
      <c r="AB213" s="338"/>
      <c r="AC213" s="338"/>
      <c r="AD213" s="338"/>
      <c r="AE213" s="338"/>
    </row>
    <row r="214" spans="1:31">
      <c r="N214" s="338"/>
      <c r="O214" s="338"/>
      <c r="P214" s="338"/>
      <c r="Q214" s="338"/>
      <c r="R214" s="338"/>
      <c r="S214" s="338"/>
      <c r="T214" s="338"/>
      <c r="U214" s="338"/>
      <c r="V214" s="338"/>
      <c r="W214" s="338"/>
      <c r="X214" s="338"/>
      <c r="Y214" s="338"/>
      <c r="Z214" s="338"/>
      <c r="AA214" s="338"/>
      <c r="AB214" s="338"/>
      <c r="AC214" s="338"/>
      <c r="AD214" s="338"/>
      <c r="AE214" s="338"/>
    </row>
    <row r="215" spans="1:31">
      <c r="N215" s="338"/>
      <c r="O215" s="338"/>
      <c r="P215" s="338"/>
      <c r="Q215" s="338"/>
      <c r="R215" s="338"/>
      <c r="S215" s="338"/>
      <c r="T215" s="338"/>
      <c r="U215" s="338"/>
      <c r="V215" s="338"/>
      <c r="W215" s="338"/>
      <c r="X215" s="338"/>
      <c r="Y215" s="338"/>
      <c r="Z215" s="338"/>
      <c r="AA215" s="338"/>
      <c r="AB215" s="338"/>
      <c r="AC215" s="338"/>
      <c r="AD215" s="338"/>
      <c r="AE215" s="338"/>
    </row>
    <row r="216" spans="1:31">
      <c r="N216" s="338"/>
      <c r="O216" s="338"/>
      <c r="P216" s="338"/>
      <c r="Q216" s="338"/>
      <c r="R216" s="338"/>
      <c r="S216" s="338"/>
      <c r="T216" s="338"/>
      <c r="U216" s="338"/>
      <c r="V216" s="338"/>
      <c r="W216" s="338"/>
      <c r="X216" s="338"/>
      <c r="Y216" s="338"/>
      <c r="Z216" s="338"/>
      <c r="AA216" s="338"/>
      <c r="AB216" s="338"/>
      <c r="AC216" s="338"/>
      <c r="AD216" s="338"/>
      <c r="AE216" s="338"/>
    </row>
    <row r="217" spans="1:31">
      <c r="N217" s="338"/>
      <c r="O217" s="338"/>
      <c r="P217" s="338"/>
      <c r="Q217" s="338"/>
      <c r="R217" s="338"/>
      <c r="S217" s="338"/>
      <c r="T217" s="338"/>
      <c r="U217" s="338"/>
      <c r="V217" s="338"/>
      <c r="W217" s="338"/>
      <c r="X217" s="338"/>
      <c r="Y217" s="338"/>
      <c r="Z217" s="338"/>
      <c r="AA217" s="338"/>
      <c r="AB217" s="338"/>
      <c r="AC217" s="338"/>
      <c r="AD217" s="338"/>
      <c r="AE217" s="338"/>
    </row>
  </sheetData>
  <mergeCells count="187">
    <mergeCell ref="A1:L1"/>
    <mergeCell ref="A3:F3"/>
    <mergeCell ref="A4:E4"/>
    <mergeCell ref="C7:E7"/>
    <mergeCell ref="C8:E8"/>
    <mergeCell ref="C9:E9"/>
    <mergeCell ref="C17:E17"/>
    <mergeCell ref="C18:E18"/>
    <mergeCell ref="C19:E19"/>
    <mergeCell ref="C20:E20"/>
    <mergeCell ref="C22:E22"/>
    <mergeCell ref="C23:E23"/>
    <mergeCell ref="C10:E10"/>
    <mergeCell ref="C12:E12"/>
    <mergeCell ref="C13:E13"/>
    <mergeCell ref="C14:E14"/>
    <mergeCell ref="C15:E15"/>
    <mergeCell ref="C16:E16"/>
    <mergeCell ref="C30:E30"/>
    <mergeCell ref="C32:E32"/>
    <mergeCell ref="C33:E33"/>
    <mergeCell ref="C34:E34"/>
    <mergeCell ref="C35:E35"/>
    <mergeCell ref="C36:E36"/>
    <mergeCell ref="C24:E24"/>
    <mergeCell ref="C25:E25"/>
    <mergeCell ref="C26:E26"/>
    <mergeCell ref="C27:E27"/>
    <mergeCell ref="C28:E28"/>
    <mergeCell ref="C29:E29"/>
    <mergeCell ref="C44:E44"/>
    <mergeCell ref="C45:E45"/>
    <mergeCell ref="C46:E46"/>
    <mergeCell ref="C47:E47"/>
    <mergeCell ref="C48:E48"/>
    <mergeCell ref="C49:E49"/>
    <mergeCell ref="C37:E37"/>
    <mergeCell ref="C38:E38"/>
    <mergeCell ref="C39:E39"/>
    <mergeCell ref="C40:E40"/>
    <mergeCell ref="C42:E42"/>
    <mergeCell ref="C43:E43"/>
    <mergeCell ref="C57:E57"/>
    <mergeCell ref="C58:E58"/>
    <mergeCell ref="C59:E59"/>
    <mergeCell ref="C60:E60"/>
    <mergeCell ref="C62:E62"/>
    <mergeCell ref="C63:E63"/>
    <mergeCell ref="C50:E50"/>
    <mergeCell ref="C52:E52"/>
    <mergeCell ref="C53:E53"/>
    <mergeCell ref="C54:E54"/>
    <mergeCell ref="C55:E55"/>
    <mergeCell ref="C56:E56"/>
    <mergeCell ref="C70:E70"/>
    <mergeCell ref="C72:E72"/>
    <mergeCell ref="C73:E73"/>
    <mergeCell ref="C74:E74"/>
    <mergeCell ref="C75:E75"/>
    <mergeCell ref="C76:E76"/>
    <mergeCell ref="C64:E64"/>
    <mergeCell ref="C65:E65"/>
    <mergeCell ref="C66:E66"/>
    <mergeCell ref="C67:E67"/>
    <mergeCell ref="C68:E68"/>
    <mergeCell ref="C69:E69"/>
    <mergeCell ref="C84:E84"/>
    <mergeCell ref="C85:E85"/>
    <mergeCell ref="C86:E86"/>
    <mergeCell ref="C87:E87"/>
    <mergeCell ref="C88:E88"/>
    <mergeCell ref="C89:E89"/>
    <mergeCell ref="C77:E77"/>
    <mergeCell ref="C78:E78"/>
    <mergeCell ref="C79:E79"/>
    <mergeCell ref="C80:E80"/>
    <mergeCell ref="C82:E82"/>
    <mergeCell ref="C83:E83"/>
    <mergeCell ref="C97:E97"/>
    <mergeCell ref="C98:E98"/>
    <mergeCell ref="C99:E99"/>
    <mergeCell ref="C100:E100"/>
    <mergeCell ref="C102:E102"/>
    <mergeCell ref="C103:E103"/>
    <mergeCell ref="C90:E90"/>
    <mergeCell ref="C92:E92"/>
    <mergeCell ref="C93:E93"/>
    <mergeCell ref="C94:E94"/>
    <mergeCell ref="C95:E95"/>
    <mergeCell ref="C96:E96"/>
    <mergeCell ref="C110:E110"/>
    <mergeCell ref="A111:E111"/>
    <mergeCell ref="C113:E113"/>
    <mergeCell ref="C114:E114"/>
    <mergeCell ref="C115:E115"/>
    <mergeCell ref="C116:E116"/>
    <mergeCell ref="C104:E104"/>
    <mergeCell ref="C105:E105"/>
    <mergeCell ref="C106:E106"/>
    <mergeCell ref="C107:E107"/>
    <mergeCell ref="C108:E108"/>
    <mergeCell ref="C109:E109"/>
    <mergeCell ref="C124:E124"/>
    <mergeCell ref="C125:E125"/>
    <mergeCell ref="C126:E126"/>
    <mergeCell ref="C127:E127"/>
    <mergeCell ref="C128:E128"/>
    <mergeCell ref="C129:E129"/>
    <mergeCell ref="C117:E117"/>
    <mergeCell ref="C118:E118"/>
    <mergeCell ref="C119:E119"/>
    <mergeCell ref="C120:E120"/>
    <mergeCell ref="C121:E121"/>
    <mergeCell ref="C123:E123"/>
    <mergeCell ref="C137:E137"/>
    <mergeCell ref="C138:E138"/>
    <mergeCell ref="C139:E139"/>
    <mergeCell ref="C141:E141"/>
    <mergeCell ref="C142:E142"/>
    <mergeCell ref="C143:E143"/>
    <mergeCell ref="C130:E130"/>
    <mergeCell ref="C132:E132"/>
    <mergeCell ref="C133:E133"/>
    <mergeCell ref="C134:E134"/>
    <mergeCell ref="C135:E135"/>
    <mergeCell ref="C136:E136"/>
    <mergeCell ref="C152:E152"/>
    <mergeCell ref="C153:E153"/>
    <mergeCell ref="C154:E154"/>
    <mergeCell ref="C155:E155"/>
    <mergeCell ref="C157:E157"/>
    <mergeCell ref="C158:E158"/>
    <mergeCell ref="C144:E144"/>
    <mergeCell ref="C145:E145"/>
    <mergeCell ref="C146:E146"/>
    <mergeCell ref="C147:E147"/>
    <mergeCell ref="C148:E148"/>
    <mergeCell ref="A149:E149"/>
    <mergeCell ref="C165:E165"/>
    <mergeCell ref="C167:E167"/>
    <mergeCell ref="C168:E168"/>
    <mergeCell ref="C169:E169"/>
    <mergeCell ref="C170:E170"/>
    <mergeCell ref="C171:E171"/>
    <mergeCell ref="C159:E159"/>
    <mergeCell ref="C160:E160"/>
    <mergeCell ref="C161:E161"/>
    <mergeCell ref="C162:E162"/>
    <mergeCell ref="C163:E163"/>
    <mergeCell ref="C164:E164"/>
    <mergeCell ref="C179:E179"/>
    <mergeCell ref="C180:E180"/>
    <mergeCell ref="C181:E181"/>
    <mergeCell ref="C182:E182"/>
    <mergeCell ref="C183:E183"/>
    <mergeCell ref="C184:E184"/>
    <mergeCell ref="C172:E172"/>
    <mergeCell ref="C173:E173"/>
    <mergeCell ref="C174:E174"/>
    <mergeCell ref="C175:E175"/>
    <mergeCell ref="C177:E177"/>
    <mergeCell ref="C178:E178"/>
    <mergeCell ref="C192:E192"/>
    <mergeCell ref="C193:E193"/>
    <mergeCell ref="C194:E194"/>
    <mergeCell ref="C195:E195"/>
    <mergeCell ref="C197:E197"/>
    <mergeCell ref="C198:E198"/>
    <mergeCell ref="C185:E185"/>
    <mergeCell ref="C187:E187"/>
    <mergeCell ref="C188:E188"/>
    <mergeCell ref="C189:E189"/>
    <mergeCell ref="C190:E190"/>
    <mergeCell ref="C191:E191"/>
    <mergeCell ref="B212:L212"/>
    <mergeCell ref="C206:E206"/>
    <mergeCell ref="C207:E207"/>
    <mergeCell ref="C208:E208"/>
    <mergeCell ref="C209:E209"/>
    <mergeCell ref="C210:E210"/>
    <mergeCell ref="C211:E211"/>
    <mergeCell ref="C199:E199"/>
    <mergeCell ref="C200:E200"/>
    <mergeCell ref="C201:E201"/>
    <mergeCell ref="C203:E203"/>
    <mergeCell ref="C204:E204"/>
    <mergeCell ref="C205:E205"/>
  </mergeCells>
  <phoneticPr fontId="1"/>
  <printOptions horizontalCentered="1"/>
  <pageMargins left="0.78740157480314965" right="0.78740157480314965" top="0.55118110236220474" bottom="0.55118110236220474" header="0.31496062992125984" footer="0.31496062992125984"/>
  <pageSetup paperSize="9" scale="70" fitToHeight="2" orientation="portrait" r:id="rId1"/>
  <rowBreaks count="1" manualBreakCount="1">
    <brk id="130" max="16383"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M150"/>
  <sheetViews>
    <sheetView view="pageBreakPreview" zoomScale="85" zoomScaleNormal="100" zoomScaleSheetLayoutView="85" workbookViewId="0">
      <pane xSplit="5" ySplit="3" topLeftCell="F4" activePane="bottomRight" state="frozen"/>
      <selection activeCell="G24" sqref="G24"/>
      <selection pane="topRight" activeCell="G24" sqref="G24"/>
      <selection pane="bottomLeft" activeCell="G24" sqref="G24"/>
      <selection pane="bottomRight" activeCell="O36" sqref="O36"/>
    </sheetView>
  </sheetViews>
  <sheetFormatPr defaultColWidth="9" defaultRowHeight="14.4"/>
  <cols>
    <col min="1" max="2" width="3.109375" style="1" customWidth="1"/>
    <col min="3" max="3" width="6.33203125" style="1" customWidth="1"/>
    <col min="4" max="4" width="12.6640625" style="1" customWidth="1"/>
    <col min="5" max="5" width="23.44140625" style="1" customWidth="1"/>
    <col min="6" max="11" width="10.77734375" style="2" customWidth="1"/>
    <col min="12" max="12" width="10.6640625" style="2" customWidth="1"/>
    <col min="13" max="16384" width="9" style="1"/>
  </cols>
  <sheetData>
    <row r="1" spans="1:13" ht="30" customHeight="1" thickBot="1">
      <c r="A1" s="651" t="s">
        <v>403</v>
      </c>
      <c r="B1" s="651"/>
      <c r="C1" s="651"/>
      <c r="D1" s="651"/>
      <c r="E1" s="651"/>
      <c r="F1" s="651"/>
      <c r="G1" s="651"/>
      <c r="H1" s="651"/>
      <c r="I1" s="651"/>
      <c r="J1" s="651"/>
      <c r="K1" s="651"/>
      <c r="L1" s="651"/>
    </row>
    <row r="2" spans="1:13" s="5" customFormat="1" ht="20.25" customHeight="1" thickBot="1">
      <c r="A2" s="4"/>
      <c r="B2" s="4"/>
      <c r="C2" s="4"/>
      <c r="D2" s="4"/>
      <c r="E2" s="4"/>
      <c r="F2" s="4"/>
      <c r="G2" s="4"/>
      <c r="H2" s="4"/>
      <c r="I2" s="4"/>
      <c r="J2" s="4"/>
      <c r="K2" s="4"/>
      <c r="L2" s="4"/>
    </row>
    <row r="3" spans="1:13" ht="33.75" customHeight="1" thickBot="1">
      <c r="A3" s="676" t="s">
        <v>164</v>
      </c>
      <c r="B3" s="677"/>
      <c r="C3" s="677"/>
      <c r="D3" s="677"/>
      <c r="E3" s="678"/>
      <c r="F3" s="50" t="s">
        <v>63</v>
      </c>
      <c r="G3" s="50" t="s">
        <v>64</v>
      </c>
      <c r="H3" s="50" t="s">
        <v>65</v>
      </c>
      <c r="I3" s="50" t="s">
        <v>66</v>
      </c>
      <c r="J3" s="351" t="s">
        <v>67</v>
      </c>
      <c r="K3" s="50" t="s">
        <v>68</v>
      </c>
      <c r="L3" s="51" t="s">
        <v>69</v>
      </c>
    </row>
    <row r="4" spans="1:13" ht="27" customHeight="1" thickBot="1">
      <c r="A4" s="733" t="s">
        <v>117</v>
      </c>
      <c r="B4" s="734"/>
      <c r="C4" s="734"/>
      <c r="D4" s="734"/>
      <c r="E4" s="734"/>
      <c r="F4" s="72">
        <f>+F5+F14+F19</f>
        <v>330</v>
      </c>
      <c r="G4" s="72">
        <f t="shared" ref="G4:K4" si="0">+G5+G14+G19</f>
        <v>402</v>
      </c>
      <c r="H4" s="72">
        <f t="shared" si="0"/>
        <v>424</v>
      </c>
      <c r="I4" s="72">
        <f>+I5+I14+I19</f>
        <v>435</v>
      </c>
      <c r="J4" s="352">
        <f t="shared" ref="J4" si="1">+J5+J14+J19</f>
        <v>468</v>
      </c>
      <c r="K4" s="72">
        <f t="shared" si="0"/>
        <v>544</v>
      </c>
      <c r="L4" s="239">
        <v>462</v>
      </c>
      <c r="M4" s="334"/>
    </row>
    <row r="5" spans="1:13" ht="27" customHeight="1">
      <c r="A5" s="17"/>
      <c r="B5" s="251" t="s">
        <v>487</v>
      </c>
      <c r="C5" s="61"/>
      <c r="D5" s="61"/>
      <c r="E5" s="62"/>
      <c r="F5" s="63">
        <f>SUM(F6:F8)</f>
        <v>197</v>
      </c>
      <c r="G5" s="63">
        <f t="shared" ref="G5:H5" si="2">SUM(G6:G8)</f>
        <v>237</v>
      </c>
      <c r="H5" s="63">
        <f t="shared" si="2"/>
        <v>248</v>
      </c>
      <c r="I5" s="63">
        <f>SUM(I6:I8)</f>
        <v>257</v>
      </c>
      <c r="J5" s="353">
        <f t="shared" ref="J5" si="3">SUM(J6:J8)</f>
        <v>290</v>
      </c>
      <c r="K5" s="63">
        <f>SUM(K6:K8)</f>
        <v>280</v>
      </c>
      <c r="L5" s="76">
        <f>SUM(L6:L8)</f>
        <v>281</v>
      </c>
      <c r="M5" s="334"/>
    </row>
    <row r="6" spans="1:13" ht="27" customHeight="1">
      <c r="A6" s="18"/>
      <c r="B6" s="60"/>
      <c r="C6" s="691" t="s">
        <v>118</v>
      </c>
      <c r="D6" s="692"/>
      <c r="E6" s="693"/>
      <c r="F6" s="106">
        <v>91</v>
      </c>
      <c r="G6" s="106">
        <v>99</v>
      </c>
      <c r="H6" s="106">
        <v>128</v>
      </c>
      <c r="I6" s="106">
        <v>132</v>
      </c>
      <c r="J6" s="354">
        <v>165</v>
      </c>
      <c r="K6" s="234">
        <v>147</v>
      </c>
      <c r="L6" s="186">
        <v>129</v>
      </c>
      <c r="M6" s="334"/>
    </row>
    <row r="7" spans="1:13" ht="27" customHeight="1">
      <c r="A7" s="18"/>
      <c r="B7" s="60"/>
      <c r="C7" s="694" t="s">
        <v>119</v>
      </c>
      <c r="D7" s="695"/>
      <c r="E7" s="696"/>
      <c r="F7" s="107">
        <v>50</v>
      </c>
      <c r="G7" s="107">
        <v>83</v>
      </c>
      <c r="H7" s="107">
        <v>77</v>
      </c>
      <c r="I7" s="107">
        <v>81</v>
      </c>
      <c r="J7" s="355">
        <v>58</v>
      </c>
      <c r="K7" s="211">
        <v>87</v>
      </c>
      <c r="L7" s="187">
        <v>105</v>
      </c>
      <c r="M7" s="334"/>
    </row>
    <row r="8" spans="1:13" ht="27" customHeight="1" thickBot="1">
      <c r="A8" s="18"/>
      <c r="B8" s="60"/>
      <c r="C8" s="694" t="s">
        <v>120</v>
      </c>
      <c r="D8" s="695"/>
      <c r="E8" s="696"/>
      <c r="F8" s="107">
        <v>56</v>
      </c>
      <c r="G8" s="107">
        <v>55</v>
      </c>
      <c r="H8" s="107">
        <v>43</v>
      </c>
      <c r="I8" s="107">
        <v>44</v>
      </c>
      <c r="J8" s="355">
        <v>67</v>
      </c>
      <c r="K8" s="211">
        <v>46</v>
      </c>
      <c r="L8" s="187">
        <v>47</v>
      </c>
      <c r="M8" s="334"/>
    </row>
    <row r="9" spans="1:13" ht="27" hidden="1" customHeight="1">
      <c r="A9" s="18"/>
      <c r="B9" s="60"/>
      <c r="C9" s="688"/>
      <c r="D9" s="689"/>
      <c r="E9" s="690"/>
      <c r="F9" s="54"/>
      <c r="G9" s="54"/>
      <c r="H9" s="54"/>
      <c r="I9" s="54"/>
      <c r="J9" s="356"/>
      <c r="K9" s="54"/>
      <c r="L9" s="77"/>
    </row>
    <row r="10" spans="1:13" ht="27" hidden="1" customHeight="1">
      <c r="A10" s="18"/>
      <c r="B10" s="60"/>
      <c r="C10" s="688"/>
      <c r="D10" s="689"/>
      <c r="E10" s="690"/>
      <c r="F10" s="54"/>
      <c r="G10" s="54"/>
      <c r="H10" s="54"/>
      <c r="I10" s="54"/>
      <c r="J10" s="356"/>
      <c r="K10" s="54"/>
      <c r="L10" s="77"/>
    </row>
    <row r="11" spans="1:13" ht="27" hidden="1" customHeight="1">
      <c r="A11" s="18"/>
      <c r="B11" s="60"/>
      <c r="C11" s="694"/>
      <c r="D11" s="695"/>
      <c r="E11" s="696"/>
      <c r="F11" s="54"/>
      <c r="G11" s="54"/>
      <c r="H11" s="54"/>
      <c r="I11" s="54"/>
      <c r="J11" s="356"/>
      <c r="K11" s="54"/>
      <c r="L11" s="77"/>
    </row>
    <row r="12" spans="1:13" ht="27" hidden="1" customHeight="1">
      <c r="A12" s="18"/>
      <c r="B12" s="60"/>
      <c r="C12" s="694"/>
      <c r="D12" s="695"/>
      <c r="E12" s="696"/>
      <c r="F12" s="54"/>
      <c r="G12" s="54"/>
      <c r="H12" s="54"/>
      <c r="I12" s="54"/>
      <c r="J12" s="356"/>
      <c r="K12" s="54"/>
      <c r="L12" s="77"/>
    </row>
    <row r="13" spans="1:13" ht="27" hidden="1" customHeight="1" thickBot="1">
      <c r="A13" s="18"/>
      <c r="B13" s="60"/>
      <c r="C13" s="688"/>
      <c r="D13" s="689"/>
      <c r="E13" s="690"/>
      <c r="F13" s="54"/>
      <c r="G13" s="54"/>
      <c r="H13" s="54"/>
      <c r="I13" s="54"/>
      <c r="J13" s="356"/>
      <c r="K13" s="54"/>
      <c r="L13" s="77"/>
    </row>
    <row r="14" spans="1:13" ht="27" customHeight="1">
      <c r="A14" s="17"/>
      <c r="B14" s="251" t="s">
        <v>488</v>
      </c>
      <c r="C14" s="64"/>
      <c r="D14" s="64"/>
      <c r="E14" s="62"/>
      <c r="F14" s="65">
        <f>SUM(F15:F16)</f>
        <v>67</v>
      </c>
      <c r="G14" s="65">
        <f t="shared" ref="G14" si="4">SUM(G15:G16)</f>
        <v>94</v>
      </c>
      <c r="H14" s="65">
        <f>SUM(H15:H16)</f>
        <v>105</v>
      </c>
      <c r="I14" s="65">
        <f>SUM(I15:I16)</f>
        <v>105</v>
      </c>
      <c r="J14" s="357">
        <f>SUM(J15:J16)</f>
        <v>102</v>
      </c>
      <c r="K14" s="65">
        <f>SUM(K15:K16)</f>
        <v>113</v>
      </c>
      <c r="L14" s="78">
        <f>SUM(L15:L16)</f>
        <v>106</v>
      </c>
    </row>
    <row r="15" spans="1:13" ht="27" customHeight="1">
      <c r="A15" s="18"/>
      <c r="B15" s="60"/>
      <c r="C15" s="691" t="s">
        <v>121</v>
      </c>
      <c r="D15" s="692"/>
      <c r="E15" s="693"/>
      <c r="F15" s="208">
        <v>13</v>
      </c>
      <c r="G15" s="208">
        <v>34</v>
      </c>
      <c r="H15" s="208">
        <v>26</v>
      </c>
      <c r="I15" s="208">
        <v>22</v>
      </c>
      <c r="J15" s="354">
        <v>16</v>
      </c>
      <c r="K15" s="234">
        <v>12</v>
      </c>
      <c r="L15" s="186">
        <v>14</v>
      </c>
      <c r="M15" s="334"/>
    </row>
    <row r="16" spans="1:13" ht="27" customHeight="1">
      <c r="A16" s="18"/>
      <c r="B16" s="60"/>
      <c r="C16" s="694" t="s">
        <v>122</v>
      </c>
      <c r="D16" s="695"/>
      <c r="E16" s="696"/>
      <c r="F16" s="200">
        <v>54</v>
      </c>
      <c r="G16" s="200">
        <v>60</v>
      </c>
      <c r="H16" s="200">
        <v>79</v>
      </c>
      <c r="I16" s="200">
        <v>83</v>
      </c>
      <c r="J16" s="355">
        <v>86</v>
      </c>
      <c r="K16" s="211">
        <v>101</v>
      </c>
      <c r="L16" s="187">
        <v>92</v>
      </c>
      <c r="M16" s="334"/>
    </row>
    <row r="17" spans="1:13" ht="27" customHeight="1" thickBot="1">
      <c r="A17" s="18"/>
      <c r="B17" s="60"/>
      <c r="C17" s="694" t="s">
        <v>123</v>
      </c>
      <c r="D17" s="695"/>
      <c r="E17" s="696"/>
      <c r="F17" s="231">
        <v>34</v>
      </c>
      <c r="G17" s="231">
        <v>55</v>
      </c>
      <c r="H17" s="231">
        <v>29</v>
      </c>
      <c r="I17" s="231">
        <v>37</v>
      </c>
      <c r="J17" s="358">
        <v>36</v>
      </c>
      <c r="K17" s="275">
        <v>36</v>
      </c>
      <c r="L17" s="188">
        <v>36</v>
      </c>
      <c r="M17" s="334"/>
    </row>
    <row r="18" spans="1:13" ht="27" hidden="1" customHeight="1" thickBot="1">
      <c r="A18" s="18"/>
      <c r="B18" s="66"/>
      <c r="C18" s="694"/>
      <c r="D18" s="695"/>
      <c r="E18" s="696"/>
      <c r="F18" s="56"/>
      <c r="G18" s="56"/>
      <c r="H18" s="56"/>
      <c r="I18" s="56"/>
      <c r="J18" s="359"/>
      <c r="K18" s="56"/>
      <c r="L18" s="583">
        <v>23</v>
      </c>
    </row>
    <row r="19" spans="1:13" ht="27" customHeight="1">
      <c r="A19" s="91"/>
      <c r="B19" s="250" t="s">
        <v>489</v>
      </c>
      <c r="C19" s="73"/>
      <c r="D19" s="73"/>
      <c r="E19" s="74"/>
      <c r="F19" s="65">
        <f t="shared" ref="F19:H19" si="5">SUM(F20:F23)</f>
        <v>66</v>
      </c>
      <c r="G19" s="65">
        <f t="shared" si="5"/>
        <v>71</v>
      </c>
      <c r="H19" s="65">
        <f t="shared" si="5"/>
        <v>71</v>
      </c>
      <c r="I19" s="65">
        <f>SUM(I20:I23)</f>
        <v>73</v>
      </c>
      <c r="J19" s="357">
        <f>SUM(J20:J23)</f>
        <v>76</v>
      </c>
      <c r="K19" s="65">
        <f>SUM(K20:L23)</f>
        <v>151</v>
      </c>
      <c r="L19" s="78">
        <f>SUM(L20:L23)</f>
        <v>75</v>
      </c>
      <c r="M19" s="334"/>
    </row>
    <row r="20" spans="1:13" ht="27" customHeight="1">
      <c r="A20" s="18"/>
      <c r="B20" s="60"/>
      <c r="C20" s="713" t="s">
        <v>124</v>
      </c>
      <c r="D20" s="714"/>
      <c r="E20" s="715"/>
      <c r="F20" s="265">
        <v>27</v>
      </c>
      <c r="G20" s="265">
        <v>36</v>
      </c>
      <c r="H20" s="265">
        <v>45</v>
      </c>
      <c r="I20" s="265">
        <v>39</v>
      </c>
      <c r="J20" s="360">
        <v>42</v>
      </c>
      <c r="K20" s="454">
        <v>38</v>
      </c>
      <c r="L20" s="190">
        <v>48</v>
      </c>
      <c r="M20" s="334"/>
    </row>
    <row r="21" spans="1:13" ht="27" customHeight="1">
      <c r="A21" s="6"/>
      <c r="B21" s="60"/>
      <c r="C21" s="685" t="s">
        <v>125</v>
      </c>
      <c r="D21" s="686"/>
      <c r="E21" s="687"/>
      <c r="F21" s="335">
        <v>5</v>
      </c>
      <c r="G21" s="335">
        <v>7</v>
      </c>
      <c r="H21" s="335">
        <v>4</v>
      </c>
      <c r="I21" s="335">
        <v>1</v>
      </c>
      <c r="J21" s="355">
        <v>4</v>
      </c>
      <c r="K21" s="455">
        <v>1</v>
      </c>
      <c r="L21" s="187">
        <v>5</v>
      </c>
      <c r="M21" s="334"/>
    </row>
    <row r="22" spans="1:13" ht="27" customHeight="1">
      <c r="A22" s="6"/>
      <c r="B22" s="60"/>
      <c r="C22" s="685" t="s">
        <v>126</v>
      </c>
      <c r="D22" s="686"/>
      <c r="E22" s="687"/>
      <c r="F22" s="335">
        <v>11</v>
      </c>
      <c r="G22" s="335">
        <v>13</v>
      </c>
      <c r="H22" s="335">
        <v>15</v>
      </c>
      <c r="I22" s="335">
        <v>17</v>
      </c>
      <c r="J22" s="355">
        <v>20</v>
      </c>
      <c r="K22" s="455">
        <v>25</v>
      </c>
      <c r="L22" s="187">
        <v>9</v>
      </c>
      <c r="M22" s="334"/>
    </row>
    <row r="23" spans="1:13" ht="27" customHeight="1" thickBot="1">
      <c r="A23" s="6"/>
      <c r="B23" s="60"/>
      <c r="C23" s="685" t="s">
        <v>128</v>
      </c>
      <c r="D23" s="686"/>
      <c r="E23" s="687"/>
      <c r="F23" s="335">
        <v>23</v>
      </c>
      <c r="G23" s="335">
        <v>15</v>
      </c>
      <c r="H23" s="335">
        <v>7</v>
      </c>
      <c r="I23" s="335">
        <v>16</v>
      </c>
      <c r="J23" s="355">
        <v>10</v>
      </c>
      <c r="K23" s="455">
        <v>12</v>
      </c>
      <c r="L23" s="187">
        <v>13</v>
      </c>
      <c r="M23" s="334"/>
    </row>
    <row r="24" spans="1:13" ht="27" hidden="1" customHeight="1">
      <c r="A24" s="6"/>
      <c r="B24" s="60"/>
      <c r="C24" s="685"/>
      <c r="D24" s="686"/>
      <c r="E24" s="687"/>
      <c r="F24" s="54"/>
      <c r="G24" s="54"/>
      <c r="H24" s="54"/>
      <c r="I24" s="54"/>
      <c r="J24" s="356"/>
      <c r="K24" s="54"/>
      <c r="L24" s="77"/>
    </row>
    <row r="25" spans="1:13" ht="27" hidden="1" customHeight="1">
      <c r="A25" s="6"/>
      <c r="B25" s="60"/>
      <c r="C25" s="716"/>
      <c r="D25" s="717"/>
      <c r="E25" s="718"/>
      <c r="F25" s="57"/>
      <c r="G25" s="57"/>
      <c r="H25" s="57"/>
      <c r="I25" s="57"/>
      <c r="J25" s="361"/>
      <c r="K25" s="57"/>
      <c r="L25" s="80"/>
    </row>
    <row r="26" spans="1:13" ht="27" hidden="1" customHeight="1">
      <c r="A26" s="6"/>
      <c r="B26" s="60"/>
      <c r="C26" s="688"/>
      <c r="D26" s="689"/>
      <c r="E26" s="690"/>
      <c r="F26" s="54"/>
      <c r="G26" s="54"/>
      <c r="H26" s="54"/>
      <c r="I26" s="54"/>
      <c r="J26" s="356"/>
      <c r="K26" s="54"/>
      <c r="L26" s="77"/>
    </row>
    <row r="27" spans="1:13" ht="27" hidden="1" customHeight="1">
      <c r="A27" s="6"/>
      <c r="B27" s="60"/>
      <c r="C27" s="688"/>
      <c r="D27" s="689"/>
      <c r="E27" s="690"/>
      <c r="F27" s="54"/>
      <c r="G27" s="54"/>
      <c r="H27" s="54"/>
      <c r="I27" s="54"/>
      <c r="J27" s="356"/>
      <c r="K27" s="54"/>
      <c r="L27" s="77"/>
    </row>
    <row r="28" spans="1:13" ht="27" hidden="1" customHeight="1" thickBot="1">
      <c r="A28" s="7"/>
      <c r="B28" s="66"/>
      <c r="C28" s="697"/>
      <c r="D28" s="698"/>
      <c r="E28" s="699"/>
      <c r="F28" s="56"/>
      <c r="G28" s="56"/>
      <c r="H28" s="56"/>
      <c r="I28" s="56"/>
      <c r="J28" s="359"/>
      <c r="K28" s="56"/>
      <c r="L28" s="79"/>
    </row>
    <row r="29" spans="1:13" ht="27" customHeight="1" thickBot="1">
      <c r="A29" s="733" t="s">
        <v>135</v>
      </c>
      <c r="B29" s="734"/>
      <c r="C29" s="734"/>
      <c r="D29" s="734"/>
      <c r="E29" s="734"/>
      <c r="F29" s="72"/>
      <c r="G29" s="72"/>
      <c r="H29" s="72"/>
      <c r="I29" s="72"/>
      <c r="J29" s="352"/>
      <c r="K29" s="72"/>
      <c r="L29" s="75"/>
    </row>
    <row r="30" spans="1:13" ht="27" hidden="1" customHeight="1">
      <c r="A30" s="18"/>
      <c r="B30" s="60"/>
      <c r="C30" s="694"/>
      <c r="D30" s="695"/>
      <c r="E30" s="696"/>
      <c r="F30" s="54"/>
      <c r="G30" s="54"/>
      <c r="H30" s="54"/>
      <c r="I30" s="54"/>
      <c r="J30" s="356"/>
      <c r="K30" s="54"/>
      <c r="L30" s="77"/>
    </row>
    <row r="31" spans="1:13" ht="27" hidden="1" customHeight="1">
      <c r="A31" s="18"/>
      <c r="B31" s="60"/>
      <c r="C31" s="688"/>
      <c r="D31" s="689"/>
      <c r="E31" s="690"/>
      <c r="F31" s="54"/>
      <c r="G31" s="54"/>
      <c r="H31" s="54"/>
      <c r="I31" s="54"/>
      <c r="J31" s="356"/>
      <c r="K31" s="54"/>
      <c r="L31" s="77"/>
    </row>
    <row r="32" spans="1:13" ht="27" hidden="1" customHeight="1">
      <c r="A32" s="18"/>
      <c r="B32" s="60"/>
      <c r="C32" s="688"/>
      <c r="D32" s="689"/>
      <c r="E32" s="690"/>
      <c r="F32" s="54"/>
      <c r="G32" s="54"/>
      <c r="H32" s="54"/>
      <c r="I32" s="54"/>
      <c r="J32" s="356"/>
      <c r="K32" s="54"/>
      <c r="L32" s="77"/>
    </row>
    <row r="33" spans="1:13" ht="27" hidden="1" customHeight="1">
      <c r="A33" s="18"/>
      <c r="B33" s="60"/>
      <c r="C33" s="694"/>
      <c r="D33" s="695"/>
      <c r="E33" s="696"/>
      <c r="F33" s="54"/>
      <c r="G33" s="54"/>
      <c r="H33" s="54"/>
      <c r="I33" s="54"/>
      <c r="J33" s="356"/>
      <c r="K33" s="54"/>
      <c r="L33" s="77"/>
    </row>
    <row r="34" spans="1:13" ht="27" hidden="1" customHeight="1">
      <c r="A34" s="18"/>
      <c r="B34" s="60"/>
      <c r="C34" s="694"/>
      <c r="D34" s="695"/>
      <c r="E34" s="696"/>
      <c r="F34" s="54"/>
      <c r="G34" s="54"/>
      <c r="H34" s="54"/>
      <c r="I34" s="54"/>
      <c r="J34" s="356"/>
      <c r="K34" s="54"/>
      <c r="L34" s="77"/>
    </row>
    <row r="35" spans="1:13" ht="27" hidden="1" customHeight="1" thickBot="1">
      <c r="A35" s="18"/>
      <c r="B35" s="60"/>
      <c r="C35" s="688"/>
      <c r="D35" s="689"/>
      <c r="E35" s="690"/>
      <c r="F35" s="54"/>
      <c r="G35" s="54"/>
      <c r="H35" s="54"/>
      <c r="I35" s="54"/>
      <c r="J35" s="356"/>
      <c r="K35" s="54"/>
      <c r="L35" s="77"/>
    </row>
    <row r="36" spans="1:13" ht="27" customHeight="1">
      <c r="A36" s="17"/>
      <c r="B36" s="251" t="s">
        <v>625</v>
      </c>
      <c r="C36" s="61"/>
      <c r="D36" s="61"/>
      <c r="E36" s="62"/>
      <c r="F36" s="63">
        <f>SUM(F37,F39)</f>
        <v>30631</v>
      </c>
      <c r="G36" s="63">
        <f t="shared" ref="G36:K36" si="6">SUM(G37,G39)</f>
        <v>25416</v>
      </c>
      <c r="H36" s="63">
        <f t="shared" si="6"/>
        <v>25416</v>
      </c>
      <c r="I36" s="63">
        <f t="shared" si="6"/>
        <v>25416</v>
      </c>
      <c r="J36" s="63">
        <f t="shared" si="6"/>
        <v>19133</v>
      </c>
      <c r="K36" s="63">
        <f t="shared" si="6"/>
        <v>19133</v>
      </c>
      <c r="L36" s="76">
        <f>SUM(L37,L39)</f>
        <v>19133</v>
      </c>
    </row>
    <row r="37" spans="1:13" ht="27" customHeight="1">
      <c r="A37" s="18"/>
      <c r="B37" s="60"/>
      <c r="C37" s="691" t="s">
        <v>650</v>
      </c>
      <c r="D37" s="692"/>
      <c r="E37" s="693"/>
      <c r="F37" s="258">
        <v>551</v>
      </c>
      <c r="G37" s="258">
        <v>733</v>
      </c>
      <c r="H37" s="258">
        <v>733</v>
      </c>
      <c r="I37" s="258">
        <v>733</v>
      </c>
      <c r="J37" s="354">
        <v>718</v>
      </c>
      <c r="K37" s="234">
        <v>718</v>
      </c>
      <c r="L37" s="186">
        <v>718</v>
      </c>
      <c r="M37" s="334"/>
    </row>
    <row r="38" spans="1:13" s="334" customFormat="1" ht="27" customHeight="1">
      <c r="A38" s="18"/>
      <c r="B38" s="60"/>
      <c r="C38" s="694" t="s">
        <v>498</v>
      </c>
      <c r="D38" s="695"/>
      <c r="E38" s="696"/>
      <c r="F38" s="211">
        <v>189</v>
      </c>
      <c r="G38" s="211">
        <v>218</v>
      </c>
      <c r="H38" s="211">
        <v>222</v>
      </c>
      <c r="I38" s="211">
        <v>224</v>
      </c>
      <c r="J38" s="355">
        <v>220</v>
      </c>
      <c r="K38" s="211">
        <v>222</v>
      </c>
      <c r="L38" s="187">
        <v>218</v>
      </c>
    </row>
    <row r="39" spans="1:13" ht="27" customHeight="1">
      <c r="A39" s="18"/>
      <c r="B39" s="60"/>
      <c r="C39" s="694" t="s">
        <v>651</v>
      </c>
      <c r="D39" s="695"/>
      <c r="E39" s="696"/>
      <c r="F39" s="260">
        <v>30080</v>
      </c>
      <c r="G39" s="260">
        <v>24683</v>
      </c>
      <c r="H39" s="260">
        <v>24683</v>
      </c>
      <c r="I39" s="260">
        <v>24683</v>
      </c>
      <c r="J39" s="355">
        <v>18415</v>
      </c>
      <c r="K39" s="211">
        <v>18415</v>
      </c>
      <c r="L39" s="187">
        <v>18415</v>
      </c>
      <c r="M39" s="334"/>
    </row>
    <row r="40" spans="1:13" ht="27" customHeight="1" thickBot="1">
      <c r="A40" s="18"/>
      <c r="B40" s="60"/>
      <c r="C40" s="664" t="s">
        <v>652</v>
      </c>
      <c r="D40" s="665"/>
      <c r="E40" s="666"/>
      <c r="F40" s="262">
        <f>F37/F36*100</f>
        <v>1.7988312493878751</v>
      </c>
      <c r="G40" s="262">
        <f>G37/G36*100</f>
        <v>2.8840100723953417</v>
      </c>
      <c r="H40" s="262">
        <f t="shared" ref="H40:J40" si="7">H37/H36*100</f>
        <v>2.8840100723953417</v>
      </c>
      <c r="I40" s="262">
        <f t="shared" si="7"/>
        <v>2.8840100723953417</v>
      </c>
      <c r="J40" s="262">
        <f t="shared" si="7"/>
        <v>3.7526786180943921</v>
      </c>
      <c r="K40" s="262">
        <f>K37/K36*100</f>
        <v>3.7526786180943921</v>
      </c>
      <c r="L40" s="507">
        <f>L37/L36*100</f>
        <v>3.7526786180943921</v>
      </c>
      <c r="M40" s="334"/>
    </row>
    <row r="41" spans="1:13" ht="27" hidden="1" customHeight="1">
      <c r="A41" s="18"/>
      <c r="B41" s="60"/>
      <c r="C41" s="688"/>
      <c r="D41" s="689"/>
      <c r="E41" s="690"/>
      <c r="F41" s="54"/>
      <c r="G41" s="54"/>
      <c r="H41" s="54"/>
      <c r="I41" s="54"/>
      <c r="J41" s="362"/>
      <c r="K41" s="54"/>
      <c r="L41" s="77"/>
      <c r="M41" s="334"/>
    </row>
    <row r="42" spans="1:13" ht="27" hidden="1" customHeight="1">
      <c r="A42" s="18"/>
      <c r="B42" s="60"/>
      <c r="C42" s="688"/>
      <c r="D42" s="689"/>
      <c r="E42" s="690"/>
      <c r="F42" s="54"/>
      <c r="G42" s="54"/>
      <c r="H42" s="54"/>
      <c r="I42" s="54"/>
      <c r="J42" s="362"/>
      <c r="K42" s="54"/>
      <c r="L42" s="77"/>
      <c r="M42" s="334"/>
    </row>
    <row r="43" spans="1:13" ht="27" hidden="1" customHeight="1">
      <c r="A43" s="18"/>
      <c r="B43" s="60"/>
      <c r="C43" s="694"/>
      <c r="D43" s="695"/>
      <c r="E43" s="696"/>
      <c r="F43" s="54"/>
      <c r="G43" s="54"/>
      <c r="H43" s="54"/>
      <c r="I43" s="54"/>
      <c r="J43" s="362"/>
      <c r="K43" s="54"/>
      <c r="L43" s="77"/>
      <c r="M43" s="334"/>
    </row>
    <row r="44" spans="1:13" ht="27" hidden="1" customHeight="1">
      <c r="A44" s="18"/>
      <c r="B44" s="60"/>
      <c r="C44" s="694"/>
      <c r="D44" s="695"/>
      <c r="E44" s="696"/>
      <c r="F44" s="54"/>
      <c r="G44" s="54"/>
      <c r="H44" s="54"/>
      <c r="I44" s="54"/>
      <c r="J44" s="362"/>
      <c r="K44" s="54"/>
      <c r="L44" s="77"/>
      <c r="M44" s="334"/>
    </row>
    <row r="45" spans="1:13" ht="27" hidden="1" customHeight="1" thickBot="1">
      <c r="A45" s="18"/>
      <c r="B45" s="60"/>
      <c r="C45" s="688"/>
      <c r="D45" s="689"/>
      <c r="E45" s="690"/>
      <c r="F45" s="54"/>
      <c r="G45" s="54"/>
      <c r="H45" s="54"/>
      <c r="I45" s="54"/>
      <c r="J45" s="362"/>
      <c r="K45" s="54"/>
      <c r="L45" s="77"/>
      <c r="M45" s="334"/>
    </row>
    <row r="46" spans="1:13" ht="27" customHeight="1">
      <c r="A46" s="17"/>
      <c r="B46" s="251" t="s">
        <v>129</v>
      </c>
      <c r="C46" s="61"/>
      <c r="D46" s="61"/>
      <c r="E46" s="62"/>
      <c r="F46" s="63">
        <f t="shared" ref="F46" si="8">SUM(F47:F52)</f>
        <v>30631</v>
      </c>
      <c r="G46" s="63">
        <f t="shared" ref="G46:I46" si="9">SUM(G47:G52)</f>
        <v>25416</v>
      </c>
      <c r="H46" s="63">
        <f t="shared" si="9"/>
        <v>25416</v>
      </c>
      <c r="I46" s="63">
        <f t="shared" si="9"/>
        <v>25416</v>
      </c>
      <c r="J46" s="353">
        <v>19133</v>
      </c>
      <c r="K46" s="85">
        <f>SUM(K47:K53)</f>
        <v>19138.7</v>
      </c>
      <c r="L46" s="341">
        <f>SUM(L47:L53)</f>
        <v>19138.7</v>
      </c>
      <c r="M46" s="334"/>
    </row>
    <row r="47" spans="1:13" ht="27" customHeight="1">
      <c r="A47" s="18"/>
      <c r="B47" s="60"/>
      <c r="C47" s="691" t="s">
        <v>130</v>
      </c>
      <c r="D47" s="692"/>
      <c r="E47" s="693"/>
      <c r="F47" s="234">
        <v>8084</v>
      </c>
      <c r="G47" s="234">
        <v>6537</v>
      </c>
      <c r="H47" s="234">
        <v>6537</v>
      </c>
      <c r="I47" s="234">
        <v>6537</v>
      </c>
      <c r="J47" s="363">
        <v>5200</v>
      </c>
      <c r="K47" s="234">
        <v>5200</v>
      </c>
      <c r="L47" s="186">
        <v>5200</v>
      </c>
      <c r="M47" s="334"/>
    </row>
    <row r="48" spans="1:13" ht="27" customHeight="1">
      <c r="A48" s="18"/>
      <c r="B48" s="60"/>
      <c r="C48" s="694" t="s">
        <v>131</v>
      </c>
      <c r="D48" s="695"/>
      <c r="E48" s="696"/>
      <c r="F48" s="211">
        <v>11415</v>
      </c>
      <c r="G48" s="211">
        <v>9217</v>
      </c>
      <c r="H48" s="211">
        <v>9217</v>
      </c>
      <c r="I48" s="211">
        <v>9217</v>
      </c>
      <c r="J48" s="364">
        <v>6528</v>
      </c>
      <c r="K48" s="211">
        <v>6528</v>
      </c>
      <c r="L48" s="187">
        <v>6528</v>
      </c>
      <c r="M48" s="334"/>
    </row>
    <row r="49" spans="1:13" ht="27" customHeight="1">
      <c r="A49" s="18"/>
      <c r="B49" s="60"/>
      <c r="C49" s="694" t="s">
        <v>132</v>
      </c>
      <c r="D49" s="695"/>
      <c r="E49" s="696"/>
      <c r="F49" s="211">
        <v>7060</v>
      </c>
      <c r="G49" s="211">
        <v>5796</v>
      </c>
      <c r="H49" s="211">
        <v>5796</v>
      </c>
      <c r="I49" s="211">
        <v>5796</v>
      </c>
      <c r="J49" s="364">
        <v>4147</v>
      </c>
      <c r="K49" s="211">
        <v>4147</v>
      </c>
      <c r="L49" s="187">
        <v>4147</v>
      </c>
      <c r="M49" s="334"/>
    </row>
    <row r="50" spans="1:13" ht="27" customHeight="1">
      <c r="A50" s="18"/>
      <c r="B50" s="60"/>
      <c r="C50" s="688" t="s">
        <v>133</v>
      </c>
      <c r="D50" s="689"/>
      <c r="E50" s="690"/>
      <c r="F50" s="211">
        <v>1817</v>
      </c>
      <c r="G50" s="211">
        <v>1598</v>
      </c>
      <c r="H50" s="211">
        <v>1598</v>
      </c>
      <c r="I50" s="211">
        <v>1598</v>
      </c>
      <c r="J50" s="364">
        <v>1239</v>
      </c>
      <c r="K50" s="211">
        <v>1239</v>
      </c>
      <c r="L50" s="187">
        <v>1239</v>
      </c>
      <c r="M50" s="334"/>
    </row>
    <row r="51" spans="1:13" ht="27" customHeight="1">
      <c r="A51" s="18"/>
      <c r="B51" s="60"/>
      <c r="C51" s="688" t="s">
        <v>134</v>
      </c>
      <c r="D51" s="689"/>
      <c r="E51" s="690"/>
      <c r="F51" s="211">
        <v>1218</v>
      </c>
      <c r="G51" s="211">
        <v>1172</v>
      </c>
      <c r="H51" s="211">
        <v>1172</v>
      </c>
      <c r="I51" s="211">
        <v>1172</v>
      </c>
      <c r="J51" s="364">
        <v>923</v>
      </c>
      <c r="K51" s="211">
        <v>923</v>
      </c>
      <c r="L51" s="187">
        <v>923</v>
      </c>
      <c r="M51" s="334"/>
    </row>
    <row r="52" spans="1:13" ht="27" customHeight="1">
      <c r="A52" s="18"/>
      <c r="B52" s="60"/>
      <c r="C52" s="688" t="s">
        <v>143</v>
      </c>
      <c r="D52" s="689"/>
      <c r="E52" s="690"/>
      <c r="F52" s="211">
        <v>1037</v>
      </c>
      <c r="G52" s="211">
        <v>1096</v>
      </c>
      <c r="H52" s="211">
        <v>1096</v>
      </c>
      <c r="I52" s="211">
        <v>1096</v>
      </c>
      <c r="J52" s="364">
        <v>1096</v>
      </c>
      <c r="K52" s="211">
        <v>1096</v>
      </c>
      <c r="L52" s="187">
        <v>1096</v>
      </c>
      <c r="M52" s="334"/>
    </row>
    <row r="53" spans="1:13" ht="27" customHeight="1" thickBot="1">
      <c r="A53" s="18"/>
      <c r="B53" s="60"/>
      <c r="C53" s="694" t="s">
        <v>552</v>
      </c>
      <c r="D53" s="695"/>
      <c r="E53" s="696"/>
      <c r="F53" s="336">
        <f t="shared" ref="F53" si="10">F52/F46*100</f>
        <v>3.3854591753452388</v>
      </c>
      <c r="G53" s="336">
        <f t="shared" ref="G53:H53" si="11">G52/G46*100</f>
        <v>4.3122442555870322</v>
      </c>
      <c r="H53" s="336">
        <f t="shared" si="11"/>
        <v>4.3122442555870322</v>
      </c>
      <c r="I53" s="336">
        <f>I52/I46*100</f>
        <v>4.3122442555870322</v>
      </c>
      <c r="J53" s="365">
        <f>J52/J46*100</f>
        <v>5.7283227930800189</v>
      </c>
      <c r="K53" s="336">
        <v>5.7</v>
      </c>
      <c r="L53" s="230">
        <v>5.7</v>
      </c>
      <c r="M53" s="334"/>
    </row>
    <row r="54" spans="1:13" ht="27" hidden="1" customHeight="1" thickBot="1">
      <c r="A54" s="18"/>
      <c r="B54" s="60"/>
      <c r="C54" s="688"/>
      <c r="D54" s="689"/>
      <c r="E54" s="690"/>
      <c r="F54" s="54"/>
      <c r="G54" s="54"/>
      <c r="H54" s="54"/>
      <c r="I54" s="54"/>
      <c r="J54" s="356"/>
      <c r="K54" s="54"/>
      <c r="L54" s="230"/>
      <c r="M54" s="334"/>
    </row>
    <row r="55" spans="1:13" ht="27" customHeight="1">
      <c r="A55" s="17"/>
      <c r="B55" s="251" t="s">
        <v>553</v>
      </c>
      <c r="C55" s="61"/>
      <c r="D55" s="61"/>
      <c r="E55" s="62"/>
      <c r="F55" s="63">
        <f>SUM(F56:F57)</f>
        <v>18</v>
      </c>
      <c r="G55" s="63">
        <f t="shared" ref="G55" si="12">SUM(G56:G57)</f>
        <v>21</v>
      </c>
      <c r="H55" s="63">
        <f t="shared" ref="H55:J55" si="13">SUM(H56:H57)</f>
        <v>20</v>
      </c>
      <c r="I55" s="63">
        <f t="shared" si="13"/>
        <v>22</v>
      </c>
      <c r="J55" s="353">
        <f t="shared" si="13"/>
        <v>20</v>
      </c>
      <c r="K55" s="63">
        <f t="shared" ref="K55:L55" si="14">SUM(K56:K57)</f>
        <v>21</v>
      </c>
      <c r="L55" s="76">
        <f t="shared" si="14"/>
        <v>20</v>
      </c>
      <c r="M55" s="334"/>
    </row>
    <row r="56" spans="1:13" ht="27" customHeight="1">
      <c r="A56" s="18"/>
      <c r="B56" s="60"/>
      <c r="C56" s="691" t="s">
        <v>136</v>
      </c>
      <c r="D56" s="692"/>
      <c r="E56" s="693"/>
      <c r="F56" s="208">
        <v>13</v>
      </c>
      <c r="G56" s="208">
        <v>14</v>
      </c>
      <c r="H56" s="208">
        <v>10</v>
      </c>
      <c r="I56" s="208">
        <v>14</v>
      </c>
      <c r="J56" s="366">
        <v>14</v>
      </c>
      <c r="K56" s="194">
        <v>14</v>
      </c>
      <c r="L56" s="195">
        <v>16</v>
      </c>
      <c r="M56" s="334"/>
    </row>
    <row r="57" spans="1:13" ht="27" customHeight="1" thickBot="1">
      <c r="A57" s="18"/>
      <c r="B57" s="60"/>
      <c r="C57" s="694" t="s">
        <v>137</v>
      </c>
      <c r="D57" s="695"/>
      <c r="E57" s="696"/>
      <c r="F57" s="200">
        <v>5</v>
      </c>
      <c r="G57" s="200">
        <v>7</v>
      </c>
      <c r="H57" s="200">
        <v>10</v>
      </c>
      <c r="I57" s="200">
        <v>8</v>
      </c>
      <c r="J57" s="367">
        <v>6</v>
      </c>
      <c r="K57" s="335">
        <v>7</v>
      </c>
      <c r="L57" s="196">
        <v>4</v>
      </c>
      <c r="M57" s="334"/>
    </row>
    <row r="58" spans="1:13" ht="27" hidden="1" customHeight="1">
      <c r="A58" s="18"/>
      <c r="B58" s="60"/>
      <c r="C58" s="694"/>
      <c r="D58" s="695"/>
      <c r="E58" s="696"/>
      <c r="F58" s="54"/>
      <c r="G58" s="54"/>
      <c r="H58" s="54"/>
      <c r="I58" s="54"/>
      <c r="J58" s="362"/>
      <c r="K58" s="54"/>
      <c r="L58" s="230"/>
    </row>
    <row r="59" spans="1:13" ht="27" hidden="1" customHeight="1">
      <c r="A59" s="18"/>
      <c r="B59" s="60"/>
      <c r="C59" s="688"/>
      <c r="D59" s="689"/>
      <c r="E59" s="690"/>
      <c r="F59" s="54"/>
      <c r="G59" s="54"/>
      <c r="H59" s="54"/>
      <c r="I59" s="54"/>
      <c r="J59" s="362"/>
      <c r="K59" s="54"/>
      <c r="L59" s="230"/>
    </row>
    <row r="60" spans="1:13" ht="27" hidden="1" customHeight="1">
      <c r="A60" s="18"/>
      <c r="B60" s="60"/>
      <c r="C60" s="688"/>
      <c r="D60" s="689"/>
      <c r="E60" s="690"/>
      <c r="F60" s="54"/>
      <c r="G60" s="54"/>
      <c r="H60" s="54"/>
      <c r="I60" s="54"/>
      <c r="J60" s="362"/>
      <c r="K60" s="54"/>
      <c r="L60" s="230"/>
    </row>
    <row r="61" spans="1:13" ht="27" hidden="1" customHeight="1">
      <c r="A61" s="18"/>
      <c r="B61" s="60"/>
      <c r="C61" s="694"/>
      <c r="D61" s="695"/>
      <c r="E61" s="696"/>
      <c r="F61" s="54"/>
      <c r="G61" s="54"/>
      <c r="H61" s="54"/>
      <c r="I61" s="54"/>
      <c r="J61" s="362"/>
      <c r="K61" s="54"/>
      <c r="L61" s="230"/>
    </row>
    <row r="62" spans="1:13" ht="27" hidden="1" customHeight="1">
      <c r="A62" s="18"/>
      <c r="B62" s="60"/>
      <c r="C62" s="694"/>
      <c r="D62" s="695"/>
      <c r="E62" s="696"/>
      <c r="F62" s="54"/>
      <c r="G62" s="54"/>
      <c r="H62" s="54"/>
      <c r="I62" s="54"/>
      <c r="J62" s="362"/>
      <c r="K62" s="54"/>
      <c r="L62" s="230"/>
    </row>
    <row r="63" spans="1:13" ht="27" hidden="1" customHeight="1" thickBot="1">
      <c r="A63" s="18"/>
      <c r="B63" s="60"/>
      <c r="C63" s="688"/>
      <c r="D63" s="689"/>
      <c r="E63" s="690"/>
      <c r="F63" s="54"/>
      <c r="G63" s="54"/>
      <c r="H63" s="54"/>
      <c r="I63" s="54"/>
      <c r="J63" s="362"/>
      <c r="K63" s="54"/>
      <c r="L63" s="230"/>
    </row>
    <row r="64" spans="1:13" ht="27" customHeight="1" thickBot="1">
      <c r="A64" s="17"/>
      <c r="B64" s="737" t="s">
        <v>551</v>
      </c>
      <c r="C64" s="738"/>
      <c r="D64" s="738"/>
      <c r="E64" s="739"/>
      <c r="F64" s="85" t="s">
        <v>522</v>
      </c>
      <c r="G64" s="85" t="s">
        <v>522</v>
      </c>
      <c r="H64" s="65">
        <v>13</v>
      </c>
      <c r="I64" s="65">
        <v>18</v>
      </c>
      <c r="J64" s="357">
        <v>19</v>
      </c>
      <c r="K64" s="65">
        <v>21</v>
      </c>
      <c r="L64" s="78">
        <v>23</v>
      </c>
      <c r="M64" s="334"/>
    </row>
    <row r="65" spans="1:12" ht="27" hidden="1" customHeight="1">
      <c r="A65" s="18"/>
      <c r="B65" s="60"/>
      <c r="C65" s="691"/>
      <c r="D65" s="692"/>
      <c r="E65" s="693"/>
      <c r="F65" s="53"/>
      <c r="G65" s="53"/>
      <c r="H65" s="53"/>
      <c r="I65" s="53"/>
      <c r="J65" s="264"/>
      <c r="K65" s="53"/>
      <c r="L65" s="263"/>
    </row>
    <row r="66" spans="1:12" ht="27" hidden="1" customHeight="1">
      <c r="A66" s="18"/>
      <c r="B66" s="60"/>
      <c r="C66" s="694"/>
      <c r="D66" s="695"/>
      <c r="E66" s="696"/>
      <c r="F66" s="54"/>
      <c r="G66" s="54"/>
      <c r="H66" s="54"/>
      <c r="I66" s="54"/>
      <c r="J66" s="356"/>
      <c r="K66" s="54"/>
      <c r="L66" s="230"/>
    </row>
    <row r="67" spans="1:12" ht="27" hidden="1" customHeight="1">
      <c r="A67" s="18"/>
      <c r="B67" s="60"/>
      <c r="C67" s="694"/>
      <c r="D67" s="695"/>
      <c r="E67" s="696"/>
      <c r="F67" s="55"/>
      <c r="G67" s="55"/>
      <c r="H67" s="55"/>
      <c r="I67" s="55"/>
      <c r="J67" s="368"/>
      <c r="K67" s="55"/>
      <c r="L67" s="268"/>
    </row>
    <row r="68" spans="1:12" ht="27" hidden="1" customHeight="1" thickBot="1">
      <c r="A68" s="18"/>
      <c r="B68" s="66"/>
      <c r="C68" s="694"/>
      <c r="D68" s="695"/>
      <c r="E68" s="696"/>
      <c r="F68" s="56"/>
      <c r="G68" s="56"/>
      <c r="H68" s="56"/>
      <c r="I68" s="56"/>
      <c r="J68" s="359"/>
      <c r="K68" s="56"/>
      <c r="L68" s="232"/>
    </row>
    <row r="69" spans="1:12" ht="27" customHeight="1">
      <c r="A69" s="17"/>
      <c r="B69" s="251" t="s">
        <v>145</v>
      </c>
      <c r="C69" s="61"/>
      <c r="D69" s="61"/>
      <c r="E69" s="62"/>
      <c r="F69" s="63">
        <f>SUM(F70:F75)</f>
        <v>4514</v>
      </c>
      <c r="G69" s="63">
        <f t="shared" ref="G69:K69" si="15">SUM(G70:G75)</f>
        <v>3221</v>
      </c>
      <c r="H69" s="63">
        <f t="shared" si="15"/>
        <v>3221</v>
      </c>
      <c r="I69" s="63">
        <f>SUM(I70:I75)</f>
        <v>3221</v>
      </c>
      <c r="J69" s="353">
        <f t="shared" ref="J69" si="16">SUM(J70:J75)</f>
        <v>1329</v>
      </c>
      <c r="K69" s="63">
        <f t="shared" si="15"/>
        <v>1329</v>
      </c>
      <c r="L69" s="76">
        <f>SUM(L70:L75)</f>
        <v>1329</v>
      </c>
    </row>
    <row r="70" spans="1:12" ht="27" customHeight="1">
      <c r="A70" s="18"/>
      <c r="B70" s="60"/>
      <c r="C70" s="691" t="s">
        <v>138</v>
      </c>
      <c r="D70" s="692"/>
      <c r="E70" s="693"/>
      <c r="F70" s="106">
        <f>25+124</f>
        <v>149</v>
      </c>
      <c r="G70" s="106">
        <v>102</v>
      </c>
      <c r="H70" s="106">
        <v>102</v>
      </c>
      <c r="I70" s="106">
        <v>102</v>
      </c>
      <c r="J70" s="354">
        <v>59</v>
      </c>
      <c r="K70" s="234">
        <v>59</v>
      </c>
      <c r="L70" s="186">
        <v>59</v>
      </c>
    </row>
    <row r="71" spans="1:12" ht="27" customHeight="1">
      <c r="A71" s="18"/>
      <c r="B71" s="60"/>
      <c r="C71" s="694" t="s">
        <v>139</v>
      </c>
      <c r="D71" s="695"/>
      <c r="E71" s="696"/>
      <c r="F71" s="216">
        <f>1476+1187</f>
        <v>2663</v>
      </c>
      <c r="G71" s="216">
        <v>1766</v>
      </c>
      <c r="H71" s="216">
        <v>1766</v>
      </c>
      <c r="I71" s="216">
        <v>1766</v>
      </c>
      <c r="J71" s="360">
        <v>558</v>
      </c>
      <c r="K71" s="226">
        <v>558</v>
      </c>
      <c r="L71" s="190">
        <v>558</v>
      </c>
    </row>
    <row r="72" spans="1:12" ht="27" customHeight="1">
      <c r="A72" s="18"/>
      <c r="B72" s="60"/>
      <c r="C72" s="694" t="s">
        <v>140</v>
      </c>
      <c r="D72" s="695"/>
      <c r="E72" s="696"/>
      <c r="F72" s="216">
        <f>796+340+286</f>
        <v>1422</v>
      </c>
      <c r="G72" s="216">
        <v>1099</v>
      </c>
      <c r="H72" s="216">
        <v>1099</v>
      </c>
      <c r="I72" s="216">
        <v>1099</v>
      </c>
      <c r="J72" s="360">
        <v>537</v>
      </c>
      <c r="K72" s="226">
        <v>537</v>
      </c>
      <c r="L72" s="190">
        <v>537</v>
      </c>
    </row>
    <row r="73" spans="1:12" ht="27" customHeight="1">
      <c r="A73" s="18"/>
      <c r="B73" s="60"/>
      <c r="C73" s="694" t="s">
        <v>141</v>
      </c>
      <c r="D73" s="695"/>
      <c r="E73" s="696"/>
      <c r="F73" s="216">
        <v>164</v>
      </c>
      <c r="G73" s="216">
        <v>154</v>
      </c>
      <c r="H73" s="216">
        <v>154</v>
      </c>
      <c r="I73" s="216">
        <v>154</v>
      </c>
      <c r="J73" s="360">
        <v>92</v>
      </c>
      <c r="K73" s="226">
        <v>92</v>
      </c>
      <c r="L73" s="190">
        <v>92</v>
      </c>
    </row>
    <row r="74" spans="1:12" ht="27" customHeight="1">
      <c r="A74" s="18"/>
      <c r="B74" s="60"/>
      <c r="C74" s="694" t="s">
        <v>142</v>
      </c>
      <c r="D74" s="695"/>
      <c r="E74" s="696"/>
      <c r="F74" s="107">
        <v>100</v>
      </c>
      <c r="G74" s="107">
        <v>84</v>
      </c>
      <c r="H74" s="107">
        <v>84</v>
      </c>
      <c r="I74" s="107">
        <v>84</v>
      </c>
      <c r="J74" s="355">
        <v>67</v>
      </c>
      <c r="K74" s="211">
        <v>67</v>
      </c>
      <c r="L74" s="187">
        <v>67</v>
      </c>
    </row>
    <row r="75" spans="1:12" ht="27" customHeight="1" thickBot="1">
      <c r="A75" s="109"/>
      <c r="B75" s="66"/>
      <c r="C75" s="740" t="s">
        <v>144</v>
      </c>
      <c r="D75" s="741"/>
      <c r="E75" s="742"/>
      <c r="F75" s="214">
        <v>16</v>
      </c>
      <c r="G75" s="214">
        <v>16</v>
      </c>
      <c r="H75" s="214">
        <v>16</v>
      </c>
      <c r="I75" s="214">
        <v>16</v>
      </c>
      <c r="J75" s="369">
        <v>16</v>
      </c>
      <c r="K75" s="228">
        <v>16</v>
      </c>
      <c r="L75" s="189">
        <v>16</v>
      </c>
    </row>
    <row r="76" spans="1:12" ht="27" customHeight="1">
      <c r="A76" s="350"/>
      <c r="B76" s="251" t="s">
        <v>146</v>
      </c>
      <c r="C76" s="61"/>
      <c r="D76" s="61"/>
      <c r="E76" s="62"/>
      <c r="F76" s="63">
        <v>13</v>
      </c>
      <c r="G76" s="63">
        <v>13</v>
      </c>
      <c r="H76" s="63">
        <v>13</v>
      </c>
      <c r="I76" s="63">
        <v>13</v>
      </c>
      <c r="J76" s="353">
        <v>13</v>
      </c>
      <c r="K76" s="63">
        <v>13</v>
      </c>
      <c r="L76" s="76">
        <v>13</v>
      </c>
    </row>
    <row r="77" spans="1:12" ht="27" customHeight="1">
      <c r="A77" s="18"/>
      <c r="B77" s="60"/>
      <c r="C77" s="691" t="s">
        <v>606</v>
      </c>
      <c r="D77" s="692"/>
      <c r="E77" s="693"/>
      <c r="F77" s="106">
        <f>SUM(F78:F80)</f>
        <v>704</v>
      </c>
      <c r="G77" s="106">
        <f t="shared" ref="G77:H77" si="17">SUM(G78:G80)</f>
        <v>626</v>
      </c>
      <c r="H77" s="106">
        <f t="shared" si="17"/>
        <v>550</v>
      </c>
      <c r="I77" s="234">
        <f>SUM(I78:I80)</f>
        <v>242</v>
      </c>
      <c r="J77" s="395">
        <v>267</v>
      </c>
      <c r="K77" s="234">
        <v>266</v>
      </c>
      <c r="L77" s="557" t="s">
        <v>633</v>
      </c>
    </row>
    <row r="78" spans="1:12" ht="27" customHeight="1">
      <c r="A78" s="18"/>
      <c r="B78" s="60"/>
      <c r="C78" s="694" t="s">
        <v>147</v>
      </c>
      <c r="D78" s="695"/>
      <c r="E78" s="696"/>
      <c r="F78" s="107">
        <v>147</v>
      </c>
      <c r="G78" s="107">
        <v>146</v>
      </c>
      <c r="H78" s="107">
        <v>117</v>
      </c>
      <c r="I78" s="211">
        <v>61</v>
      </c>
      <c r="J78" s="400">
        <v>67</v>
      </c>
      <c r="K78" s="211">
        <v>62</v>
      </c>
      <c r="L78" s="212" t="s">
        <v>633</v>
      </c>
    </row>
    <row r="79" spans="1:12" ht="27" customHeight="1">
      <c r="A79" s="18"/>
      <c r="B79" s="60"/>
      <c r="C79" s="694" t="s">
        <v>148</v>
      </c>
      <c r="D79" s="695"/>
      <c r="E79" s="696"/>
      <c r="F79" s="107">
        <v>293</v>
      </c>
      <c r="G79" s="107">
        <v>243</v>
      </c>
      <c r="H79" s="107">
        <v>215</v>
      </c>
      <c r="I79" s="211">
        <v>123</v>
      </c>
      <c r="J79" s="400">
        <v>134</v>
      </c>
      <c r="K79" s="211">
        <v>135</v>
      </c>
      <c r="L79" s="212" t="s">
        <v>633</v>
      </c>
    </row>
    <row r="80" spans="1:12" ht="27" customHeight="1" thickBot="1">
      <c r="A80" s="18"/>
      <c r="B80" s="60"/>
      <c r="C80" s="694" t="s">
        <v>149</v>
      </c>
      <c r="D80" s="695"/>
      <c r="E80" s="696"/>
      <c r="F80" s="107">
        <v>264</v>
      </c>
      <c r="G80" s="107">
        <v>237</v>
      </c>
      <c r="H80" s="107">
        <v>218</v>
      </c>
      <c r="I80" s="211">
        <v>58</v>
      </c>
      <c r="J80" s="400">
        <v>66</v>
      </c>
      <c r="K80" s="211">
        <v>69</v>
      </c>
      <c r="L80" s="212" t="s">
        <v>633</v>
      </c>
    </row>
    <row r="81" spans="1:13" ht="27" hidden="1" customHeight="1">
      <c r="A81" s="18"/>
      <c r="B81" s="60"/>
      <c r="C81" s="688"/>
      <c r="D81" s="689"/>
      <c r="E81" s="690"/>
      <c r="F81" s="54"/>
      <c r="G81" s="54"/>
      <c r="H81" s="54"/>
      <c r="I81" s="54"/>
      <c r="J81" s="356"/>
      <c r="K81" s="54"/>
      <c r="L81" s="230"/>
    </row>
    <row r="82" spans="1:13" ht="27" hidden="1" customHeight="1">
      <c r="A82" s="18"/>
      <c r="B82" s="60"/>
      <c r="C82" s="694"/>
      <c r="D82" s="695"/>
      <c r="E82" s="696"/>
      <c r="F82" s="54"/>
      <c r="G82" s="54"/>
      <c r="H82" s="54"/>
      <c r="I82" s="54"/>
      <c r="J82" s="356"/>
      <c r="K82" s="54"/>
      <c r="L82" s="230"/>
    </row>
    <row r="83" spans="1:13" ht="27" hidden="1" customHeight="1">
      <c r="A83" s="18"/>
      <c r="B83" s="60"/>
      <c r="C83" s="694"/>
      <c r="D83" s="695"/>
      <c r="E83" s="696"/>
      <c r="F83" s="54"/>
      <c r="G83" s="54"/>
      <c r="H83" s="54"/>
      <c r="I83" s="54"/>
      <c r="J83" s="356"/>
      <c r="K83" s="54"/>
      <c r="L83" s="230"/>
    </row>
    <row r="84" spans="1:13" ht="27" hidden="1" customHeight="1" thickBot="1">
      <c r="A84" s="18"/>
      <c r="B84" s="60"/>
      <c r="C84" s="688"/>
      <c r="D84" s="689"/>
      <c r="E84" s="690"/>
      <c r="F84" s="54"/>
      <c r="G84" s="54"/>
      <c r="H84" s="54"/>
      <c r="I84" s="54"/>
      <c r="J84" s="356"/>
      <c r="K84" s="54"/>
      <c r="L84" s="230"/>
    </row>
    <row r="85" spans="1:13" ht="27" customHeight="1">
      <c r="A85" s="17"/>
      <c r="B85" s="251" t="s">
        <v>152</v>
      </c>
      <c r="C85" s="61"/>
      <c r="D85" s="61"/>
      <c r="E85" s="62"/>
      <c r="F85" s="63">
        <f>SUM(F86:F87)</f>
        <v>4468</v>
      </c>
      <c r="G85" s="63">
        <f t="shared" ref="G85" si="18">SUM(G86:G87)</f>
        <v>4172</v>
      </c>
      <c r="H85" s="63">
        <f t="shared" ref="H85:I85" si="19">SUM(H86:H87)</f>
        <v>4073</v>
      </c>
      <c r="I85" s="63">
        <f t="shared" si="19"/>
        <v>3763</v>
      </c>
      <c r="J85" s="353">
        <f>SUM(J86:J87)</f>
        <v>3483</v>
      </c>
      <c r="K85" s="63">
        <f t="shared" ref="K85" si="20">SUM(K86:K87)</f>
        <v>3382</v>
      </c>
      <c r="L85" s="76">
        <f t="shared" ref="L85" si="21">SUM(L86:L87)</f>
        <v>3290</v>
      </c>
    </row>
    <row r="86" spans="1:13" ht="27" customHeight="1">
      <c r="A86" s="18"/>
      <c r="B86" s="60"/>
      <c r="C86" s="691" t="s">
        <v>150</v>
      </c>
      <c r="D86" s="692"/>
      <c r="E86" s="693"/>
      <c r="F86" s="234">
        <v>4205</v>
      </c>
      <c r="G86" s="234">
        <v>3964</v>
      </c>
      <c r="H86" s="234">
        <v>3887</v>
      </c>
      <c r="I86" s="234">
        <v>3582</v>
      </c>
      <c r="J86" s="354">
        <v>3301</v>
      </c>
      <c r="K86" s="234">
        <v>3224</v>
      </c>
      <c r="L86" s="584">
        <v>3158</v>
      </c>
    </row>
    <row r="87" spans="1:13" ht="27" customHeight="1" thickBot="1">
      <c r="A87" s="18"/>
      <c r="B87" s="60"/>
      <c r="C87" s="694" t="s">
        <v>151</v>
      </c>
      <c r="D87" s="695"/>
      <c r="E87" s="696"/>
      <c r="F87" s="211">
        <v>263</v>
      </c>
      <c r="G87" s="211">
        <v>208</v>
      </c>
      <c r="H87" s="211">
        <v>186</v>
      </c>
      <c r="I87" s="211">
        <v>181</v>
      </c>
      <c r="J87" s="355">
        <v>182</v>
      </c>
      <c r="K87" s="211">
        <v>158</v>
      </c>
      <c r="L87" s="574">
        <v>132</v>
      </c>
    </row>
    <row r="88" spans="1:13" ht="27" hidden="1" customHeight="1">
      <c r="A88" s="18"/>
      <c r="B88" s="60"/>
      <c r="C88" s="694"/>
      <c r="D88" s="695"/>
      <c r="E88" s="696"/>
      <c r="F88" s="54"/>
      <c r="G88" s="54"/>
      <c r="H88" s="54"/>
      <c r="I88" s="54"/>
      <c r="J88" s="362"/>
      <c r="K88" s="54"/>
      <c r="L88" s="230"/>
    </row>
    <row r="89" spans="1:13" ht="27" hidden="1" customHeight="1">
      <c r="A89" s="18"/>
      <c r="B89" s="60"/>
      <c r="C89" s="694"/>
      <c r="D89" s="695"/>
      <c r="E89" s="696"/>
      <c r="F89" s="54"/>
      <c r="G89" s="54"/>
      <c r="H89" s="54"/>
      <c r="I89" s="54"/>
      <c r="J89" s="362"/>
      <c r="K89" s="54"/>
      <c r="L89" s="230"/>
    </row>
    <row r="90" spans="1:13" ht="27" hidden="1" customHeight="1">
      <c r="A90" s="18"/>
      <c r="B90" s="60"/>
      <c r="C90" s="688"/>
      <c r="D90" s="689"/>
      <c r="E90" s="690"/>
      <c r="F90" s="54"/>
      <c r="G90" s="54"/>
      <c r="H90" s="54"/>
      <c r="I90" s="54"/>
      <c r="J90" s="362"/>
      <c r="K90" s="54"/>
      <c r="L90" s="230"/>
    </row>
    <row r="91" spans="1:13" ht="27" hidden="1" customHeight="1">
      <c r="A91" s="18"/>
      <c r="B91" s="60"/>
      <c r="C91" s="694"/>
      <c r="D91" s="695"/>
      <c r="E91" s="696"/>
      <c r="F91" s="54"/>
      <c r="G91" s="54"/>
      <c r="H91" s="54"/>
      <c r="I91" s="54"/>
      <c r="J91" s="362"/>
      <c r="K91" s="54"/>
      <c r="L91" s="230"/>
    </row>
    <row r="92" spans="1:13" ht="27" hidden="1" customHeight="1">
      <c r="A92" s="18"/>
      <c r="B92" s="60"/>
      <c r="C92" s="694"/>
      <c r="D92" s="695"/>
      <c r="E92" s="696"/>
      <c r="F92" s="54"/>
      <c r="G92" s="54"/>
      <c r="H92" s="54"/>
      <c r="I92" s="54"/>
      <c r="J92" s="362"/>
      <c r="K92" s="54"/>
      <c r="L92" s="230"/>
    </row>
    <row r="93" spans="1:13" ht="27" hidden="1" customHeight="1" thickBot="1">
      <c r="A93" s="18"/>
      <c r="B93" s="60"/>
      <c r="C93" s="688"/>
      <c r="D93" s="689"/>
      <c r="E93" s="690"/>
      <c r="F93" s="54"/>
      <c r="G93" s="54"/>
      <c r="H93" s="54"/>
      <c r="I93" s="54"/>
      <c r="J93" s="362"/>
      <c r="K93" s="54"/>
      <c r="L93" s="230"/>
    </row>
    <row r="94" spans="1:13" ht="27" customHeight="1" thickBot="1">
      <c r="A94" s="17"/>
      <c r="B94" s="251" t="s">
        <v>571</v>
      </c>
      <c r="C94" s="252"/>
      <c r="D94" s="61"/>
      <c r="E94" s="62"/>
      <c r="F94" s="63">
        <v>210</v>
      </c>
      <c r="G94" s="63">
        <v>234</v>
      </c>
      <c r="H94" s="63">
        <v>236</v>
      </c>
      <c r="I94" s="63">
        <v>240</v>
      </c>
      <c r="J94" s="353">
        <v>243</v>
      </c>
      <c r="K94" s="63">
        <v>248</v>
      </c>
      <c r="L94" s="76">
        <v>250</v>
      </c>
      <c r="M94" s="334"/>
    </row>
    <row r="95" spans="1:13" ht="27" hidden="1" customHeight="1">
      <c r="A95" s="18"/>
      <c r="B95" s="60"/>
      <c r="C95" s="691"/>
      <c r="D95" s="692"/>
      <c r="E95" s="693"/>
      <c r="F95" s="53"/>
      <c r="G95" s="53"/>
      <c r="H95" s="53"/>
      <c r="I95" s="53"/>
      <c r="J95" s="264"/>
      <c r="K95" s="53"/>
      <c r="L95" s="439"/>
      <c r="M95" s="334"/>
    </row>
    <row r="96" spans="1:13" ht="27" hidden="1" customHeight="1">
      <c r="A96" s="18"/>
      <c r="B96" s="60"/>
      <c r="C96" s="694"/>
      <c r="D96" s="695"/>
      <c r="E96" s="696"/>
      <c r="F96" s="54"/>
      <c r="G96" s="54"/>
      <c r="H96" s="54"/>
      <c r="I96" s="54"/>
      <c r="J96" s="356"/>
      <c r="K96" s="54"/>
      <c r="L96" s="332"/>
      <c r="M96" s="334"/>
    </row>
    <row r="97" spans="1:13" ht="27" hidden="1" customHeight="1">
      <c r="A97" s="18"/>
      <c r="B97" s="60"/>
      <c r="C97" s="694"/>
      <c r="D97" s="695"/>
      <c r="E97" s="696"/>
      <c r="F97" s="54"/>
      <c r="G97" s="54"/>
      <c r="H97" s="54"/>
      <c r="I97" s="54"/>
      <c r="J97" s="356"/>
      <c r="K97" s="54"/>
      <c r="L97" s="332"/>
      <c r="M97" s="334"/>
    </row>
    <row r="98" spans="1:13" ht="27" hidden="1" customHeight="1">
      <c r="A98" s="18"/>
      <c r="B98" s="60"/>
      <c r="C98" s="694"/>
      <c r="D98" s="695"/>
      <c r="E98" s="696"/>
      <c r="F98" s="54"/>
      <c r="G98" s="54"/>
      <c r="H98" s="54"/>
      <c r="I98" s="54"/>
      <c r="J98" s="356"/>
      <c r="K98" s="54"/>
      <c r="L98" s="332"/>
      <c r="M98" s="334"/>
    </row>
    <row r="99" spans="1:13" ht="27" hidden="1" customHeight="1">
      <c r="A99" s="18"/>
      <c r="B99" s="60"/>
      <c r="C99" s="688"/>
      <c r="D99" s="689"/>
      <c r="E99" s="690"/>
      <c r="F99" s="54"/>
      <c r="G99" s="54"/>
      <c r="H99" s="54"/>
      <c r="I99" s="54"/>
      <c r="J99" s="356"/>
      <c r="K99" s="54"/>
      <c r="L99" s="332"/>
      <c r="M99" s="334"/>
    </row>
    <row r="100" spans="1:13" ht="27" hidden="1" customHeight="1">
      <c r="A100" s="18"/>
      <c r="B100" s="60"/>
      <c r="C100" s="694"/>
      <c r="D100" s="695"/>
      <c r="E100" s="696"/>
      <c r="F100" s="54"/>
      <c r="G100" s="54"/>
      <c r="H100" s="54"/>
      <c r="I100" s="54"/>
      <c r="J100" s="356"/>
      <c r="K100" s="54"/>
      <c r="L100" s="332"/>
      <c r="M100" s="334"/>
    </row>
    <row r="101" spans="1:13" ht="27" hidden="1" customHeight="1">
      <c r="A101" s="18"/>
      <c r="B101" s="60"/>
      <c r="C101" s="694"/>
      <c r="D101" s="695"/>
      <c r="E101" s="696"/>
      <c r="F101" s="54"/>
      <c r="G101" s="54"/>
      <c r="H101" s="54"/>
      <c r="I101" s="54"/>
      <c r="J101" s="356"/>
      <c r="K101" s="54"/>
      <c r="L101" s="332"/>
      <c r="M101" s="334"/>
    </row>
    <row r="102" spans="1:13" ht="27" hidden="1" customHeight="1" thickBot="1">
      <c r="A102" s="18"/>
      <c r="B102" s="60"/>
      <c r="C102" s="688"/>
      <c r="D102" s="689"/>
      <c r="E102" s="690"/>
      <c r="F102" s="54"/>
      <c r="G102" s="54"/>
      <c r="H102" s="54"/>
      <c r="I102" s="54"/>
      <c r="J102" s="356"/>
      <c r="K102" s="54"/>
      <c r="L102" s="332"/>
      <c r="M102" s="334"/>
    </row>
    <row r="103" spans="1:13" ht="27" customHeight="1">
      <c r="A103" s="17"/>
      <c r="B103" s="251" t="s">
        <v>153</v>
      </c>
      <c r="C103" s="61"/>
      <c r="D103" s="61"/>
      <c r="E103" s="62"/>
      <c r="F103" s="63">
        <v>2371</v>
      </c>
      <c r="G103" s="63">
        <v>2371</v>
      </c>
      <c r="H103" s="63">
        <v>1914</v>
      </c>
      <c r="I103" s="63">
        <v>1914</v>
      </c>
      <c r="J103" s="353">
        <v>1914</v>
      </c>
      <c r="K103" s="63">
        <v>1914</v>
      </c>
      <c r="L103" s="76">
        <v>1914</v>
      </c>
      <c r="M103" s="334"/>
    </row>
    <row r="104" spans="1:13" ht="27" customHeight="1">
      <c r="A104" s="18"/>
      <c r="B104" s="60"/>
      <c r="C104" s="691" t="s">
        <v>154</v>
      </c>
      <c r="D104" s="692"/>
      <c r="E104" s="693"/>
      <c r="F104" s="234">
        <v>810</v>
      </c>
      <c r="G104" s="234">
        <v>810</v>
      </c>
      <c r="H104" s="234">
        <v>626</v>
      </c>
      <c r="I104" s="234">
        <v>626</v>
      </c>
      <c r="J104" s="354">
        <v>626</v>
      </c>
      <c r="K104" s="234">
        <v>626</v>
      </c>
      <c r="L104" s="186">
        <v>626</v>
      </c>
      <c r="M104" s="334"/>
    </row>
    <row r="105" spans="1:13" ht="27" customHeight="1">
      <c r="A105" s="18"/>
      <c r="B105" s="60"/>
      <c r="C105" s="694" t="s">
        <v>155</v>
      </c>
      <c r="D105" s="695"/>
      <c r="E105" s="696"/>
      <c r="F105" s="211">
        <v>382</v>
      </c>
      <c r="G105" s="211">
        <v>382</v>
      </c>
      <c r="H105" s="211">
        <v>274</v>
      </c>
      <c r="I105" s="211">
        <v>274</v>
      </c>
      <c r="J105" s="355">
        <v>274</v>
      </c>
      <c r="K105" s="211">
        <v>274</v>
      </c>
      <c r="L105" s="187">
        <v>274</v>
      </c>
      <c r="M105" s="334"/>
    </row>
    <row r="106" spans="1:13" ht="27" customHeight="1">
      <c r="A106" s="18"/>
      <c r="B106" s="60"/>
      <c r="C106" s="694" t="s">
        <v>554</v>
      </c>
      <c r="D106" s="695"/>
      <c r="E106" s="696"/>
      <c r="F106" s="211">
        <v>319</v>
      </c>
      <c r="G106" s="211">
        <v>319</v>
      </c>
      <c r="H106" s="211">
        <v>262</v>
      </c>
      <c r="I106" s="211">
        <v>262</v>
      </c>
      <c r="J106" s="355">
        <v>262</v>
      </c>
      <c r="K106" s="211">
        <v>262</v>
      </c>
      <c r="L106" s="187">
        <v>262</v>
      </c>
      <c r="M106" s="334"/>
    </row>
    <row r="107" spans="1:13" ht="27" customHeight="1">
      <c r="A107" s="18"/>
      <c r="B107" s="60"/>
      <c r="C107" s="694" t="s">
        <v>156</v>
      </c>
      <c r="D107" s="695"/>
      <c r="E107" s="696"/>
      <c r="F107" s="211">
        <v>725</v>
      </c>
      <c r="G107" s="211">
        <v>725</v>
      </c>
      <c r="H107" s="211">
        <v>628</v>
      </c>
      <c r="I107" s="211">
        <v>628</v>
      </c>
      <c r="J107" s="355">
        <v>628</v>
      </c>
      <c r="K107" s="211">
        <v>628</v>
      </c>
      <c r="L107" s="187">
        <v>628</v>
      </c>
      <c r="M107" s="334"/>
    </row>
    <row r="108" spans="1:13" ht="27" customHeight="1" thickBot="1">
      <c r="A108" s="18"/>
      <c r="B108" s="60"/>
      <c r="C108" s="688" t="s">
        <v>158</v>
      </c>
      <c r="D108" s="689"/>
      <c r="E108" s="690"/>
      <c r="F108" s="211">
        <v>135</v>
      </c>
      <c r="G108" s="211">
        <v>135</v>
      </c>
      <c r="H108" s="211">
        <v>124</v>
      </c>
      <c r="I108" s="211">
        <v>124</v>
      </c>
      <c r="J108" s="355">
        <v>124</v>
      </c>
      <c r="K108" s="211">
        <v>124</v>
      </c>
      <c r="L108" s="187">
        <v>124</v>
      </c>
      <c r="M108" s="334"/>
    </row>
    <row r="109" spans="1:13" ht="27" hidden="1" customHeight="1">
      <c r="A109" s="18"/>
      <c r="B109" s="60"/>
      <c r="C109" s="694"/>
      <c r="D109" s="695"/>
      <c r="E109" s="696"/>
      <c r="F109" s="54"/>
      <c r="G109" s="54"/>
      <c r="H109" s="54"/>
      <c r="I109" s="54"/>
      <c r="J109" s="356"/>
      <c r="K109" s="54"/>
      <c r="L109" s="230"/>
      <c r="M109" s="334"/>
    </row>
    <row r="110" spans="1:13" ht="27" hidden="1" customHeight="1">
      <c r="A110" s="18"/>
      <c r="B110" s="60"/>
      <c r="C110" s="694"/>
      <c r="D110" s="695"/>
      <c r="E110" s="696"/>
      <c r="F110" s="54"/>
      <c r="G110" s="54"/>
      <c r="H110" s="54"/>
      <c r="I110" s="54"/>
      <c r="J110" s="356"/>
      <c r="K110" s="54"/>
      <c r="L110" s="230"/>
      <c r="M110" s="334"/>
    </row>
    <row r="111" spans="1:13" ht="27" hidden="1" customHeight="1" thickBot="1">
      <c r="A111" s="18"/>
      <c r="B111" s="60"/>
      <c r="C111" s="688"/>
      <c r="D111" s="689"/>
      <c r="E111" s="690"/>
      <c r="F111" s="54"/>
      <c r="G111" s="54"/>
      <c r="H111" s="54"/>
      <c r="I111" s="54"/>
      <c r="J111" s="356"/>
      <c r="K111" s="54"/>
      <c r="L111" s="230"/>
      <c r="M111" s="334"/>
    </row>
    <row r="112" spans="1:13" ht="27" customHeight="1">
      <c r="A112" s="17"/>
      <c r="B112" s="251" t="s">
        <v>159</v>
      </c>
      <c r="C112" s="61"/>
      <c r="D112" s="61"/>
      <c r="E112" s="62"/>
      <c r="F112" s="63">
        <v>4110</v>
      </c>
      <c r="G112" s="63">
        <v>4110</v>
      </c>
      <c r="H112" s="63">
        <v>3455</v>
      </c>
      <c r="I112" s="63">
        <v>3455</v>
      </c>
      <c r="J112" s="353">
        <v>3455</v>
      </c>
      <c r="K112" s="63">
        <v>3455</v>
      </c>
      <c r="L112" s="76">
        <v>3455</v>
      </c>
      <c r="M112" s="334"/>
    </row>
    <row r="113" spans="1:13" ht="27" customHeight="1">
      <c r="A113" s="18"/>
      <c r="B113" s="60"/>
      <c r="C113" s="694" t="s">
        <v>160</v>
      </c>
      <c r="D113" s="695"/>
      <c r="E113" s="696"/>
      <c r="F113" s="234">
        <v>501</v>
      </c>
      <c r="G113" s="234">
        <v>501</v>
      </c>
      <c r="H113" s="234">
        <v>432</v>
      </c>
      <c r="I113" s="234">
        <v>432</v>
      </c>
      <c r="J113" s="354">
        <v>432</v>
      </c>
      <c r="K113" s="234">
        <v>432</v>
      </c>
      <c r="L113" s="186">
        <v>432</v>
      </c>
      <c r="M113" s="334"/>
    </row>
    <row r="114" spans="1:13" ht="27" customHeight="1">
      <c r="A114" s="18"/>
      <c r="B114" s="60"/>
      <c r="C114" s="694" t="s">
        <v>161</v>
      </c>
      <c r="D114" s="695"/>
      <c r="E114" s="696"/>
      <c r="F114" s="211">
        <v>1930</v>
      </c>
      <c r="G114" s="211">
        <v>1930</v>
      </c>
      <c r="H114" s="211">
        <v>1386</v>
      </c>
      <c r="I114" s="211">
        <v>1386</v>
      </c>
      <c r="J114" s="355">
        <v>1386</v>
      </c>
      <c r="K114" s="211">
        <v>1386</v>
      </c>
      <c r="L114" s="187">
        <v>1386</v>
      </c>
      <c r="M114" s="334"/>
    </row>
    <row r="115" spans="1:13" ht="27" customHeight="1">
      <c r="A115" s="18"/>
      <c r="B115" s="60"/>
      <c r="C115" s="694" t="s">
        <v>162</v>
      </c>
      <c r="D115" s="695"/>
      <c r="E115" s="696"/>
      <c r="F115" s="211">
        <v>1679</v>
      </c>
      <c r="G115" s="211">
        <v>1679</v>
      </c>
      <c r="H115" s="211">
        <v>1637</v>
      </c>
      <c r="I115" s="211">
        <v>1637</v>
      </c>
      <c r="J115" s="355">
        <v>1637</v>
      </c>
      <c r="K115" s="211">
        <v>1637</v>
      </c>
      <c r="L115" s="187">
        <v>1637</v>
      </c>
      <c r="M115" s="334"/>
    </row>
    <row r="116" spans="1:13" ht="27" customHeight="1" thickBot="1">
      <c r="A116" s="109"/>
      <c r="B116" s="66"/>
      <c r="C116" s="740" t="s">
        <v>163</v>
      </c>
      <c r="D116" s="741"/>
      <c r="E116" s="742"/>
      <c r="F116" s="269">
        <v>40.8515815085158</v>
      </c>
      <c r="G116" s="269">
        <v>40.8515815085158</v>
      </c>
      <c r="H116" s="269">
        <v>47.380607814761198</v>
      </c>
      <c r="I116" s="297">
        <v>47.380607814761198</v>
      </c>
      <c r="J116" s="370">
        <v>47.380607814761198</v>
      </c>
      <c r="K116" s="336">
        <v>47.380607814761198</v>
      </c>
      <c r="L116" s="230">
        <v>47.4</v>
      </c>
      <c r="M116" s="334"/>
    </row>
    <row r="117" spans="1:13" s="115" customFormat="1" ht="27" customHeight="1" thickBot="1">
      <c r="A117" s="733" t="s">
        <v>585</v>
      </c>
      <c r="B117" s="734"/>
      <c r="C117" s="734"/>
      <c r="D117" s="734"/>
      <c r="E117" s="734"/>
      <c r="F117" s="72"/>
      <c r="G117" s="72"/>
      <c r="H117" s="72"/>
      <c r="I117" s="72"/>
      <c r="J117" s="352"/>
      <c r="K117" s="72"/>
      <c r="L117" s="75"/>
      <c r="M117" s="298"/>
    </row>
    <row r="118" spans="1:13" s="115" customFormat="1" ht="27" hidden="1" customHeight="1">
      <c r="A118" s="18"/>
      <c r="B118" s="60"/>
      <c r="C118" s="743"/>
      <c r="D118" s="744"/>
      <c r="E118" s="745"/>
      <c r="F118" s="57"/>
      <c r="G118" s="57"/>
      <c r="H118" s="57"/>
      <c r="I118" s="57"/>
      <c r="J118" s="361"/>
      <c r="K118" s="57"/>
      <c r="L118" s="80"/>
      <c r="M118" s="299"/>
    </row>
    <row r="119" spans="1:13" s="115" customFormat="1" ht="27" hidden="1" customHeight="1">
      <c r="A119" s="18"/>
      <c r="B119" s="60"/>
      <c r="C119" s="694"/>
      <c r="D119" s="695"/>
      <c r="E119" s="696"/>
      <c r="F119" s="54"/>
      <c r="G119" s="54"/>
      <c r="H119" s="54"/>
      <c r="I119" s="54"/>
      <c r="J119" s="356"/>
      <c r="K119" s="54"/>
      <c r="L119" s="77"/>
      <c r="M119" s="299"/>
    </row>
    <row r="120" spans="1:13" s="115" customFormat="1" ht="27" hidden="1" customHeight="1" thickBot="1">
      <c r="A120" s="18"/>
      <c r="B120" s="60"/>
      <c r="C120" s="688"/>
      <c r="D120" s="689"/>
      <c r="E120" s="690"/>
      <c r="F120" s="54"/>
      <c r="G120" s="54"/>
      <c r="H120" s="54"/>
      <c r="I120" s="54"/>
      <c r="J120" s="356"/>
      <c r="K120" s="54"/>
      <c r="L120" s="77"/>
      <c r="M120" s="299"/>
    </row>
    <row r="121" spans="1:13" s="115" customFormat="1" ht="27" customHeight="1">
      <c r="A121" s="17"/>
      <c r="B121" s="251" t="s">
        <v>586</v>
      </c>
      <c r="C121" s="61"/>
      <c r="D121" s="61"/>
      <c r="E121" s="62"/>
      <c r="F121" s="63"/>
      <c r="G121" s="63"/>
      <c r="H121" s="63"/>
      <c r="I121" s="63"/>
      <c r="J121" s="353"/>
      <c r="K121" s="63"/>
      <c r="L121" s="76"/>
      <c r="M121" s="300"/>
    </row>
    <row r="122" spans="1:13" s="115" customFormat="1" ht="27" customHeight="1">
      <c r="A122" s="18"/>
      <c r="B122" s="60"/>
      <c r="C122" s="691" t="s">
        <v>587</v>
      </c>
      <c r="D122" s="692"/>
      <c r="E122" s="693"/>
      <c r="F122" s="259" t="s">
        <v>469</v>
      </c>
      <c r="G122" s="259" t="s">
        <v>469</v>
      </c>
      <c r="H122" s="259" t="s">
        <v>469</v>
      </c>
      <c r="I122" s="234">
        <v>14</v>
      </c>
      <c r="J122" s="354">
        <v>84</v>
      </c>
      <c r="K122" s="234">
        <v>180</v>
      </c>
      <c r="L122" s="586" t="s">
        <v>71</v>
      </c>
      <c r="M122" s="299"/>
    </row>
    <row r="123" spans="1:13" s="115" customFormat="1" ht="27" customHeight="1" thickBot="1">
      <c r="A123" s="109"/>
      <c r="B123" s="66"/>
      <c r="C123" s="740" t="s">
        <v>577</v>
      </c>
      <c r="D123" s="741"/>
      <c r="E123" s="742"/>
      <c r="F123" s="585" t="s">
        <v>469</v>
      </c>
      <c r="G123" s="228">
        <v>448</v>
      </c>
      <c r="H123" s="228">
        <v>475</v>
      </c>
      <c r="I123" s="228">
        <v>553</v>
      </c>
      <c r="J123" s="369">
        <v>662</v>
      </c>
      <c r="K123" s="228">
        <v>623</v>
      </c>
      <c r="L123" s="267">
        <v>453</v>
      </c>
      <c r="M123" s="299"/>
    </row>
    <row r="124" spans="1:13" ht="27" hidden="1" customHeight="1">
      <c r="A124" s="18"/>
      <c r="B124" s="60"/>
      <c r="C124" s="743"/>
      <c r="D124" s="744"/>
      <c r="E124" s="745"/>
      <c r="F124" s="57"/>
      <c r="G124" s="57"/>
      <c r="H124" s="57"/>
      <c r="I124" s="57"/>
      <c r="J124" s="57"/>
      <c r="K124" s="57"/>
      <c r="L124" s="57"/>
    </row>
    <row r="125" spans="1:13" ht="27" hidden="1" customHeight="1">
      <c r="A125" s="18"/>
      <c r="B125" s="60"/>
      <c r="C125" s="694"/>
      <c r="D125" s="695"/>
      <c r="E125" s="696"/>
      <c r="F125" s="54"/>
      <c r="G125" s="54"/>
      <c r="H125" s="54"/>
      <c r="I125" s="54"/>
      <c r="J125" s="54"/>
      <c r="K125" s="54"/>
      <c r="L125" s="54"/>
    </row>
    <row r="126" spans="1:13" ht="27" hidden="1" customHeight="1">
      <c r="A126" s="18"/>
      <c r="B126" s="60"/>
      <c r="C126" s="688"/>
      <c r="D126" s="689"/>
      <c r="E126" s="690"/>
      <c r="F126" s="54"/>
      <c r="G126" s="54"/>
      <c r="H126" s="54"/>
      <c r="I126" s="54"/>
      <c r="J126" s="54"/>
      <c r="K126" s="54"/>
      <c r="L126" s="54"/>
    </row>
    <row r="127" spans="1:13" ht="27" hidden="1" customHeight="1">
      <c r="A127" s="18"/>
      <c r="B127" s="60"/>
      <c r="C127" s="694"/>
      <c r="D127" s="695"/>
      <c r="E127" s="696"/>
      <c r="F127" s="54"/>
      <c r="G127" s="54"/>
      <c r="H127" s="54"/>
      <c r="I127" s="54"/>
      <c r="J127" s="54"/>
      <c r="K127" s="54"/>
      <c r="L127" s="54"/>
    </row>
    <row r="128" spans="1:13" ht="27" hidden="1" customHeight="1">
      <c r="A128" s="18"/>
      <c r="B128" s="60"/>
      <c r="C128" s="694"/>
      <c r="D128" s="695"/>
      <c r="E128" s="696"/>
      <c r="F128" s="54"/>
      <c r="G128" s="54"/>
      <c r="H128" s="54"/>
      <c r="I128" s="54"/>
      <c r="J128" s="54"/>
      <c r="K128" s="54"/>
      <c r="L128" s="54"/>
    </row>
    <row r="129" spans="1:12" ht="27" hidden="1" customHeight="1" thickBot="1">
      <c r="A129" s="18"/>
      <c r="B129" s="60"/>
      <c r="C129" s="688"/>
      <c r="D129" s="689"/>
      <c r="E129" s="690"/>
      <c r="F129" s="54"/>
      <c r="G129" s="54"/>
      <c r="H129" s="54"/>
      <c r="I129" s="54"/>
      <c r="J129" s="54"/>
      <c r="K129" s="54"/>
      <c r="L129" s="54"/>
    </row>
    <row r="130" spans="1:12" ht="48" customHeight="1">
      <c r="A130" s="620" t="s">
        <v>607</v>
      </c>
      <c r="B130" s="620"/>
      <c r="C130" s="620"/>
      <c r="D130" s="620"/>
      <c r="E130" s="620"/>
      <c r="F130" s="620"/>
      <c r="G130" s="660"/>
      <c r="H130" s="660"/>
      <c r="I130" s="660"/>
      <c r="J130" s="660"/>
      <c r="K130" s="660"/>
      <c r="L130" s="660"/>
    </row>
    <row r="131" spans="1:12" ht="26.25" customHeight="1">
      <c r="A131" s="334"/>
      <c r="B131" s="334"/>
      <c r="C131" s="334"/>
      <c r="D131" s="334"/>
      <c r="E131" s="334"/>
      <c r="F131" s="555"/>
      <c r="G131" s="555"/>
      <c r="H131" s="555"/>
      <c r="I131" s="555"/>
      <c r="J131" s="555"/>
      <c r="K131" s="555"/>
      <c r="L131" s="555"/>
    </row>
    <row r="132" spans="1:12" ht="26.25" customHeight="1">
      <c r="A132" s="334"/>
      <c r="B132" s="334"/>
      <c r="C132" s="334"/>
      <c r="D132" s="334"/>
      <c r="E132" s="334"/>
      <c r="F132" s="555"/>
      <c r="G132" s="555"/>
      <c r="H132" s="555"/>
      <c r="I132" s="555"/>
      <c r="J132" s="555"/>
      <c r="K132" s="555"/>
      <c r="L132" s="555"/>
    </row>
    <row r="133" spans="1:12" ht="26.25" customHeight="1">
      <c r="A133" s="334"/>
      <c r="B133" s="334"/>
      <c r="C133" s="334"/>
      <c r="D133" s="334"/>
      <c r="E133" s="334"/>
      <c r="F133" s="555"/>
      <c r="G133" s="555"/>
      <c r="H133" s="555"/>
      <c r="I133" s="555"/>
      <c r="J133" s="555"/>
      <c r="K133" s="555"/>
      <c r="L133" s="555"/>
    </row>
    <row r="134" spans="1:12" ht="26.25" customHeight="1">
      <c r="A134" s="334"/>
      <c r="B134" s="334"/>
      <c r="C134" s="334"/>
      <c r="D134" s="334"/>
      <c r="E134" s="334"/>
      <c r="F134" s="555"/>
      <c r="G134" s="555"/>
      <c r="H134" s="555"/>
      <c r="I134" s="555"/>
      <c r="J134" s="555"/>
      <c r="K134" s="555"/>
      <c r="L134" s="555"/>
    </row>
    <row r="135" spans="1:12" ht="24" customHeight="1">
      <c r="A135" s="334"/>
      <c r="B135" s="334"/>
      <c r="C135" s="334"/>
      <c r="D135" s="334"/>
      <c r="E135" s="334"/>
      <c r="F135" s="555"/>
      <c r="G135" s="555"/>
      <c r="H135" s="555"/>
      <c r="I135" s="555"/>
      <c r="J135" s="555"/>
      <c r="K135" s="555"/>
      <c r="L135" s="555"/>
    </row>
    <row r="136" spans="1:12" ht="24" customHeight="1">
      <c r="A136" s="334"/>
      <c r="B136" s="334"/>
      <c r="C136" s="334"/>
      <c r="D136" s="334"/>
      <c r="E136" s="334"/>
      <c r="F136" s="555"/>
      <c r="G136" s="555"/>
      <c r="H136" s="555"/>
      <c r="I136" s="555"/>
      <c r="J136" s="555"/>
      <c r="K136" s="555"/>
      <c r="L136" s="555"/>
    </row>
    <row r="137" spans="1:12" ht="24" customHeight="1"/>
    <row r="138" spans="1:12" ht="24" customHeight="1"/>
    <row r="139" spans="1:12" ht="24" customHeight="1"/>
    <row r="140" spans="1:12" ht="24" customHeight="1"/>
    <row r="141" spans="1:12" ht="24" customHeight="1"/>
    <row r="142" spans="1:12" ht="24" customHeight="1"/>
    <row r="143" spans="1:12" ht="24" customHeight="1"/>
    <row r="144" spans="1:12" ht="24" customHeight="1"/>
    <row r="145" ht="24" customHeight="1"/>
    <row r="146" ht="24" customHeight="1"/>
    <row r="147" ht="24" customHeight="1"/>
    <row r="148" ht="24" customHeight="1"/>
    <row r="149" ht="24" customHeight="1"/>
    <row r="150" ht="24" customHeight="1"/>
  </sheetData>
  <customSheetViews>
    <customSheetView guid="{C5FAFED9-6166-4746-ADED-0FA76312E786}" scale="85" showPageBreaks="1" printArea="1" hiddenRows="1" hiddenColumns="1" view="pageBreakPreview">
      <pane xSplit="5" ySplit="3" topLeftCell="F20" activePane="bottomRight" state="frozen"/>
      <selection pane="bottomRight" activeCell="F52" sqref="F52"/>
      <rowBreaks count="1" manualBreakCount="1">
        <brk id="77" max="16" man="1"/>
      </rowBreaks>
      <pageMargins left="0.78740157480314965" right="0.78740157480314965" top="0.55118110236220474" bottom="0.55118110236220474" header="0.31496062992125984" footer="0.31496062992125984"/>
      <printOptions horizontalCentered="1"/>
      <pageSetup paperSize="9" scale="70" fitToHeight="2" orientation="portrait" r:id="rId1"/>
    </customSheetView>
    <customSheetView guid="{F4D6756E-AF4C-4E2C-B953-6184D5DD4220}" showPageBreaks="1" view="pageBreakPreview">
      <pane xSplit="5" ySplit="3" topLeftCell="F43" activePane="bottomRight" state="frozen"/>
      <selection pane="bottomRight" activeCell="C10" sqref="C10:E10"/>
      <rowBreaks count="1" manualBreakCount="1">
        <brk id="77" max="16" man="1"/>
      </rowBreaks>
      <pageMargins left="0.78740157480314965" right="0.78740157480314965" top="0.55118110236220474" bottom="0.55118110236220474" header="0.31496062992125984" footer="0.31496062992125984"/>
      <printOptions horizontalCentered="1"/>
      <pageSetup paperSize="9" scale="70" fitToHeight="2" orientation="portrait" r:id="rId2"/>
    </customSheetView>
    <customSheetView guid="{592965FF-9EF6-4C3A-906E-26C9AD76BDC9}" scale="70" showPageBreaks="1" printArea="1" showAutoFilter="1" hiddenRows="1" hiddenColumns="1" view="pageBreakPreview">
      <pane xSplit="5" ySplit="3" topLeftCell="F87" activePane="bottomRight" state="frozen"/>
      <selection pane="bottomRight" activeCell="C125" sqref="C125:E125"/>
      <rowBreaks count="1" manualBreakCount="1">
        <brk id="77" max="14" man="1"/>
      </rowBreaks>
      <pageMargins left="0.78740157480314965" right="0.78740157480314965" top="0.55118110236220474" bottom="0.55118110236220474" header="0.31496062992125984" footer="0.31496062992125984"/>
      <printOptions horizontalCentered="1"/>
      <pageSetup paperSize="9" scale="70" fitToHeight="2" orientation="portrait" r:id="rId3"/>
      <autoFilter ref="R3:R125"/>
    </customSheetView>
  </customSheetViews>
  <mergeCells count="117">
    <mergeCell ref="C129:E129"/>
    <mergeCell ref="A130:F130"/>
    <mergeCell ref="G130:L130"/>
    <mergeCell ref="C123:E123"/>
    <mergeCell ref="C124:E124"/>
    <mergeCell ref="C125:E125"/>
    <mergeCell ref="C126:E126"/>
    <mergeCell ref="C127:E127"/>
    <mergeCell ref="C128:E128"/>
    <mergeCell ref="C116:E116"/>
    <mergeCell ref="C118:E118"/>
    <mergeCell ref="C119:E119"/>
    <mergeCell ref="C120:E120"/>
    <mergeCell ref="C122:E122"/>
    <mergeCell ref="C109:E109"/>
    <mergeCell ref="C110:E110"/>
    <mergeCell ref="C111:E111"/>
    <mergeCell ref="C113:E113"/>
    <mergeCell ref="C114:E114"/>
    <mergeCell ref="C115:E115"/>
    <mergeCell ref="A117:E117"/>
    <mergeCell ref="C102:E102"/>
    <mergeCell ref="C104:E104"/>
    <mergeCell ref="C105:E105"/>
    <mergeCell ref="C106:E106"/>
    <mergeCell ref="C107:E107"/>
    <mergeCell ref="C108:E108"/>
    <mergeCell ref="C96:E96"/>
    <mergeCell ref="C97:E97"/>
    <mergeCell ref="C98:E98"/>
    <mergeCell ref="C99:E99"/>
    <mergeCell ref="C100:E100"/>
    <mergeCell ref="C101:E101"/>
    <mergeCell ref="C89:E89"/>
    <mergeCell ref="C90:E90"/>
    <mergeCell ref="C91:E91"/>
    <mergeCell ref="C92:E92"/>
    <mergeCell ref="C93:E93"/>
    <mergeCell ref="C95:E95"/>
    <mergeCell ref="C82:E82"/>
    <mergeCell ref="C83:E83"/>
    <mergeCell ref="C84:E84"/>
    <mergeCell ref="C86:E86"/>
    <mergeCell ref="C87:E87"/>
    <mergeCell ref="C88:E88"/>
    <mergeCell ref="C75:E75"/>
    <mergeCell ref="C77:E77"/>
    <mergeCell ref="C78:E78"/>
    <mergeCell ref="C79:E79"/>
    <mergeCell ref="C80:E80"/>
    <mergeCell ref="C81:E81"/>
    <mergeCell ref="C68:E68"/>
    <mergeCell ref="C70:E70"/>
    <mergeCell ref="C71:E71"/>
    <mergeCell ref="C72:E72"/>
    <mergeCell ref="C73:E73"/>
    <mergeCell ref="C74:E74"/>
    <mergeCell ref="C61:E61"/>
    <mergeCell ref="C62:E62"/>
    <mergeCell ref="C63:E63"/>
    <mergeCell ref="C65:E65"/>
    <mergeCell ref="C66:E66"/>
    <mergeCell ref="C67:E67"/>
    <mergeCell ref="C54:E54"/>
    <mergeCell ref="C56:E56"/>
    <mergeCell ref="C57:E57"/>
    <mergeCell ref="C58:E58"/>
    <mergeCell ref="C59:E59"/>
    <mergeCell ref="C60:E60"/>
    <mergeCell ref="B64:E64"/>
    <mergeCell ref="C48:E48"/>
    <mergeCell ref="C49:E49"/>
    <mergeCell ref="C50:E50"/>
    <mergeCell ref="C51:E51"/>
    <mergeCell ref="C52:E52"/>
    <mergeCell ref="C53:E53"/>
    <mergeCell ref="C41:E41"/>
    <mergeCell ref="C42:E42"/>
    <mergeCell ref="C43:E43"/>
    <mergeCell ref="C44:E44"/>
    <mergeCell ref="C45:E45"/>
    <mergeCell ref="C47:E47"/>
    <mergeCell ref="C33:E33"/>
    <mergeCell ref="C34:E34"/>
    <mergeCell ref="C35:E35"/>
    <mergeCell ref="C37:E37"/>
    <mergeCell ref="C39:E39"/>
    <mergeCell ref="C40:E40"/>
    <mergeCell ref="A29:E29"/>
    <mergeCell ref="C30:E30"/>
    <mergeCell ref="C31:E31"/>
    <mergeCell ref="C32:E32"/>
    <mergeCell ref="C38:E38"/>
    <mergeCell ref="C23:E23"/>
    <mergeCell ref="C24:E24"/>
    <mergeCell ref="C25:E25"/>
    <mergeCell ref="C26:E26"/>
    <mergeCell ref="C27:E27"/>
    <mergeCell ref="C28:E28"/>
    <mergeCell ref="C16:E16"/>
    <mergeCell ref="C17:E17"/>
    <mergeCell ref="C18:E18"/>
    <mergeCell ref="C20:E20"/>
    <mergeCell ref="C21:E21"/>
    <mergeCell ref="C22:E22"/>
    <mergeCell ref="C9:E9"/>
    <mergeCell ref="C10:E10"/>
    <mergeCell ref="C11:E11"/>
    <mergeCell ref="C12:E12"/>
    <mergeCell ref="C13:E13"/>
    <mergeCell ref="C15:E15"/>
    <mergeCell ref="A1:L1"/>
    <mergeCell ref="A3:E3"/>
    <mergeCell ref="A4:E4"/>
    <mergeCell ref="C6:E6"/>
    <mergeCell ref="C7:E7"/>
    <mergeCell ref="C8:E8"/>
  </mergeCells>
  <phoneticPr fontId="1"/>
  <printOptions horizontalCentered="1"/>
  <pageMargins left="0.78740157480314965" right="0.78740157480314965" top="0.55118110236220474" bottom="0.55118110236220474" header="0.31496062992125984" footer="0.31496062992125984"/>
  <pageSetup paperSize="9" scale="70" fitToHeight="2" orientation="portrait" r:id="rId4"/>
  <rowBreaks count="1" manualBreakCount="1">
    <brk id="75" max="13" man="1"/>
  </rowBreaks>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Z214"/>
  <sheetViews>
    <sheetView view="pageBreakPreview" zoomScale="85" zoomScaleNormal="100" zoomScaleSheetLayoutView="85" workbookViewId="0">
      <pane xSplit="5" ySplit="3" topLeftCell="F40" activePane="bottomRight" state="frozen"/>
      <selection activeCell="G24" sqref="G24"/>
      <selection pane="topRight" activeCell="G24" sqref="G24"/>
      <selection pane="bottomLeft" activeCell="G24" sqref="G24"/>
      <selection pane="bottomRight" activeCell="N66" sqref="N66"/>
    </sheetView>
  </sheetViews>
  <sheetFormatPr defaultColWidth="9" defaultRowHeight="14.4"/>
  <cols>
    <col min="1" max="2" width="3.21875" style="1" customWidth="1"/>
    <col min="3" max="3" width="6.33203125" style="1" customWidth="1"/>
    <col min="4" max="4" width="12.6640625" style="1" customWidth="1"/>
    <col min="5" max="5" width="24.33203125" style="1" customWidth="1"/>
    <col min="6" max="11" width="10.77734375" style="95" customWidth="1"/>
    <col min="12" max="12" width="10.6640625" style="95" customWidth="1"/>
    <col min="13" max="16384" width="9" style="1"/>
  </cols>
  <sheetData>
    <row r="1" spans="1:26" ht="30" customHeight="1" thickBot="1">
      <c r="A1" s="651" t="s">
        <v>245</v>
      </c>
      <c r="B1" s="651"/>
      <c r="C1" s="651"/>
      <c r="D1" s="651"/>
      <c r="E1" s="651"/>
      <c r="F1" s="651"/>
      <c r="G1" s="651"/>
      <c r="H1" s="651"/>
      <c r="I1" s="651"/>
      <c r="J1" s="651"/>
      <c r="K1" s="651"/>
      <c r="L1" s="651"/>
    </row>
    <row r="2" spans="1:26" s="5" customFormat="1" ht="20.25" customHeight="1" thickBot="1">
      <c r="A2" s="4"/>
      <c r="B2" s="4"/>
      <c r="C2" s="4"/>
      <c r="D2" s="4"/>
      <c r="E2" s="4"/>
      <c r="F2" s="4"/>
      <c r="G2" s="4"/>
      <c r="H2" s="4"/>
      <c r="I2" s="4"/>
      <c r="J2" s="4"/>
      <c r="K2" s="4"/>
      <c r="L2" s="4"/>
    </row>
    <row r="3" spans="1:26" ht="33.75" customHeight="1" thickBot="1">
      <c r="A3" s="676" t="s">
        <v>164</v>
      </c>
      <c r="B3" s="677"/>
      <c r="C3" s="677"/>
      <c r="D3" s="677"/>
      <c r="E3" s="678"/>
      <c r="F3" s="50" t="s">
        <v>63</v>
      </c>
      <c r="G3" s="50" t="s">
        <v>64</v>
      </c>
      <c r="H3" s="50" t="s">
        <v>65</v>
      </c>
      <c r="I3" s="50" t="s">
        <v>66</v>
      </c>
      <c r="J3" s="351" t="s">
        <v>67</v>
      </c>
      <c r="K3" s="50" t="s">
        <v>68</v>
      </c>
      <c r="L3" s="51" t="s">
        <v>69</v>
      </c>
    </row>
    <row r="4" spans="1:26" ht="27" customHeight="1" thickBot="1">
      <c r="A4" s="733" t="s">
        <v>470</v>
      </c>
      <c r="B4" s="734"/>
      <c r="C4" s="734"/>
      <c r="D4" s="734"/>
      <c r="E4" s="734"/>
      <c r="F4" s="72"/>
      <c r="G4" s="72"/>
      <c r="H4" s="72"/>
      <c r="I4" s="72"/>
      <c r="J4" s="352"/>
      <c r="K4" s="72"/>
      <c r="L4" s="75"/>
    </row>
    <row r="5" spans="1:26" ht="27" customHeight="1" thickBot="1">
      <c r="A5" s="17"/>
      <c r="B5" s="251" t="s">
        <v>535</v>
      </c>
      <c r="C5" s="61"/>
      <c r="D5" s="61"/>
      <c r="E5" s="62"/>
      <c r="F5" s="85" t="s">
        <v>71</v>
      </c>
      <c r="G5" s="63">
        <v>66.2</v>
      </c>
      <c r="H5" s="63">
        <v>74.3</v>
      </c>
      <c r="I5" s="63">
        <v>107</v>
      </c>
      <c r="J5" s="353">
        <v>108</v>
      </c>
      <c r="K5" s="63">
        <v>114.9</v>
      </c>
      <c r="L5" s="76">
        <v>117</v>
      </c>
      <c r="N5" s="338"/>
      <c r="O5" s="338"/>
      <c r="P5" s="338"/>
      <c r="Q5" s="338"/>
      <c r="R5" s="338"/>
      <c r="S5" s="338"/>
      <c r="T5" s="338"/>
      <c r="U5" s="338"/>
      <c r="V5" s="338"/>
      <c r="W5" s="338"/>
      <c r="X5" s="338"/>
      <c r="Y5" s="338"/>
      <c r="Z5" s="338"/>
    </row>
    <row r="6" spans="1:26" ht="27" hidden="1" customHeight="1">
      <c r="A6" s="18"/>
      <c r="B6" s="60"/>
      <c r="C6" s="691"/>
      <c r="D6" s="692"/>
      <c r="E6" s="693"/>
      <c r="F6" s="53"/>
      <c r="G6" s="53"/>
      <c r="H6" s="53"/>
      <c r="I6" s="53"/>
      <c r="J6" s="264"/>
      <c r="K6" s="53"/>
      <c r="L6" s="330"/>
      <c r="N6" s="338"/>
      <c r="O6" s="338"/>
      <c r="P6" s="338"/>
      <c r="Q6" s="338"/>
      <c r="R6" s="338"/>
      <c r="S6" s="338"/>
      <c r="T6" s="338"/>
      <c r="U6" s="338"/>
      <c r="V6" s="338"/>
      <c r="W6" s="338"/>
      <c r="X6" s="338"/>
      <c r="Y6" s="338"/>
      <c r="Z6" s="338"/>
    </row>
    <row r="7" spans="1:26" ht="27" hidden="1" customHeight="1">
      <c r="A7" s="18"/>
      <c r="B7" s="60"/>
      <c r="C7" s="694"/>
      <c r="D7" s="695"/>
      <c r="E7" s="696"/>
      <c r="F7" s="54"/>
      <c r="G7" s="54"/>
      <c r="H7" s="54"/>
      <c r="I7" s="54"/>
      <c r="J7" s="356"/>
      <c r="K7" s="54"/>
      <c r="L7" s="77"/>
      <c r="N7" s="338"/>
      <c r="O7" s="338"/>
      <c r="P7" s="338"/>
      <c r="Q7" s="338"/>
      <c r="R7" s="338"/>
      <c r="S7" s="338"/>
      <c r="T7" s="338"/>
      <c r="U7" s="338"/>
      <c r="V7" s="338"/>
      <c r="W7" s="338"/>
      <c r="X7" s="338"/>
      <c r="Y7" s="338"/>
      <c r="Z7" s="338"/>
    </row>
    <row r="8" spans="1:26" ht="27" hidden="1" customHeight="1">
      <c r="A8" s="18"/>
      <c r="B8" s="60"/>
      <c r="C8" s="694"/>
      <c r="D8" s="695"/>
      <c r="E8" s="696"/>
      <c r="F8" s="54"/>
      <c r="G8" s="54"/>
      <c r="H8" s="54"/>
      <c r="I8" s="54"/>
      <c r="J8" s="356"/>
      <c r="K8" s="54"/>
      <c r="L8" s="77"/>
      <c r="N8" s="338"/>
      <c r="O8" s="338"/>
      <c r="P8" s="338"/>
      <c r="Q8" s="338"/>
      <c r="R8" s="338"/>
      <c r="S8" s="338"/>
      <c r="T8" s="338"/>
      <c r="U8" s="338"/>
      <c r="V8" s="338"/>
      <c r="W8" s="338"/>
      <c r="X8" s="338"/>
      <c r="Y8" s="338"/>
      <c r="Z8" s="338"/>
    </row>
    <row r="9" spans="1:26" ht="27" hidden="1" customHeight="1">
      <c r="A9" s="18"/>
      <c r="B9" s="60"/>
      <c r="C9" s="688"/>
      <c r="D9" s="689"/>
      <c r="E9" s="690"/>
      <c r="F9" s="54"/>
      <c r="G9" s="54"/>
      <c r="H9" s="54"/>
      <c r="I9" s="54"/>
      <c r="J9" s="356"/>
      <c r="K9" s="54"/>
      <c r="L9" s="77"/>
      <c r="N9" s="338"/>
      <c r="O9" s="338"/>
      <c r="P9" s="338"/>
      <c r="Q9" s="338"/>
      <c r="R9" s="338"/>
      <c r="S9" s="338"/>
      <c r="T9" s="338"/>
      <c r="U9" s="338"/>
      <c r="V9" s="338"/>
      <c r="W9" s="338"/>
      <c r="X9" s="338"/>
      <c r="Y9" s="338"/>
      <c r="Z9" s="338"/>
    </row>
    <row r="10" spans="1:26" ht="27" hidden="1" customHeight="1">
      <c r="A10" s="18"/>
      <c r="B10" s="60"/>
      <c r="C10" s="688"/>
      <c r="D10" s="689"/>
      <c r="E10" s="690"/>
      <c r="F10" s="54"/>
      <c r="G10" s="54"/>
      <c r="H10" s="54"/>
      <c r="I10" s="54"/>
      <c r="J10" s="356"/>
      <c r="K10" s="54"/>
      <c r="L10" s="77"/>
      <c r="N10" s="338"/>
      <c r="O10" s="338"/>
      <c r="P10" s="338"/>
      <c r="Q10" s="338"/>
      <c r="R10" s="338"/>
      <c r="S10" s="338"/>
      <c r="T10" s="338"/>
      <c r="U10" s="338"/>
      <c r="V10" s="338"/>
      <c r="W10" s="338"/>
      <c r="X10" s="338"/>
      <c r="Y10" s="338"/>
      <c r="Z10" s="338"/>
    </row>
    <row r="11" spans="1:26" ht="27" hidden="1" customHeight="1">
      <c r="A11" s="18"/>
      <c r="B11" s="60"/>
      <c r="C11" s="694"/>
      <c r="D11" s="695"/>
      <c r="E11" s="696"/>
      <c r="F11" s="54"/>
      <c r="G11" s="54"/>
      <c r="H11" s="54"/>
      <c r="I11" s="54"/>
      <c r="J11" s="356"/>
      <c r="K11" s="54"/>
      <c r="L11" s="77"/>
      <c r="N11" s="338"/>
      <c r="O11" s="338"/>
      <c r="P11" s="338"/>
      <c r="Q11" s="338"/>
      <c r="R11" s="338"/>
      <c r="S11" s="338"/>
      <c r="T11" s="338"/>
      <c r="U11" s="338"/>
      <c r="V11" s="338"/>
      <c r="W11" s="338"/>
      <c r="X11" s="338"/>
      <c r="Y11" s="338"/>
      <c r="Z11" s="338"/>
    </row>
    <row r="12" spans="1:26" ht="27" hidden="1" customHeight="1">
      <c r="A12" s="18"/>
      <c r="B12" s="60"/>
      <c r="C12" s="694"/>
      <c r="D12" s="695"/>
      <c r="E12" s="696"/>
      <c r="F12" s="54"/>
      <c r="G12" s="54"/>
      <c r="H12" s="54"/>
      <c r="I12" s="54"/>
      <c r="J12" s="356"/>
      <c r="K12" s="54"/>
      <c r="L12" s="77"/>
      <c r="N12" s="338"/>
      <c r="O12" s="338"/>
      <c r="P12" s="338"/>
      <c r="Q12" s="338"/>
      <c r="R12" s="338"/>
      <c r="S12" s="338"/>
      <c r="T12" s="338"/>
      <c r="U12" s="338"/>
      <c r="V12" s="338"/>
      <c r="W12" s="338"/>
      <c r="X12" s="338"/>
      <c r="Y12" s="338"/>
      <c r="Z12" s="338"/>
    </row>
    <row r="13" spans="1:26" ht="27" hidden="1" customHeight="1" thickBot="1">
      <c r="A13" s="18"/>
      <c r="B13" s="60"/>
      <c r="C13" s="688"/>
      <c r="D13" s="689"/>
      <c r="E13" s="690"/>
      <c r="F13" s="54"/>
      <c r="G13" s="54"/>
      <c r="H13" s="54"/>
      <c r="I13" s="54"/>
      <c r="J13" s="356"/>
      <c r="K13" s="54"/>
      <c r="L13" s="77"/>
      <c r="N13" s="338"/>
      <c r="O13" s="338"/>
      <c r="P13" s="338"/>
      <c r="Q13" s="338"/>
      <c r="R13" s="338"/>
      <c r="S13" s="338"/>
      <c r="T13" s="338"/>
      <c r="U13" s="338"/>
      <c r="V13" s="338"/>
      <c r="W13" s="338"/>
      <c r="X13" s="338"/>
      <c r="Y13" s="338"/>
      <c r="Z13" s="338"/>
    </row>
    <row r="14" spans="1:26" ht="27" customHeight="1">
      <c r="A14" s="91"/>
      <c r="B14" s="250" t="s">
        <v>471</v>
      </c>
      <c r="C14" s="73"/>
      <c r="D14" s="73"/>
      <c r="E14" s="74"/>
      <c r="F14" s="65"/>
      <c r="G14" s="65"/>
      <c r="H14" s="65"/>
      <c r="I14" s="65"/>
      <c r="J14" s="357"/>
      <c r="K14" s="65"/>
      <c r="L14" s="78"/>
      <c r="N14" s="338"/>
      <c r="O14" s="338"/>
      <c r="P14" s="338"/>
      <c r="Q14" s="338"/>
      <c r="R14" s="338"/>
      <c r="S14" s="338"/>
      <c r="T14" s="338"/>
      <c r="U14" s="338"/>
      <c r="V14" s="338"/>
      <c r="W14" s="338"/>
      <c r="X14" s="338"/>
      <c r="Y14" s="338"/>
      <c r="Z14" s="338"/>
    </row>
    <row r="15" spans="1:26" ht="27" customHeight="1">
      <c r="A15" s="18"/>
      <c r="B15" s="60"/>
      <c r="C15" s="682" t="s">
        <v>472</v>
      </c>
      <c r="D15" s="683"/>
      <c r="E15" s="684"/>
      <c r="F15" s="226">
        <v>587</v>
      </c>
      <c r="G15" s="226">
        <v>606</v>
      </c>
      <c r="H15" s="226">
        <v>622</v>
      </c>
      <c r="I15" s="226">
        <v>628</v>
      </c>
      <c r="J15" s="399">
        <v>635</v>
      </c>
      <c r="K15" s="226">
        <v>644</v>
      </c>
      <c r="L15" s="556" t="s">
        <v>469</v>
      </c>
      <c r="M15" s="334"/>
      <c r="N15" s="338"/>
      <c r="O15" s="338"/>
      <c r="P15" s="338"/>
      <c r="Q15" s="338"/>
      <c r="R15" s="338"/>
      <c r="S15" s="338"/>
      <c r="T15" s="338"/>
      <c r="U15" s="338"/>
      <c r="V15" s="338"/>
      <c r="W15" s="338"/>
      <c r="X15" s="338"/>
      <c r="Y15" s="338"/>
      <c r="Z15" s="338"/>
    </row>
    <row r="16" spans="1:26" ht="27" customHeight="1">
      <c r="A16" s="6"/>
      <c r="B16" s="60"/>
      <c r="C16" s="685" t="s">
        <v>473</v>
      </c>
      <c r="D16" s="686"/>
      <c r="E16" s="687"/>
      <c r="F16" s="211">
        <v>261</v>
      </c>
      <c r="G16" s="211">
        <v>288</v>
      </c>
      <c r="H16" s="211">
        <v>303</v>
      </c>
      <c r="I16" s="211">
        <v>335</v>
      </c>
      <c r="J16" s="400">
        <v>338</v>
      </c>
      <c r="K16" s="211">
        <v>339</v>
      </c>
      <c r="L16" s="212" t="s">
        <v>469</v>
      </c>
      <c r="M16" s="334"/>
      <c r="N16" s="338"/>
      <c r="O16" s="338"/>
      <c r="P16" s="338"/>
      <c r="Q16" s="338"/>
      <c r="R16" s="338"/>
      <c r="S16" s="338"/>
      <c r="T16" s="338"/>
      <c r="U16" s="338"/>
      <c r="V16" s="338"/>
      <c r="W16" s="338"/>
      <c r="X16" s="338"/>
      <c r="Y16" s="338"/>
      <c r="Z16" s="338"/>
    </row>
    <row r="17" spans="1:26" ht="27" customHeight="1">
      <c r="A17" s="6"/>
      <c r="B17" s="60"/>
      <c r="C17" s="685" t="s">
        <v>474</v>
      </c>
      <c r="D17" s="686"/>
      <c r="E17" s="687"/>
      <c r="F17" s="211">
        <v>190</v>
      </c>
      <c r="G17" s="211">
        <v>186</v>
      </c>
      <c r="H17" s="211">
        <v>180</v>
      </c>
      <c r="I17" s="211">
        <v>191</v>
      </c>
      <c r="J17" s="400">
        <v>190</v>
      </c>
      <c r="K17" s="211">
        <v>185</v>
      </c>
      <c r="L17" s="212" t="s">
        <v>469</v>
      </c>
      <c r="M17" s="334"/>
      <c r="N17" s="338"/>
      <c r="O17" s="338"/>
      <c r="P17" s="338"/>
      <c r="Q17" s="338"/>
      <c r="R17" s="338"/>
      <c r="S17" s="338"/>
      <c r="T17" s="338"/>
      <c r="U17" s="338"/>
      <c r="V17" s="338"/>
      <c r="W17" s="338"/>
      <c r="X17" s="338"/>
      <c r="Y17" s="338"/>
      <c r="Z17" s="338"/>
    </row>
    <row r="18" spans="1:26" ht="27" customHeight="1">
      <c r="A18" s="6"/>
      <c r="B18" s="60"/>
      <c r="C18" s="685" t="s">
        <v>475</v>
      </c>
      <c r="D18" s="686"/>
      <c r="E18" s="687"/>
      <c r="F18" s="211">
        <v>73</v>
      </c>
      <c r="G18" s="211">
        <v>65</v>
      </c>
      <c r="H18" s="211">
        <v>65</v>
      </c>
      <c r="I18" s="211">
        <v>64</v>
      </c>
      <c r="J18" s="400">
        <v>66</v>
      </c>
      <c r="K18" s="211">
        <v>66</v>
      </c>
      <c r="L18" s="212" t="s">
        <v>469</v>
      </c>
      <c r="M18" s="334"/>
      <c r="N18" s="338"/>
      <c r="O18" s="338"/>
      <c r="P18" s="338"/>
      <c r="Q18" s="338"/>
      <c r="R18" s="338"/>
      <c r="S18" s="338"/>
      <c r="T18" s="338"/>
      <c r="U18" s="338"/>
      <c r="V18" s="338"/>
      <c r="W18" s="338"/>
      <c r="X18" s="338"/>
      <c r="Y18" s="338"/>
      <c r="Z18" s="338"/>
    </row>
    <row r="19" spans="1:26" ht="27" customHeight="1">
      <c r="A19" s="6"/>
      <c r="B19" s="60"/>
      <c r="C19" s="685" t="s">
        <v>476</v>
      </c>
      <c r="D19" s="686"/>
      <c r="E19" s="687"/>
      <c r="F19" s="211">
        <v>109</v>
      </c>
      <c r="G19" s="211">
        <v>115</v>
      </c>
      <c r="H19" s="211">
        <v>115</v>
      </c>
      <c r="I19" s="211">
        <v>114</v>
      </c>
      <c r="J19" s="400">
        <v>115</v>
      </c>
      <c r="K19" s="211">
        <v>126</v>
      </c>
      <c r="L19" s="212" t="s">
        <v>469</v>
      </c>
      <c r="M19" s="334"/>
      <c r="N19" s="338"/>
      <c r="O19" s="338"/>
      <c r="P19" s="338"/>
      <c r="Q19" s="338"/>
      <c r="R19" s="338"/>
      <c r="S19" s="338"/>
      <c r="T19" s="338"/>
      <c r="U19" s="338"/>
      <c r="V19" s="338"/>
      <c r="W19" s="338"/>
      <c r="X19" s="338"/>
      <c r="Y19" s="338"/>
      <c r="Z19" s="338"/>
    </row>
    <row r="20" spans="1:26" ht="27" customHeight="1">
      <c r="A20" s="6"/>
      <c r="B20" s="60"/>
      <c r="C20" s="685" t="s">
        <v>477</v>
      </c>
      <c r="D20" s="686"/>
      <c r="E20" s="687"/>
      <c r="F20" s="226">
        <v>60</v>
      </c>
      <c r="G20" s="226">
        <v>60</v>
      </c>
      <c r="H20" s="226">
        <v>60</v>
      </c>
      <c r="I20" s="226">
        <v>60</v>
      </c>
      <c r="J20" s="399">
        <v>59</v>
      </c>
      <c r="K20" s="226">
        <v>59</v>
      </c>
      <c r="L20" s="556" t="s">
        <v>469</v>
      </c>
      <c r="M20" s="334"/>
      <c r="N20" s="338"/>
      <c r="O20" s="338"/>
      <c r="P20" s="338"/>
      <c r="Q20" s="338"/>
      <c r="R20" s="338"/>
      <c r="S20" s="338"/>
      <c r="T20" s="338"/>
      <c r="U20" s="338"/>
      <c r="V20" s="338"/>
      <c r="W20" s="338"/>
      <c r="X20" s="338"/>
      <c r="Y20" s="338"/>
      <c r="Z20" s="338"/>
    </row>
    <row r="21" spans="1:26" ht="27" customHeight="1">
      <c r="A21" s="6"/>
      <c r="B21" s="60"/>
      <c r="C21" s="685" t="s">
        <v>478</v>
      </c>
      <c r="D21" s="686"/>
      <c r="E21" s="687"/>
      <c r="F21" s="211">
        <v>83</v>
      </c>
      <c r="G21" s="211">
        <v>127</v>
      </c>
      <c r="H21" s="211">
        <v>132</v>
      </c>
      <c r="I21" s="211">
        <v>135</v>
      </c>
      <c r="J21" s="400">
        <v>143</v>
      </c>
      <c r="K21" s="211">
        <v>150</v>
      </c>
      <c r="L21" s="212" t="s">
        <v>469</v>
      </c>
      <c r="M21" s="334"/>
      <c r="N21" s="338"/>
      <c r="O21" s="338"/>
      <c r="P21" s="338"/>
      <c r="Q21" s="338"/>
      <c r="R21" s="338"/>
      <c r="S21" s="338"/>
      <c r="T21" s="338"/>
      <c r="U21" s="338"/>
      <c r="V21" s="338"/>
      <c r="W21" s="338"/>
      <c r="X21" s="338"/>
      <c r="Y21" s="338"/>
      <c r="Z21" s="338"/>
    </row>
    <row r="22" spans="1:26" ht="27" customHeight="1">
      <c r="A22" s="6"/>
      <c r="B22" s="60"/>
      <c r="C22" s="685" t="s">
        <v>479</v>
      </c>
      <c r="D22" s="686"/>
      <c r="E22" s="687"/>
      <c r="F22" s="211">
        <v>512</v>
      </c>
      <c r="G22" s="211">
        <v>523</v>
      </c>
      <c r="H22" s="211">
        <v>530</v>
      </c>
      <c r="I22" s="211">
        <v>533</v>
      </c>
      <c r="J22" s="355">
        <v>535</v>
      </c>
      <c r="K22" s="211">
        <v>537</v>
      </c>
      <c r="L22" s="212" t="s">
        <v>469</v>
      </c>
      <c r="M22" s="334"/>
      <c r="N22" s="338"/>
      <c r="O22" s="338"/>
      <c r="P22" s="338"/>
      <c r="Q22" s="338"/>
      <c r="R22" s="338"/>
      <c r="S22" s="338"/>
      <c r="T22" s="338"/>
      <c r="U22" s="338"/>
      <c r="V22" s="338"/>
      <c r="W22" s="338"/>
      <c r="X22" s="338"/>
      <c r="Y22" s="338"/>
      <c r="Z22" s="338"/>
    </row>
    <row r="23" spans="1:26" ht="27" customHeight="1">
      <c r="A23" s="6"/>
      <c r="B23" s="60"/>
      <c r="C23" s="685" t="s">
        <v>480</v>
      </c>
      <c r="D23" s="686"/>
      <c r="E23" s="687"/>
      <c r="F23" s="211">
        <v>393</v>
      </c>
      <c r="G23" s="211">
        <v>370</v>
      </c>
      <c r="H23" s="211">
        <v>367</v>
      </c>
      <c r="I23" s="211">
        <v>365</v>
      </c>
      <c r="J23" s="400">
        <v>356</v>
      </c>
      <c r="K23" s="211">
        <v>349</v>
      </c>
      <c r="L23" s="212" t="s">
        <v>469</v>
      </c>
      <c r="M23" s="334"/>
      <c r="N23" s="338"/>
      <c r="O23" s="338"/>
      <c r="P23" s="338"/>
      <c r="Q23" s="338"/>
      <c r="R23" s="338"/>
      <c r="S23" s="338"/>
      <c r="T23" s="338"/>
      <c r="U23" s="338"/>
      <c r="V23" s="338"/>
      <c r="W23" s="338"/>
      <c r="X23" s="338"/>
      <c r="Y23" s="338"/>
      <c r="Z23" s="338"/>
    </row>
    <row r="24" spans="1:26" ht="27" customHeight="1">
      <c r="A24" s="6"/>
      <c r="B24" s="60"/>
      <c r="C24" s="685" t="s">
        <v>596</v>
      </c>
      <c r="D24" s="686"/>
      <c r="E24" s="687"/>
      <c r="F24" s="226">
        <v>52</v>
      </c>
      <c r="G24" s="226">
        <v>31</v>
      </c>
      <c r="H24" s="226">
        <v>31</v>
      </c>
      <c r="I24" s="226">
        <v>31</v>
      </c>
      <c r="J24" s="399">
        <v>32</v>
      </c>
      <c r="K24" s="226">
        <v>31</v>
      </c>
      <c r="L24" s="556" t="s">
        <v>469</v>
      </c>
      <c r="M24" s="334"/>
      <c r="N24" s="338"/>
      <c r="O24" s="338"/>
      <c r="P24" s="338"/>
      <c r="Q24" s="338"/>
      <c r="R24" s="338"/>
      <c r="S24" s="338"/>
      <c r="T24" s="338"/>
      <c r="U24" s="338"/>
      <c r="V24" s="338"/>
      <c r="W24" s="338"/>
      <c r="X24" s="338"/>
      <c r="Y24" s="338"/>
      <c r="Z24" s="338"/>
    </row>
    <row r="25" spans="1:26" ht="27" customHeight="1">
      <c r="A25" s="6"/>
      <c r="B25" s="60"/>
      <c r="C25" s="758" t="s">
        <v>490</v>
      </c>
      <c r="D25" s="686"/>
      <c r="E25" s="687"/>
      <c r="F25" s="226">
        <v>324</v>
      </c>
      <c r="G25" s="226">
        <v>295</v>
      </c>
      <c r="H25" s="226">
        <v>300</v>
      </c>
      <c r="I25" s="226">
        <v>282</v>
      </c>
      <c r="J25" s="399">
        <v>288</v>
      </c>
      <c r="K25" s="226">
        <v>279</v>
      </c>
      <c r="L25" s="556" t="s">
        <v>469</v>
      </c>
      <c r="M25" s="334"/>
      <c r="N25" s="338"/>
      <c r="O25" s="338"/>
      <c r="P25" s="338"/>
      <c r="Q25" s="338"/>
      <c r="R25" s="338"/>
      <c r="S25" s="338"/>
      <c r="T25" s="338"/>
      <c r="U25" s="338"/>
      <c r="V25" s="338"/>
      <c r="W25" s="338"/>
      <c r="X25" s="338"/>
      <c r="Y25" s="338"/>
      <c r="Z25" s="338"/>
    </row>
    <row r="26" spans="1:26" ht="27" customHeight="1">
      <c r="A26" s="6"/>
      <c r="B26" s="60"/>
      <c r="C26" s="685" t="s">
        <v>481</v>
      </c>
      <c r="D26" s="686"/>
      <c r="E26" s="687"/>
      <c r="F26" s="211">
        <v>100</v>
      </c>
      <c r="G26" s="211">
        <v>107</v>
      </c>
      <c r="H26" s="211">
        <v>104</v>
      </c>
      <c r="I26" s="211">
        <v>102</v>
      </c>
      <c r="J26" s="400">
        <v>94</v>
      </c>
      <c r="K26" s="211">
        <v>91</v>
      </c>
      <c r="L26" s="212" t="s">
        <v>469</v>
      </c>
      <c r="M26" s="334"/>
      <c r="N26" s="338"/>
      <c r="O26" s="338"/>
      <c r="P26" s="338"/>
      <c r="Q26" s="338"/>
      <c r="R26" s="338"/>
      <c r="S26" s="338"/>
      <c r="T26" s="338"/>
      <c r="U26" s="338"/>
      <c r="V26" s="338"/>
      <c r="W26" s="338"/>
      <c r="X26" s="338"/>
      <c r="Y26" s="338"/>
      <c r="Z26" s="338"/>
    </row>
    <row r="27" spans="1:26" ht="27" customHeight="1">
      <c r="A27" s="6"/>
      <c r="B27" s="60"/>
      <c r="C27" s="685" t="s">
        <v>482</v>
      </c>
      <c r="D27" s="686"/>
      <c r="E27" s="687"/>
      <c r="F27" s="211">
        <v>7</v>
      </c>
      <c r="G27" s="211">
        <v>8</v>
      </c>
      <c r="H27" s="211">
        <v>8</v>
      </c>
      <c r="I27" s="211">
        <v>7.1</v>
      </c>
      <c r="J27" s="400">
        <v>7</v>
      </c>
      <c r="K27" s="211">
        <v>6</v>
      </c>
      <c r="L27" s="212" t="s">
        <v>469</v>
      </c>
      <c r="M27" s="334"/>
      <c r="N27" s="338"/>
      <c r="O27" s="338"/>
      <c r="P27" s="338"/>
      <c r="Q27" s="338"/>
      <c r="R27" s="338"/>
      <c r="S27" s="338"/>
      <c r="T27" s="338"/>
      <c r="U27" s="338"/>
      <c r="V27" s="338"/>
      <c r="W27" s="338"/>
      <c r="X27" s="338"/>
      <c r="Y27" s="338"/>
      <c r="Z27" s="338"/>
    </row>
    <row r="28" spans="1:26" ht="27" customHeight="1" thickBot="1">
      <c r="A28" s="7"/>
      <c r="B28" s="66"/>
      <c r="C28" s="710" t="s">
        <v>491</v>
      </c>
      <c r="D28" s="711"/>
      <c r="E28" s="712"/>
      <c r="F28" s="228">
        <v>434</v>
      </c>
      <c r="G28" s="228">
        <v>452</v>
      </c>
      <c r="H28" s="228">
        <v>461</v>
      </c>
      <c r="I28" s="228">
        <v>470</v>
      </c>
      <c r="J28" s="401">
        <v>471</v>
      </c>
      <c r="K28" s="228">
        <v>476</v>
      </c>
      <c r="L28" s="215" t="s">
        <v>469</v>
      </c>
      <c r="M28" s="334"/>
      <c r="N28" s="338"/>
      <c r="O28" s="338"/>
      <c r="P28" s="338"/>
      <c r="Q28" s="338"/>
      <c r="R28" s="338"/>
      <c r="S28" s="338"/>
      <c r="T28" s="338"/>
      <c r="U28" s="338"/>
      <c r="V28" s="338"/>
      <c r="W28" s="338"/>
      <c r="X28" s="338"/>
      <c r="Y28" s="338"/>
      <c r="Z28" s="338"/>
    </row>
    <row r="29" spans="1:26" ht="27" customHeight="1" thickBot="1">
      <c r="A29" s="733" t="s">
        <v>246</v>
      </c>
      <c r="B29" s="734"/>
      <c r="C29" s="734"/>
      <c r="D29" s="734"/>
      <c r="E29" s="734"/>
      <c r="F29" s="72"/>
      <c r="G29" s="72"/>
      <c r="H29" s="72"/>
      <c r="I29" s="72"/>
      <c r="J29" s="352"/>
      <c r="K29" s="72"/>
      <c r="L29" s="75"/>
      <c r="N29" s="338"/>
      <c r="O29" s="338"/>
      <c r="P29" s="338"/>
      <c r="Q29" s="338"/>
      <c r="R29" s="338"/>
      <c r="S29" s="338"/>
      <c r="T29" s="338"/>
      <c r="U29" s="338"/>
      <c r="V29" s="338"/>
      <c r="W29" s="338"/>
      <c r="X29" s="338"/>
      <c r="Y29" s="338"/>
      <c r="Z29" s="338"/>
    </row>
    <row r="30" spans="1:26" ht="27" customHeight="1">
      <c r="A30" s="17"/>
      <c r="B30" s="251" t="s">
        <v>184</v>
      </c>
      <c r="C30" s="61"/>
      <c r="D30" s="61"/>
      <c r="E30" s="62"/>
      <c r="F30" s="63"/>
      <c r="G30" s="63"/>
      <c r="H30" s="63"/>
      <c r="I30" s="63"/>
      <c r="J30" s="353"/>
      <c r="K30" s="63"/>
      <c r="L30" s="76"/>
      <c r="N30" s="338"/>
      <c r="O30" s="338"/>
      <c r="P30" s="338"/>
      <c r="Q30" s="338"/>
      <c r="R30" s="338"/>
      <c r="S30" s="338"/>
      <c r="T30" s="338"/>
      <c r="U30" s="338"/>
      <c r="V30" s="338"/>
      <c r="W30" s="338"/>
      <c r="X30" s="338"/>
      <c r="Y30" s="338"/>
      <c r="Z30" s="338"/>
    </row>
    <row r="31" spans="1:26" ht="27" customHeight="1">
      <c r="A31" s="18"/>
      <c r="B31" s="60"/>
      <c r="C31" s="691" t="s">
        <v>440</v>
      </c>
      <c r="D31" s="692"/>
      <c r="E31" s="693"/>
      <c r="F31" s="106">
        <v>23700</v>
      </c>
      <c r="G31" s="106">
        <v>20900</v>
      </c>
      <c r="H31" s="106">
        <v>20600</v>
      </c>
      <c r="I31" s="106">
        <v>20400</v>
      </c>
      <c r="J31" s="354">
        <v>20000</v>
      </c>
      <c r="K31" s="234">
        <v>19400</v>
      </c>
      <c r="L31" s="186">
        <v>18900</v>
      </c>
      <c r="N31" s="338"/>
      <c r="O31" s="338"/>
      <c r="P31" s="338"/>
      <c r="Q31" s="338"/>
      <c r="R31" s="338"/>
      <c r="S31" s="338"/>
      <c r="T31" s="338"/>
      <c r="U31" s="338"/>
      <c r="V31" s="338"/>
      <c r="W31" s="338"/>
      <c r="X31" s="338"/>
      <c r="Y31" s="338"/>
      <c r="Z31" s="338"/>
    </row>
    <row r="32" spans="1:26" ht="27" customHeight="1">
      <c r="A32" s="18"/>
      <c r="B32" s="60"/>
      <c r="C32" s="688" t="s">
        <v>555</v>
      </c>
      <c r="D32" s="689"/>
      <c r="E32" s="690"/>
      <c r="F32" s="107">
        <v>115</v>
      </c>
      <c r="G32" s="107">
        <v>106</v>
      </c>
      <c r="H32" s="107">
        <v>103</v>
      </c>
      <c r="I32" s="107">
        <v>89</v>
      </c>
      <c r="J32" s="355">
        <v>81.400000000000006</v>
      </c>
      <c r="K32" s="211">
        <v>95</v>
      </c>
      <c r="L32" s="187">
        <v>93</v>
      </c>
      <c r="N32" s="338"/>
      <c r="O32" s="338"/>
      <c r="P32" s="338"/>
      <c r="Q32" s="338"/>
      <c r="R32" s="338"/>
      <c r="S32" s="338"/>
      <c r="T32" s="338"/>
      <c r="U32" s="338"/>
      <c r="V32" s="338"/>
      <c r="W32" s="338"/>
      <c r="X32" s="338"/>
      <c r="Y32" s="338"/>
      <c r="Z32" s="338"/>
    </row>
    <row r="33" spans="1:26" ht="27" customHeight="1">
      <c r="A33" s="18"/>
      <c r="B33" s="60"/>
      <c r="C33" s="694" t="s">
        <v>247</v>
      </c>
      <c r="D33" s="695"/>
      <c r="E33" s="696"/>
      <c r="F33" s="107">
        <v>96</v>
      </c>
      <c r="G33" s="107">
        <v>101</v>
      </c>
      <c r="H33" s="107">
        <v>100</v>
      </c>
      <c r="I33" s="107">
        <v>85</v>
      </c>
      <c r="J33" s="355">
        <v>77</v>
      </c>
      <c r="K33" s="211">
        <v>99</v>
      </c>
      <c r="L33" s="187">
        <v>99</v>
      </c>
      <c r="N33" s="338"/>
      <c r="O33" s="338"/>
      <c r="P33" s="338"/>
      <c r="Q33" s="338"/>
      <c r="R33" s="338"/>
      <c r="S33" s="338"/>
      <c r="T33" s="338"/>
      <c r="U33" s="338"/>
      <c r="V33" s="338"/>
      <c r="W33" s="338"/>
      <c r="X33" s="338"/>
      <c r="Y33" s="338"/>
      <c r="Z33" s="338"/>
    </row>
    <row r="34" spans="1:26" ht="27" customHeight="1">
      <c r="A34" s="18"/>
      <c r="B34" s="60"/>
      <c r="C34" s="694" t="s">
        <v>248</v>
      </c>
      <c r="D34" s="695"/>
      <c r="E34" s="696"/>
      <c r="F34" s="54">
        <v>59.8</v>
      </c>
      <c r="G34" s="54">
        <v>51.9</v>
      </c>
      <c r="H34" s="54">
        <v>59.1</v>
      </c>
      <c r="I34" s="336">
        <v>40.6</v>
      </c>
      <c r="J34" s="362">
        <v>44.3</v>
      </c>
      <c r="K34" s="336">
        <v>65.5</v>
      </c>
      <c r="L34" s="230">
        <v>46.2</v>
      </c>
      <c r="N34" s="338"/>
      <c r="O34" s="338"/>
      <c r="P34" s="338"/>
      <c r="Q34" s="338"/>
      <c r="R34" s="338"/>
      <c r="S34" s="338"/>
      <c r="T34" s="338"/>
      <c r="U34" s="338"/>
      <c r="V34" s="338"/>
      <c r="W34" s="338"/>
      <c r="X34" s="338"/>
      <c r="Y34" s="338"/>
      <c r="Z34" s="338"/>
    </row>
    <row r="35" spans="1:26" ht="27" customHeight="1" thickBot="1">
      <c r="A35" s="18"/>
      <c r="B35" s="60"/>
      <c r="C35" s="688" t="s">
        <v>454</v>
      </c>
      <c r="D35" s="689"/>
      <c r="E35" s="690"/>
      <c r="F35" s="107">
        <v>1</v>
      </c>
      <c r="G35" s="107">
        <v>2</v>
      </c>
      <c r="H35" s="107">
        <v>2</v>
      </c>
      <c r="I35" s="107">
        <v>0</v>
      </c>
      <c r="J35" s="355">
        <v>0</v>
      </c>
      <c r="K35" s="211">
        <v>2</v>
      </c>
      <c r="L35" s="187">
        <v>3</v>
      </c>
      <c r="N35" s="338"/>
      <c r="O35" s="338"/>
      <c r="P35" s="338"/>
      <c r="Q35" s="338"/>
      <c r="R35" s="338"/>
      <c r="S35" s="338"/>
      <c r="T35" s="338"/>
      <c r="U35" s="338"/>
      <c r="V35" s="338"/>
      <c r="W35" s="338"/>
      <c r="X35" s="338"/>
      <c r="Y35" s="338"/>
      <c r="Z35" s="338"/>
    </row>
    <row r="36" spans="1:26" ht="27" hidden="1" customHeight="1">
      <c r="A36" s="18"/>
      <c r="B36" s="60"/>
      <c r="C36" s="694"/>
      <c r="D36" s="695"/>
      <c r="E36" s="696"/>
      <c r="F36" s="54"/>
      <c r="G36" s="54"/>
      <c r="H36" s="54"/>
      <c r="I36" s="54"/>
      <c r="J36" s="356"/>
      <c r="K36" s="54"/>
      <c r="L36" s="77"/>
      <c r="N36" s="338"/>
      <c r="O36" s="338"/>
      <c r="P36" s="338"/>
      <c r="Q36" s="338"/>
      <c r="R36" s="338"/>
      <c r="S36" s="338"/>
      <c r="T36" s="338"/>
      <c r="U36" s="338"/>
      <c r="V36" s="338"/>
      <c r="W36" s="338"/>
      <c r="X36" s="338"/>
      <c r="Y36" s="338"/>
      <c r="Z36" s="338"/>
    </row>
    <row r="37" spans="1:26" ht="27" hidden="1" customHeight="1">
      <c r="A37" s="18"/>
      <c r="B37" s="60"/>
      <c r="C37" s="694"/>
      <c r="D37" s="695"/>
      <c r="E37" s="696"/>
      <c r="F37" s="54"/>
      <c r="G37" s="54"/>
      <c r="H37" s="54"/>
      <c r="I37" s="54"/>
      <c r="J37" s="356"/>
      <c r="K37" s="54"/>
      <c r="L37" s="77"/>
      <c r="N37" s="338"/>
      <c r="O37" s="338"/>
      <c r="P37" s="338"/>
      <c r="Q37" s="338"/>
      <c r="R37" s="338"/>
      <c r="S37" s="338"/>
      <c r="T37" s="338"/>
      <c r="U37" s="338"/>
      <c r="V37" s="338"/>
      <c r="W37" s="338"/>
      <c r="X37" s="338"/>
      <c r="Y37" s="338"/>
      <c r="Z37" s="338"/>
    </row>
    <row r="38" spans="1:26" ht="27" hidden="1" customHeight="1" thickBot="1">
      <c r="A38" s="18"/>
      <c r="B38" s="60"/>
      <c r="C38" s="688"/>
      <c r="D38" s="689"/>
      <c r="E38" s="690"/>
      <c r="F38" s="54"/>
      <c r="G38" s="54"/>
      <c r="H38" s="54"/>
      <c r="I38" s="54"/>
      <c r="J38" s="356"/>
      <c r="K38" s="54"/>
      <c r="L38" s="77"/>
      <c r="N38" s="338"/>
      <c r="O38" s="338"/>
      <c r="P38" s="338"/>
      <c r="Q38" s="338"/>
      <c r="R38" s="338"/>
      <c r="S38" s="338"/>
      <c r="T38" s="338"/>
      <c r="U38" s="338"/>
      <c r="V38" s="338"/>
      <c r="W38" s="338"/>
      <c r="X38" s="338"/>
      <c r="Y38" s="338"/>
      <c r="Z38" s="338"/>
    </row>
    <row r="39" spans="1:26" ht="27" customHeight="1">
      <c r="A39" s="17"/>
      <c r="B39" s="251" t="s">
        <v>253</v>
      </c>
      <c r="C39" s="61"/>
      <c r="D39" s="61"/>
      <c r="E39" s="62"/>
      <c r="F39" s="63"/>
      <c r="G39" s="63"/>
      <c r="H39" s="63"/>
      <c r="I39" s="63"/>
      <c r="J39" s="353"/>
      <c r="K39" s="63"/>
      <c r="L39" s="76"/>
      <c r="N39" s="338"/>
      <c r="O39" s="338"/>
      <c r="P39" s="338"/>
      <c r="Q39" s="338"/>
      <c r="R39" s="338"/>
      <c r="S39" s="338"/>
      <c r="T39" s="338"/>
      <c r="U39" s="338"/>
      <c r="V39" s="338"/>
      <c r="W39" s="338"/>
      <c r="X39" s="338"/>
      <c r="Y39" s="338"/>
      <c r="Z39" s="338"/>
    </row>
    <row r="40" spans="1:26" ht="27" customHeight="1">
      <c r="A40" s="18"/>
      <c r="B40" s="60"/>
      <c r="C40" s="691" t="s">
        <v>254</v>
      </c>
      <c r="D40" s="692"/>
      <c r="E40" s="693"/>
      <c r="F40" s="106">
        <v>4520</v>
      </c>
      <c r="G40" s="106">
        <v>4660</v>
      </c>
      <c r="H40" s="106">
        <v>4850</v>
      </c>
      <c r="I40" s="106">
        <v>4950</v>
      </c>
      <c r="J40" s="354">
        <v>5110</v>
      </c>
      <c r="K40" s="234">
        <v>5350</v>
      </c>
      <c r="L40" s="186">
        <v>5680</v>
      </c>
      <c r="N40" s="338"/>
      <c r="O40" s="338"/>
      <c r="P40" s="338"/>
      <c r="Q40" s="338"/>
      <c r="R40" s="338"/>
      <c r="S40" s="338"/>
      <c r="T40" s="338"/>
      <c r="U40" s="338"/>
      <c r="V40" s="338"/>
      <c r="W40" s="338"/>
      <c r="X40" s="338"/>
      <c r="Y40" s="338"/>
      <c r="Z40" s="338"/>
    </row>
    <row r="41" spans="1:26" ht="27" customHeight="1">
      <c r="A41" s="18"/>
      <c r="B41" s="60"/>
      <c r="C41" s="694" t="s">
        <v>255</v>
      </c>
      <c r="D41" s="695"/>
      <c r="E41" s="696"/>
      <c r="F41" s="107">
        <v>12</v>
      </c>
      <c r="G41" s="107">
        <v>12</v>
      </c>
      <c r="H41" s="107">
        <v>12</v>
      </c>
      <c r="I41" s="107">
        <v>15</v>
      </c>
      <c r="J41" s="355">
        <v>15.2</v>
      </c>
      <c r="K41" s="211">
        <v>18</v>
      </c>
      <c r="L41" s="187">
        <v>21</v>
      </c>
      <c r="N41" s="338"/>
      <c r="O41" s="338"/>
      <c r="P41" s="338"/>
      <c r="Q41" s="338"/>
      <c r="R41" s="338"/>
      <c r="S41" s="338"/>
      <c r="T41" s="338"/>
      <c r="U41" s="338"/>
      <c r="V41" s="338"/>
      <c r="W41" s="338"/>
      <c r="X41" s="338"/>
      <c r="Y41" s="338"/>
      <c r="Z41" s="338"/>
    </row>
    <row r="42" spans="1:26" ht="27" customHeight="1">
      <c r="A42" s="18"/>
      <c r="B42" s="60"/>
      <c r="C42" s="694" t="s">
        <v>249</v>
      </c>
      <c r="D42" s="695"/>
      <c r="E42" s="696"/>
      <c r="F42" s="107">
        <v>277</v>
      </c>
      <c r="G42" s="107">
        <v>255</v>
      </c>
      <c r="H42" s="107">
        <v>264</v>
      </c>
      <c r="I42" s="107">
        <v>322</v>
      </c>
      <c r="J42" s="355">
        <v>288</v>
      </c>
      <c r="K42" s="211">
        <v>319</v>
      </c>
      <c r="L42" s="187">
        <v>369</v>
      </c>
      <c r="N42" s="338"/>
      <c r="O42" s="338"/>
      <c r="P42" s="338"/>
      <c r="Q42" s="338"/>
      <c r="R42" s="338"/>
      <c r="S42" s="338"/>
      <c r="T42" s="338"/>
      <c r="U42" s="338"/>
      <c r="V42" s="338"/>
      <c r="W42" s="338"/>
      <c r="X42" s="338"/>
      <c r="Y42" s="338"/>
      <c r="Z42" s="338"/>
    </row>
    <row r="43" spans="1:26" ht="27" customHeight="1">
      <c r="A43" s="18"/>
      <c r="B43" s="60"/>
      <c r="C43" s="694" t="s">
        <v>251</v>
      </c>
      <c r="D43" s="695"/>
      <c r="E43" s="696"/>
      <c r="F43" s="107">
        <v>248</v>
      </c>
      <c r="G43" s="107">
        <v>239</v>
      </c>
      <c r="H43" s="107">
        <v>233</v>
      </c>
      <c r="I43" s="107">
        <v>280</v>
      </c>
      <c r="J43" s="355">
        <v>314</v>
      </c>
      <c r="K43" s="211">
        <v>318</v>
      </c>
      <c r="L43" s="187">
        <v>360</v>
      </c>
      <c r="N43" s="338"/>
      <c r="O43" s="338"/>
      <c r="P43" s="338"/>
      <c r="Q43" s="338"/>
      <c r="R43" s="338"/>
      <c r="S43" s="338"/>
      <c r="T43" s="338"/>
      <c r="U43" s="338"/>
      <c r="V43" s="338"/>
      <c r="W43" s="338"/>
      <c r="X43" s="338"/>
      <c r="Y43" s="338"/>
      <c r="Z43" s="338"/>
    </row>
    <row r="44" spans="1:26" ht="27" customHeight="1">
      <c r="A44" s="18"/>
      <c r="B44" s="60"/>
      <c r="C44" s="694" t="s">
        <v>252</v>
      </c>
      <c r="D44" s="695"/>
      <c r="E44" s="696"/>
      <c r="F44" s="107">
        <v>289</v>
      </c>
      <c r="G44" s="107">
        <v>276</v>
      </c>
      <c r="H44" s="107">
        <v>237</v>
      </c>
      <c r="I44" s="107">
        <v>285</v>
      </c>
      <c r="J44" s="355">
        <v>302</v>
      </c>
      <c r="K44" s="211">
        <v>319</v>
      </c>
      <c r="L44" s="187">
        <v>339</v>
      </c>
      <c r="N44" s="338"/>
      <c r="O44" s="338"/>
      <c r="P44" s="338"/>
      <c r="Q44" s="338"/>
      <c r="R44" s="338"/>
      <c r="S44" s="338"/>
      <c r="T44" s="338"/>
      <c r="U44" s="338"/>
      <c r="V44" s="338"/>
      <c r="W44" s="338"/>
      <c r="X44" s="338"/>
      <c r="Y44" s="338"/>
      <c r="Z44" s="338"/>
    </row>
    <row r="45" spans="1:26" ht="27" customHeight="1">
      <c r="A45" s="18"/>
      <c r="B45" s="60"/>
      <c r="C45" s="694" t="s">
        <v>256</v>
      </c>
      <c r="D45" s="695"/>
      <c r="E45" s="696"/>
      <c r="F45" s="54">
        <v>93.8</v>
      </c>
      <c r="G45" s="54">
        <v>94.9</v>
      </c>
      <c r="H45" s="54">
        <v>93.2</v>
      </c>
      <c r="I45" s="54">
        <v>94.6</v>
      </c>
      <c r="J45" s="362">
        <v>94.1</v>
      </c>
      <c r="K45" s="336">
        <v>88.6</v>
      </c>
      <c r="L45" s="230">
        <v>94.5</v>
      </c>
      <c r="N45" s="338"/>
      <c r="O45" s="338"/>
      <c r="P45" s="338"/>
      <c r="Q45" s="338"/>
      <c r="R45" s="338"/>
      <c r="S45" s="338"/>
      <c r="T45" s="338"/>
      <c r="U45" s="338"/>
      <c r="V45" s="338"/>
      <c r="W45" s="338"/>
      <c r="X45" s="338"/>
      <c r="Y45" s="338"/>
      <c r="Z45" s="338"/>
    </row>
    <row r="46" spans="1:26" ht="27" customHeight="1">
      <c r="A46" s="18"/>
      <c r="B46" s="60"/>
      <c r="C46" s="694" t="s">
        <v>257</v>
      </c>
      <c r="D46" s="695"/>
      <c r="E46" s="696"/>
      <c r="F46" s="54">
        <v>85.7</v>
      </c>
      <c r="G46" s="54">
        <v>80.099999999999994</v>
      </c>
      <c r="H46" s="54">
        <v>80.8</v>
      </c>
      <c r="I46" s="54">
        <v>82.2</v>
      </c>
      <c r="J46" s="362">
        <v>84.6</v>
      </c>
      <c r="K46" s="336">
        <v>81</v>
      </c>
      <c r="L46" s="230">
        <v>83.8</v>
      </c>
      <c r="N46" s="338"/>
      <c r="O46" s="338"/>
      <c r="P46" s="338"/>
      <c r="Q46" s="338"/>
      <c r="R46" s="338"/>
      <c r="S46" s="338"/>
      <c r="T46" s="338"/>
      <c r="U46" s="338"/>
      <c r="V46" s="338"/>
      <c r="W46" s="338"/>
      <c r="X46" s="338"/>
      <c r="Y46" s="338"/>
      <c r="Z46" s="338"/>
    </row>
    <row r="47" spans="1:26" ht="27" customHeight="1" thickBot="1">
      <c r="A47" s="18"/>
      <c r="B47" s="60"/>
      <c r="C47" s="688" t="s">
        <v>258</v>
      </c>
      <c r="D47" s="689"/>
      <c r="E47" s="690"/>
      <c r="F47" s="54">
        <v>89.5</v>
      </c>
      <c r="G47" s="54">
        <v>78.8</v>
      </c>
      <c r="H47" s="54">
        <v>68.400000000000006</v>
      </c>
      <c r="I47" s="54">
        <v>79.2</v>
      </c>
      <c r="J47" s="362">
        <v>81.3</v>
      </c>
      <c r="K47" s="336">
        <v>55.7</v>
      </c>
      <c r="L47" s="230">
        <v>85.3</v>
      </c>
      <c r="N47" s="338"/>
      <c r="O47" s="338"/>
      <c r="P47" s="338"/>
      <c r="Q47" s="338"/>
      <c r="R47" s="338"/>
      <c r="S47" s="338"/>
      <c r="T47" s="338"/>
      <c r="U47" s="338"/>
      <c r="V47" s="338"/>
      <c r="W47" s="338"/>
      <c r="X47" s="338"/>
      <c r="Y47" s="338"/>
      <c r="Z47" s="338"/>
    </row>
    <row r="48" spans="1:26" ht="27" customHeight="1">
      <c r="A48" s="17"/>
      <c r="B48" s="251" t="s">
        <v>259</v>
      </c>
      <c r="C48" s="61"/>
      <c r="D48" s="61"/>
      <c r="E48" s="62"/>
      <c r="F48" s="63"/>
      <c r="G48" s="63"/>
      <c r="H48" s="63"/>
      <c r="I48" s="63"/>
      <c r="J48" s="353"/>
      <c r="K48" s="63"/>
      <c r="L48" s="76"/>
      <c r="N48" s="338"/>
      <c r="O48" s="338"/>
      <c r="P48" s="338"/>
      <c r="Q48" s="338"/>
      <c r="R48" s="338"/>
      <c r="S48" s="338"/>
      <c r="T48" s="338"/>
      <c r="U48" s="338"/>
      <c r="V48" s="338"/>
      <c r="W48" s="338"/>
      <c r="X48" s="338"/>
      <c r="Y48" s="338"/>
      <c r="Z48" s="338"/>
    </row>
    <row r="49" spans="1:26" ht="27" customHeight="1">
      <c r="A49" s="18"/>
      <c r="B49" s="60"/>
      <c r="C49" s="691" t="s">
        <v>254</v>
      </c>
      <c r="D49" s="692"/>
      <c r="E49" s="693"/>
      <c r="F49" s="106">
        <v>1570</v>
      </c>
      <c r="G49" s="106">
        <v>1700</v>
      </c>
      <c r="H49" s="106">
        <v>1630</v>
      </c>
      <c r="I49" s="106">
        <v>1540</v>
      </c>
      <c r="J49" s="354">
        <v>1410</v>
      </c>
      <c r="K49" s="234">
        <v>1440</v>
      </c>
      <c r="L49" s="186">
        <v>1560</v>
      </c>
      <c r="N49" s="338"/>
      <c r="O49" s="338"/>
      <c r="P49" s="338"/>
      <c r="Q49" s="338"/>
      <c r="R49" s="338"/>
      <c r="S49" s="338"/>
      <c r="T49" s="338"/>
      <c r="U49" s="338"/>
      <c r="V49" s="338"/>
      <c r="W49" s="338"/>
      <c r="X49" s="338"/>
      <c r="Y49" s="338"/>
      <c r="Z49" s="338"/>
    </row>
    <row r="50" spans="1:26" ht="27" customHeight="1">
      <c r="A50" s="18"/>
      <c r="B50" s="60"/>
      <c r="C50" s="694" t="s">
        <v>496</v>
      </c>
      <c r="D50" s="695"/>
      <c r="E50" s="696"/>
      <c r="F50" s="107">
        <v>1550</v>
      </c>
      <c r="G50" s="107">
        <v>1580</v>
      </c>
      <c r="H50" s="107">
        <v>1420</v>
      </c>
      <c r="I50" s="107">
        <v>1260</v>
      </c>
      <c r="J50" s="355">
        <v>1330</v>
      </c>
      <c r="K50" s="211">
        <v>1380</v>
      </c>
      <c r="L50" s="187">
        <v>1310</v>
      </c>
      <c r="N50" s="338"/>
      <c r="O50" s="338"/>
      <c r="P50" s="338"/>
      <c r="Q50" s="338"/>
      <c r="R50" s="338"/>
      <c r="S50" s="338"/>
      <c r="T50" s="338"/>
      <c r="U50" s="338"/>
      <c r="V50" s="338"/>
      <c r="W50" s="338"/>
      <c r="X50" s="338"/>
      <c r="Y50" s="338"/>
      <c r="Z50" s="338"/>
    </row>
    <row r="51" spans="1:26" ht="27" customHeight="1">
      <c r="A51" s="18"/>
      <c r="B51" s="60"/>
      <c r="C51" s="694" t="s">
        <v>250</v>
      </c>
      <c r="D51" s="695"/>
      <c r="E51" s="696"/>
      <c r="F51" s="107">
        <v>99</v>
      </c>
      <c r="G51" s="107">
        <v>93</v>
      </c>
      <c r="H51" s="107">
        <v>87</v>
      </c>
      <c r="I51" s="107">
        <v>82</v>
      </c>
      <c r="J51" s="355">
        <v>94</v>
      </c>
      <c r="K51" s="211">
        <v>96</v>
      </c>
      <c r="L51" s="187">
        <v>84</v>
      </c>
      <c r="N51" s="338"/>
      <c r="O51" s="338"/>
      <c r="P51" s="338"/>
      <c r="Q51" s="338"/>
      <c r="R51" s="338"/>
      <c r="S51" s="338"/>
      <c r="T51" s="338"/>
      <c r="U51" s="338"/>
      <c r="V51" s="338"/>
      <c r="W51" s="338"/>
      <c r="X51" s="338"/>
      <c r="Y51" s="338"/>
      <c r="Z51" s="338"/>
    </row>
    <row r="52" spans="1:26" ht="27" customHeight="1" thickBot="1">
      <c r="A52" s="109"/>
      <c r="B52" s="66"/>
      <c r="C52" s="740" t="s">
        <v>260</v>
      </c>
      <c r="D52" s="741"/>
      <c r="E52" s="742"/>
      <c r="F52" s="56">
        <v>50.5</v>
      </c>
      <c r="G52" s="56">
        <v>31.6</v>
      </c>
      <c r="H52" s="56">
        <v>51.9</v>
      </c>
      <c r="I52" s="56">
        <v>33.299999999999997</v>
      </c>
      <c r="J52" s="531">
        <v>63.5</v>
      </c>
      <c r="K52" s="532">
        <v>56.7</v>
      </c>
      <c r="L52" s="232">
        <v>41.8</v>
      </c>
      <c r="N52" s="338"/>
      <c r="O52" s="338"/>
      <c r="P52" s="338"/>
      <c r="Q52" s="338"/>
      <c r="R52" s="338"/>
      <c r="S52" s="338"/>
      <c r="T52" s="338"/>
      <c r="U52" s="338"/>
      <c r="V52" s="338"/>
      <c r="W52" s="338"/>
      <c r="X52" s="338"/>
      <c r="Y52" s="338"/>
      <c r="Z52" s="338"/>
    </row>
    <row r="53" spans="1:26" ht="27" hidden="1" customHeight="1" thickBot="1">
      <c r="A53" s="18"/>
      <c r="B53" s="60"/>
      <c r="C53" s="716"/>
      <c r="D53" s="717"/>
      <c r="E53" s="718"/>
      <c r="F53" s="57"/>
      <c r="G53" s="57"/>
      <c r="H53" s="57"/>
      <c r="I53" s="57"/>
      <c r="J53" s="361"/>
      <c r="K53" s="57"/>
      <c r="L53" s="80"/>
      <c r="N53" s="338"/>
      <c r="O53" s="338"/>
      <c r="P53" s="338"/>
      <c r="Q53" s="338"/>
      <c r="R53" s="338"/>
      <c r="S53" s="338"/>
      <c r="T53" s="338"/>
      <c r="U53" s="338"/>
      <c r="V53" s="338"/>
      <c r="W53" s="338"/>
      <c r="X53" s="338"/>
      <c r="Y53" s="338"/>
      <c r="Z53" s="338"/>
    </row>
    <row r="54" spans="1:26" ht="27" customHeight="1" thickBot="1">
      <c r="A54" s="733" t="s">
        <v>261</v>
      </c>
      <c r="B54" s="734"/>
      <c r="C54" s="734"/>
      <c r="D54" s="734"/>
      <c r="E54" s="734"/>
      <c r="F54" s="72"/>
      <c r="G54" s="72"/>
      <c r="H54" s="72"/>
      <c r="I54" s="72"/>
      <c r="J54" s="352"/>
      <c r="K54" s="72"/>
      <c r="L54" s="75"/>
      <c r="N54" s="338"/>
      <c r="O54" s="338"/>
      <c r="P54" s="338"/>
      <c r="Q54" s="338"/>
      <c r="R54" s="338"/>
      <c r="S54" s="338"/>
      <c r="T54" s="338"/>
      <c r="U54" s="338"/>
      <c r="V54" s="338"/>
      <c r="W54" s="338"/>
      <c r="X54" s="338"/>
      <c r="Y54" s="338"/>
      <c r="Z54" s="338"/>
    </row>
    <row r="55" spans="1:26" ht="27" customHeight="1">
      <c r="A55" s="17"/>
      <c r="B55" s="251" t="s">
        <v>187</v>
      </c>
      <c r="C55" s="61"/>
      <c r="D55" s="61"/>
      <c r="E55" s="62"/>
      <c r="F55" s="63"/>
      <c r="G55" s="63"/>
      <c r="H55" s="63"/>
      <c r="I55" s="63"/>
      <c r="J55" s="353"/>
      <c r="K55" s="63"/>
      <c r="L55" s="76"/>
      <c r="N55" s="338"/>
      <c r="O55" s="338"/>
      <c r="P55" s="338"/>
      <c r="Q55" s="338"/>
      <c r="R55" s="338"/>
      <c r="S55" s="338"/>
      <c r="T55" s="338"/>
      <c r="U55" s="338"/>
      <c r="V55" s="338"/>
      <c r="W55" s="338"/>
      <c r="X55" s="338"/>
      <c r="Y55" s="338"/>
      <c r="Z55" s="338"/>
    </row>
    <row r="56" spans="1:26" ht="27" customHeight="1">
      <c r="A56" s="18"/>
      <c r="B56" s="60"/>
      <c r="C56" s="691" t="s">
        <v>262</v>
      </c>
      <c r="D56" s="692"/>
      <c r="E56" s="693"/>
      <c r="F56" s="234">
        <v>1590</v>
      </c>
      <c r="G56" s="234">
        <v>1250</v>
      </c>
      <c r="H56" s="234">
        <v>1210</v>
      </c>
      <c r="I56" s="234">
        <v>1190</v>
      </c>
      <c r="J56" s="354">
        <v>1120</v>
      </c>
      <c r="K56" s="234">
        <v>1080</v>
      </c>
      <c r="L56" s="186">
        <v>1050</v>
      </c>
      <c r="M56" s="334"/>
      <c r="N56" s="338"/>
      <c r="O56" s="338"/>
      <c r="P56" s="338"/>
      <c r="Q56" s="338"/>
      <c r="R56" s="338"/>
      <c r="S56" s="338"/>
      <c r="T56" s="338"/>
      <c r="U56" s="338"/>
      <c r="V56" s="338"/>
      <c r="W56" s="338"/>
      <c r="X56" s="338"/>
      <c r="Y56" s="338"/>
      <c r="Z56" s="338"/>
    </row>
    <row r="57" spans="1:26" ht="27" customHeight="1">
      <c r="A57" s="18"/>
      <c r="B57" s="60"/>
      <c r="C57" s="694" t="s">
        <v>536</v>
      </c>
      <c r="D57" s="695"/>
      <c r="E57" s="696"/>
      <c r="F57" s="211">
        <v>52700</v>
      </c>
      <c r="G57" s="211">
        <v>47300</v>
      </c>
      <c r="H57" s="211">
        <v>48900</v>
      </c>
      <c r="I57" s="211">
        <v>46900</v>
      </c>
      <c r="J57" s="355">
        <v>51200</v>
      </c>
      <c r="K57" s="211">
        <v>51100</v>
      </c>
      <c r="L57" s="187">
        <v>51500</v>
      </c>
      <c r="M57" s="334"/>
      <c r="N57" s="338"/>
      <c r="O57" s="338"/>
      <c r="P57" s="338"/>
      <c r="Q57" s="338"/>
      <c r="R57" s="338"/>
      <c r="S57" s="338"/>
      <c r="T57" s="338"/>
      <c r="U57" s="338"/>
      <c r="V57" s="338"/>
      <c r="W57" s="338"/>
      <c r="X57" s="338"/>
      <c r="Y57" s="338"/>
      <c r="Z57" s="338"/>
    </row>
    <row r="58" spans="1:26" ht="27" customHeight="1" thickBot="1">
      <c r="A58" s="18"/>
      <c r="B58" s="60"/>
      <c r="C58" s="694" t="s">
        <v>264</v>
      </c>
      <c r="D58" s="695"/>
      <c r="E58" s="696"/>
      <c r="F58" s="211">
        <v>33.1</v>
      </c>
      <c r="G58" s="211">
        <v>37.799999999999997</v>
      </c>
      <c r="H58" s="211">
        <v>40.4</v>
      </c>
      <c r="I58" s="211">
        <v>39.4</v>
      </c>
      <c r="J58" s="355">
        <v>45.7</v>
      </c>
      <c r="K58" s="211">
        <v>47</v>
      </c>
      <c r="L58" s="187">
        <v>49</v>
      </c>
      <c r="M58" s="334"/>
      <c r="N58" s="338"/>
      <c r="O58" s="338"/>
      <c r="P58" s="338"/>
      <c r="Q58" s="338"/>
      <c r="R58" s="338"/>
      <c r="S58" s="338"/>
      <c r="T58" s="338"/>
      <c r="U58" s="338"/>
      <c r="V58" s="338"/>
      <c r="W58" s="338"/>
      <c r="X58" s="338"/>
      <c r="Y58" s="338"/>
      <c r="Z58" s="338"/>
    </row>
    <row r="59" spans="1:26" ht="27" hidden="1" customHeight="1">
      <c r="A59" s="18"/>
      <c r="B59" s="60"/>
      <c r="C59" s="688"/>
      <c r="D59" s="689"/>
      <c r="E59" s="690"/>
      <c r="F59" s="107"/>
      <c r="G59" s="107"/>
      <c r="H59" s="107"/>
      <c r="I59" s="107"/>
      <c r="J59" s="373"/>
      <c r="K59" s="107"/>
      <c r="L59" s="221"/>
      <c r="M59" s="334"/>
      <c r="N59" s="338"/>
      <c r="O59" s="338"/>
      <c r="P59" s="338"/>
      <c r="Q59" s="338"/>
      <c r="R59" s="338"/>
      <c r="S59" s="338"/>
      <c r="T59" s="338"/>
      <c r="U59" s="338"/>
      <c r="V59" s="338"/>
      <c r="W59" s="338"/>
      <c r="X59" s="338"/>
      <c r="Y59" s="338"/>
      <c r="Z59" s="338"/>
    </row>
    <row r="60" spans="1:26" ht="27" hidden="1" customHeight="1">
      <c r="A60" s="18"/>
      <c r="B60" s="60"/>
      <c r="C60" s="688"/>
      <c r="D60" s="689"/>
      <c r="E60" s="690"/>
      <c r="F60" s="107"/>
      <c r="G60" s="107"/>
      <c r="H60" s="107"/>
      <c r="I60" s="107"/>
      <c r="J60" s="373"/>
      <c r="K60" s="107"/>
      <c r="L60" s="221"/>
      <c r="M60" s="334"/>
      <c r="N60" s="338"/>
      <c r="O60" s="338"/>
      <c r="P60" s="338"/>
      <c r="Q60" s="338"/>
      <c r="R60" s="338"/>
      <c r="S60" s="338"/>
      <c r="T60" s="338"/>
      <c r="U60" s="338"/>
      <c r="V60" s="338"/>
      <c r="W60" s="338"/>
      <c r="X60" s="338"/>
      <c r="Y60" s="338"/>
      <c r="Z60" s="338"/>
    </row>
    <row r="61" spans="1:26" ht="27" hidden="1" customHeight="1">
      <c r="A61" s="18"/>
      <c r="B61" s="60"/>
      <c r="C61" s="694"/>
      <c r="D61" s="695"/>
      <c r="E61" s="696"/>
      <c r="F61" s="107"/>
      <c r="G61" s="107"/>
      <c r="H61" s="107"/>
      <c r="I61" s="107"/>
      <c r="J61" s="373"/>
      <c r="K61" s="107"/>
      <c r="L61" s="221"/>
      <c r="M61" s="334"/>
      <c r="N61" s="338"/>
      <c r="O61" s="338"/>
      <c r="P61" s="338"/>
      <c r="Q61" s="338"/>
      <c r="R61" s="338"/>
      <c r="S61" s="338"/>
      <c r="T61" s="338"/>
      <c r="U61" s="338"/>
      <c r="V61" s="338"/>
      <c r="W61" s="338"/>
      <c r="X61" s="338"/>
      <c r="Y61" s="338"/>
      <c r="Z61" s="338"/>
    </row>
    <row r="62" spans="1:26" ht="27" hidden="1" customHeight="1">
      <c r="A62" s="18"/>
      <c r="B62" s="60"/>
      <c r="C62" s="694"/>
      <c r="D62" s="695"/>
      <c r="E62" s="696"/>
      <c r="F62" s="107"/>
      <c r="G62" s="107"/>
      <c r="H62" s="107"/>
      <c r="I62" s="107"/>
      <c r="J62" s="373"/>
      <c r="K62" s="107"/>
      <c r="L62" s="221"/>
      <c r="M62" s="334"/>
      <c r="N62" s="338"/>
      <c r="O62" s="338"/>
      <c r="P62" s="338"/>
      <c r="Q62" s="338"/>
      <c r="R62" s="338"/>
      <c r="S62" s="338"/>
      <c r="T62" s="338"/>
      <c r="U62" s="338"/>
      <c r="V62" s="338"/>
      <c r="W62" s="338"/>
      <c r="X62" s="338"/>
      <c r="Y62" s="338"/>
      <c r="Z62" s="338"/>
    </row>
    <row r="63" spans="1:26" ht="27" hidden="1" customHeight="1" thickBot="1">
      <c r="A63" s="18"/>
      <c r="B63" s="60"/>
      <c r="C63" s="688"/>
      <c r="D63" s="689"/>
      <c r="E63" s="690"/>
      <c r="F63" s="107"/>
      <c r="G63" s="107"/>
      <c r="H63" s="107"/>
      <c r="I63" s="107"/>
      <c r="J63" s="373"/>
      <c r="K63" s="107"/>
      <c r="L63" s="221"/>
      <c r="M63" s="334"/>
      <c r="N63" s="338"/>
      <c r="O63" s="338"/>
      <c r="P63" s="338"/>
      <c r="Q63" s="338"/>
      <c r="R63" s="338"/>
      <c r="S63" s="338"/>
      <c r="T63" s="338"/>
      <c r="U63" s="338"/>
      <c r="V63" s="338"/>
      <c r="W63" s="338"/>
      <c r="X63" s="338"/>
      <c r="Y63" s="338"/>
      <c r="Z63" s="338"/>
    </row>
    <row r="64" spans="1:26" ht="27" customHeight="1">
      <c r="A64" s="17"/>
      <c r="B64" s="251" t="s">
        <v>265</v>
      </c>
      <c r="C64" s="61"/>
      <c r="D64" s="61"/>
      <c r="E64" s="62"/>
      <c r="F64" s="63"/>
      <c r="G64" s="63"/>
      <c r="H64" s="63"/>
      <c r="I64" s="63"/>
      <c r="J64" s="353"/>
      <c r="K64" s="63"/>
      <c r="L64" s="76"/>
      <c r="M64" s="334"/>
      <c r="N64" s="338"/>
      <c r="O64" s="338"/>
      <c r="P64" s="338"/>
      <c r="Q64" s="338"/>
      <c r="R64" s="338"/>
      <c r="S64" s="338"/>
      <c r="T64" s="338"/>
      <c r="U64" s="338"/>
      <c r="V64" s="338"/>
      <c r="W64" s="338"/>
      <c r="X64" s="338"/>
      <c r="Y64" s="338"/>
      <c r="Z64" s="338"/>
    </row>
    <row r="65" spans="1:26" ht="27" customHeight="1">
      <c r="A65" s="18"/>
      <c r="B65" s="60"/>
      <c r="C65" s="691" t="s">
        <v>262</v>
      </c>
      <c r="D65" s="692"/>
      <c r="E65" s="693"/>
      <c r="F65" s="234">
        <v>172</v>
      </c>
      <c r="G65" s="234">
        <v>139</v>
      </c>
      <c r="H65" s="234">
        <v>126</v>
      </c>
      <c r="I65" s="234">
        <v>123</v>
      </c>
      <c r="J65" s="354">
        <v>109</v>
      </c>
      <c r="K65" s="234">
        <v>103</v>
      </c>
      <c r="L65" s="186">
        <v>98</v>
      </c>
      <c r="M65" s="334"/>
      <c r="N65" s="338"/>
      <c r="O65" s="338"/>
      <c r="P65" s="338"/>
      <c r="Q65" s="338"/>
      <c r="R65" s="338"/>
      <c r="S65" s="338"/>
      <c r="T65" s="338"/>
      <c r="U65" s="338"/>
      <c r="V65" s="338"/>
      <c r="W65" s="338"/>
      <c r="X65" s="338"/>
      <c r="Y65" s="338"/>
      <c r="Z65" s="338"/>
    </row>
    <row r="66" spans="1:26" ht="27" customHeight="1">
      <c r="A66" s="18"/>
      <c r="B66" s="60"/>
      <c r="C66" s="694" t="s">
        <v>263</v>
      </c>
      <c r="D66" s="695"/>
      <c r="E66" s="696"/>
      <c r="F66" s="211">
        <v>14700</v>
      </c>
      <c r="G66" s="211">
        <v>12300</v>
      </c>
      <c r="H66" s="211">
        <v>12600</v>
      </c>
      <c r="I66" s="211">
        <v>12000</v>
      </c>
      <c r="J66" s="355">
        <v>12300</v>
      </c>
      <c r="K66" s="211">
        <v>12100</v>
      </c>
      <c r="L66" s="187">
        <v>12500</v>
      </c>
      <c r="M66" s="334"/>
      <c r="N66" s="338"/>
      <c r="O66" s="338"/>
      <c r="P66" s="338"/>
      <c r="Q66" s="338"/>
      <c r="R66" s="338"/>
      <c r="S66" s="338"/>
      <c r="T66" s="338"/>
      <c r="U66" s="338"/>
      <c r="V66" s="338"/>
      <c r="W66" s="338"/>
      <c r="X66" s="338"/>
      <c r="Y66" s="338"/>
      <c r="Z66" s="338"/>
    </row>
    <row r="67" spans="1:26" ht="27" customHeight="1" thickBot="1">
      <c r="A67" s="18"/>
      <c r="B67" s="60"/>
      <c r="C67" s="694" t="s">
        <v>266</v>
      </c>
      <c r="D67" s="695"/>
      <c r="E67" s="696"/>
      <c r="F67" s="211">
        <v>8528</v>
      </c>
      <c r="G67" s="211">
        <v>8777</v>
      </c>
      <c r="H67" s="211">
        <v>8564</v>
      </c>
      <c r="I67" s="211">
        <v>9120</v>
      </c>
      <c r="J67" s="355">
        <v>8858</v>
      </c>
      <c r="K67" s="211">
        <v>8767</v>
      </c>
      <c r="L67" s="187">
        <v>9023</v>
      </c>
      <c r="M67" s="334"/>
      <c r="N67" s="338"/>
      <c r="O67" s="338"/>
      <c r="P67" s="338"/>
      <c r="Q67" s="338"/>
      <c r="R67" s="338"/>
      <c r="S67" s="338"/>
      <c r="T67" s="338"/>
      <c r="U67" s="338"/>
      <c r="V67" s="338"/>
      <c r="W67" s="338"/>
      <c r="X67" s="338"/>
      <c r="Y67" s="338"/>
      <c r="Z67" s="338"/>
    </row>
    <row r="68" spans="1:26" ht="27" hidden="1" customHeight="1">
      <c r="A68" s="18"/>
      <c r="B68" s="60"/>
      <c r="C68" s="694"/>
      <c r="D68" s="695"/>
      <c r="E68" s="696"/>
      <c r="F68" s="107"/>
      <c r="G68" s="107"/>
      <c r="H68" s="107"/>
      <c r="I68" s="107"/>
      <c r="J68" s="373"/>
      <c r="K68" s="107"/>
      <c r="L68" s="221"/>
      <c r="M68" s="334"/>
      <c r="N68" s="338"/>
      <c r="O68" s="338"/>
      <c r="P68" s="338"/>
      <c r="Q68" s="338"/>
      <c r="R68" s="338"/>
      <c r="S68" s="338"/>
      <c r="T68" s="338"/>
      <c r="U68" s="338"/>
      <c r="V68" s="338"/>
      <c r="W68" s="338"/>
      <c r="X68" s="338"/>
      <c r="Y68" s="338"/>
      <c r="Z68" s="338"/>
    </row>
    <row r="69" spans="1:26" ht="27" hidden="1" customHeight="1">
      <c r="A69" s="18"/>
      <c r="B69" s="60"/>
      <c r="C69" s="694"/>
      <c r="D69" s="695"/>
      <c r="E69" s="696"/>
      <c r="F69" s="107"/>
      <c r="G69" s="107"/>
      <c r="H69" s="107"/>
      <c r="I69" s="107"/>
      <c r="J69" s="373"/>
      <c r="K69" s="107"/>
      <c r="L69" s="221"/>
      <c r="M69" s="334"/>
      <c r="N69" s="338"/>
      <c r="O69" s="338"/>
      <c r="P69" s="338"/>
      <c r="Q69" s="338"/>
      <c r="R69" s="338"/>
      <c r="S69" s="338"/>
      <c r="T69" s="338"/>
      <c r="U69" s="338"/>
      <c r="V69" s="338"/>
      <c r="W69" s="338"/>
      <c r="X69" s="338"/>
      <c r="Y69" s="338"/>
      <c r="Z69" s="338"/>
    </row>
    <row r="70" spans="1:26" ht="27" hidden="1" customHeight="1">
      <c r="A70" s="18"/>
      <c r="B70" s="60"/>
      <c r="C70" s="694"/>
      <c r="D70" s="695"/>
      <c r="E70" s="696"/>
      <c r="F70" s="107"/>
      <c r="G70" s="107"/>
      <c r="H70" s="107"/>
      <c r="I70" s="107"/>
      <c r="J70" s="373"/>
      <c r="K70" s="107"/>
      <c r="L70" s="221"/>
      <c r="M70" s="334"/>
      <c r="N70" s="338"/>
      <c r="O70" s="338"/>
      <c r="P70" s="338"/>
      <c r="Q70" s="338"/>
      <c r="R70" s="338"/>
      <c r="S70" s="338"/>
      <c r="T70" s="338"/>
      <c r="U70" s="338"/>
      <c r="V70" s="338"/>
      <c r="W70" s="338"/>
      <c r="X70" s="338"/>
      <c r="Y70" s="338"/>
      <c r="Z70" s="338"/>
    </row>
    <row r="71" spans="1:26" ht="27" hidden="1" customHeight="1">
      <c r="A71" s="18"/>
      <c r="B71" s="60"/>
      <c r="C71" s="694"/>
      <c r="D71" s="695"/>
      <c r="E71" s="696"/>
      <c r="F71" s="107"/>
      <c r="G71" s="107"/>
      <c r="H71" s="107"/>
      <c r="I71" s="107"/>
      <c r="J71" s="373"/>
      <c r="K71" s="107"/>
      <c r="L71" s="221"/>
      <c r="M71" s="334"/>
      <c r="N71" s="338"/>
      <c r="O71" s="338"/>
      <c r="P71" s="338"/>
      <c r="Q71" s="338"/>
      <c r="R71" s="338"/>
      <c r="S71" s="338"/>
      <c r="T71" s="338"/>
      <c r="U71" s="338"/>
      <c r="V71" s="338"/>
      <c r="W71" s="338"/>
      <c r="X71" s="338"/>
      <c r="Y71" s="338"/>
      <c r="Z71" s="338"/>
    </row>
    <row r="72" spans="1:26" ht="27" hidden="1" customHeight="1" thickBot="1">
      <c r="A72" s="18"/>
      <c r="B72" s="60"/>
      <c r="C72" s="688"/>
      <c r="D72" s="689"/>
      <c r="E72" s="690"/>
      <c r="F72" s="107"/>
      <c r="G72" s="107"/>
      <c r="H72" s="107"/>
      <c r="I72" s="107"/>
      <c r="J72" s="373"/>
      <c r="K72" s="107"/>
      <c r="L72" s="221"/>
      <c r="M72" s="334"/>
      <c r="N72" s="338"/>
      <c r="O72" s="338"/>
      <c r="P72" s="338"/>
      <c r="Q72" s="338"/>
      <c r="R72" s="338"/>
      <c r="S72" s="338"/>
      <c r="T72" s="338"/>
      <c r="U72" s="338"/>
      <c r="V72" s="338"/>
      <c r="W72" s="338"/>
      <c r="X72" s="338"/>
      <c r="Y72" s="338"/>
      <c r="Z72" s="338"/>
    </row>
    <row r="73" spans="1:26" ht="27" customHeight="1">
      <c r="A73" s="17"/>
      <c r="B73" s="251" t="s">
        <v>267</v>
      </c>
      <c r="C73" s="61"/>
      <c r="D73" s="61"/>
      <c r="E73" s="62"/>
      <c r="F73" s="63"/>
      <c r="G73" s="63"/>
      <c r="H73" s="63"/>
      <c r="I73" s="63"/>
      <c r="J73" s="353"/>
      <c r="K73" s="63"/>
      <c r="L73" s="76"/>
      <c r="M73" s="334"/>
      <c r="N73" s="338"/>
      <c r="O73" s="338"/>
      <c r="P73" s="338"/>
      <c r="Q73" s="338"/>
      <c r="R73" s="338"/>
      <c r="S73" s="338"/>
      <c r="T73" s="338"/>
      <c r="U73" s="338"/>
      <c r="V73" s="338"/>
      <c r="W73" s="338"/>
      <c r="X73" s="338"/>
      <c r="Y73" s="338"/>
      <c r="Z73" s="338"/>
    </row>
    <row r="74" spans="1:26" ht="27" customHeight="1">
      <c r="A74" s="18"/>
      <c r="B74" s="60"/>
      <c r="C74" s="691" t="s">
        <v>612</v>
      </c>
      <c r="D74" s="692"/>
      <c r="E74" s="693"/>
      <c r="F74" s="234">
        <v>69</v>
      </c>
      <c r="G74" s="234">
        <v>50</v>
      </c>
      <c r="H74" s="234">
        <v>47</v>
      </c>
      <c r="I74" s="234">
        <v>47</v>
      </c>
      <c r="J74" s="412" t="s">
        <v>469</v>
      </c>
      <c r="K74" s="234">
        <v>39</v>
      </c>
      <c r="L74" s="186">
        <v>38</v>
      </c>
      <c r="M74" s="334"/>
      <c r="N74" s="338"/>
      <c r="O74" s="338"/>
      <c r="P74" s="338"/>
      <c r="Q74" s="338"/>
      <c r="R74" s="338"/>
      <c r="S74" s="338"/>
      <c r="T74" s="338"/>
      <c r="U74" s="338"/>
      <c r="V74" s="338"/>
      <c r="W74" s="338"/>
      <c r="X74" s="338"/>
      <c r="Y74" s="338"/>
      <c r="Z74" s="338"/>
    </row>
    <row r="75" spans="1:26" ht="27" customHeight="1">
      <c r="A75" s="18"/>
      <c r="B75" s="60"/>
      <c r="C75" s="694" t="s">
        <v>613</v>
      </c>
      <c r="D75" s="695"/>
      <c r="E75" s="696"/>
      <c r="F75" s="211">
        <f>153600/1000</f>
        <v>153.6</v>
      </c>
      <c r="G75" s="211">
        <f>124700/1000</f>
        <v>124.7</v>
      </c>
      <c r="H75" s="211">
        <f>137600/1000</f>
        <v>137.6</v>
      </c>
      <c r="I75" s="211">
        <f>132300/1000</f>
        <v>132.30000000000001</v>
      </c>
      <c r="J75" s="371" t="s">
        <v>469</v>
      </c>
      <c r="K75" s="211">
        <v>148</v>
      </c>
      <c r="L75" s="187">
        <v>137</v>
      </c>
      <c r="M75" s="334"/>
      <c r="N75" s="338"/>
      <c r="O75" s="338"/>
      <c r="P75" s="338"/>
      <c r="Q75" s="338"/>
      <c r="R75" s="338"/>
      <c r="S75" s="338"/>
      <c r="T75" s="338"/>
      <c r="U75" s="338"/>
      <c r="V75" s="338"/>
      <c r="W75" s="338"/>
      <c r="X75" s="338"/>
      <c r="Y75" s="338"/>
      <c r="Z75" s="338"/>
    </row>
    <row r="76" spans="1:26" ht="27" customHeight="1" thickBot="1">
      <c r="A76" s="18"/>
      <c r="B76" s="60"/>
      <c r="C76" s="694" t="s">
        <v>614</v>
      </c>
      <c r="D76" s="695"/>
      <c r="E76" s="696"/>
      <c r="F76" s="211">
        <v>2226</v>
      </c>
      <c r="G76" s="211">
        <v>2694</v>
      </c>
      <c r="H76" s="211">
        <v>2928</v>
      </c>
      <c r="I76" s="211">
        <v>2815</v>
      </c>
      <c r="J76" s="371" t="s">
        <v>469</v>
      </c>
      <c r="K76" s="211">
        <v>3795</v>
      </c>
      <c r="L76" s="187">
        <v>3602.6</v>
      </c>
      <c r="M76" s="334"/>
      <c r="N76" s="338"/>
      <c r="O76" s="338"/>
      <c r="P76" s="338"/>
      <c r="Q76" s="338"/>
      <c r="R76" s="338"/>
      <c r="S76" s="338"/>
      <c r="T76" s="338"/>
      <c r="U76" s="338"/>
      <c r="V76" s="338"/>
      <c r="W76" s="338"/>
      <c r="X76" s="338"/>
      <c r="Y76" s="338"/>
      <c r="Z76" s="338"/>
    </row>
    <row r="77" spans="1:26" ht="27" hidden="1" customHeight="1">
      <c r="A77" s="18"/>
      <c r="B77" s="60"/>
      <c r="C77" s="694"/>
      <c r="D77" s="695"/>
      <c r="E77" s="696"/>
      <c r="F77" s="107"/>
      <c r="G77" s="107"/>
      <c r="H77" s="107"/>
      <c r="I77" s="107"/>
      <c r="J77" s="371"/>
      <c r="K77" s="107"/>
      <c r="L77" s="221"/>
      <c r="N77" s="338"/>
      <c r="O77" s="338"/>
      <c r="P77" s="338"/>
      <c r="Q77" s="338"/>
      <c r="R77" s="338"/>
      <c r="S77" s="338"/>
      <c r="T77" s="338"/>
      <c r="U77" s="338"/>
      <c r="V77" s="338"/>
      <c r="W77" s="338"/>
      <c r="X77" s="338"/>
      <c r="Y77" s="338"/>
      <c r="Z77" s="338"/>
    </row>
    <row r="78" spans="1:26" ht="27" hidden="1" customHeight="1" thickBot="1">
      <c r="A78" s="18"/>
      <c r="B78" s="60"/>
      <c r="C78" s="688"/>
      <c r="D78" s="689"/>
      <c r="E78" s="690"/>
      <c r="F78" s="107"/>
      <c r="G78" s="107"/>
      <c r="H78" s="107"/>
      <c r="I78" s="107"/>
      <c r="J78" s="371"/>
      <c r="K78" s="107"/>
      <c r="L78" s="221"/>
      <c r="N78" s="338"/>
      <c r="O78" s="338"/>
      <c r="P78" s="338"/>
      <c r="Q78" s="338"/>
      <c r="R78" s="338"/>
      <c r="S78" s="338"/>
      <c r="T78" s="338"/>
      <c r="U78" s="338"/>
      <c r="V78" s="338"/>
      <c r="W78" s="338"/>
      <c r="X78" s="338"/>
      <c r="Y78" s="338"/>
      <c r="Z78" s="338"/>
    </row>
    <row r="79" spans="1:26" ht="27" customHeight="1">
      <c r="A79" s="17"/>
      <c r="B79" s="251" t="s">
        <v>268</v>
      </c>
      <c r="C79" s="61"/>
      <c r="D79" s="61"/>
      <c r="E79" s="62"/>
      <c r="F79" s="63"/>
      <c r="G79" s="63"/>
      <c r="H79" s="63"/>
      <c r="I79" s="63"/>
      <c r="J79" s="374"/>
      <c r="K79" s="63"/>
      <c r="L79" s="76"/>
      <c r="N79" s="338"/>
      <c r="O79" s="338"/>
      <c r="P79" s="338"/>
      <c r="Q79" s="338"/>
      <c r="R79" s="338"/>
      <c r="S79" s="338"/>
      <c r="T79" s="338"/>
      <c r="U79" s="338"/>
      <c r="V79" s="338"/>
      <c r="W79" s="338"/>
      <c r="X79" s="338"/>
      <c r="Y79" s="338"/>
      <c r="Z79" s="338"/>
    </row>
    <row r="80" spans="1:26" ht="27" customHeight="1">
      <c r="A80" s="18"/>
      <c r="B80" s="60"/>
      <c r="C80" s="691" t="s">
        <v>615</v>
      </c>
      <c r="D80" s="692"/>
      <c r="E80" s="693"/>
      <c r="F80" s="234">
        <v>40</v>
      </c>
      <c r="G80" s="234">
        <v>25</v>
      </c>
      <c r="H80" s="234">
        <v>23</v>
      </c>
      <c r="I80" s="234">
        <v>22</v>
      </c>
      <c r="J80" s="412" t="s">
        <v>469</v>
      </c>
      <c r="K80" s="234">
        <v>22</v>
      </c>
      <c r="L80" s="186">
        <v>18</v>
      </c>
      <c r="M80" s="334"/>
      <c r="N80" s="338"/>
      <c r="O80" s="338"/>
      <c r="P80" s="338"/>
      <c r="Q80" s="338"/>
      <c r="R80" s="338"/>
      <c r="S80" s="338"/>
      <c r="T80" s="338"/>
      <c r="U80" s="338"/>
      <c r="V80" s="338"/>
      <c r="W80" s="338"/>
      <c r="X80" s="338"/>
      <c r="Y80" s="338"/>
      <c r="Z80" s="338"/>
    </row>
    <row r="81" spans="1:26" ht="27" customHeight="1">
      <c r="A81" s="18"/>
      <c r="B81" s="60"/>
      <c r="C81" s="694" t="s">
        <v>616</v>
      </c>
      <c r="D81" s="695"/>
      <c r="E81" s="696"/>
      <c r="F81" s="211">
        <v>1521</v>
      </c>
      <c r="G81" s="211">
        <v>1285</v>
      </c>
      <c r="H81" s="211">
        <v>1286</v>
      </c>
      <c r="I81" s="211">
        <v>1267</v>
      </c>
      <c r="J81" s="371" t="s">
        <v>469</v>
      </c>
      <c r="K81" s="211">
        <v>1265</v>
      </c>
      <c r="L81" s="187">
        <v>1067</v>
      </c>
      <c r="M81" s="334"/>
      <c r="N81" s="338"/>
      <c r="O81" s="338"/>
      <c r="P81" s="338"/>
      <c r="Q81" s="338"/>
      <c r="R81" s="338"/>
      <c r="S81" s="338"/>
      <c r="T81" s="338"/>
      <c r="U81" s="338"/>
      <c r="V81" s="338"/>
      <c r="W81" s="338"/>
      <c r="X81" s="338"/>
      <c r="Y81" s="338"/>
      <c r="Z81" s="338"/>
    </row>
    <row r="82" spans="1:26" ht="27" customHeight="1">
      <c r="A82" s="18"/>
      <c r="B82" s="60"/>
      <c r="C82" s="694" t="s">
        <v>617</v>
      </c>
      <c r="D82" s="695"/>
      <c r="E82" s="696"/>
      <c r="F82" s="211">
        <v>43</v>
      </c>
      <c r="G82" s="211">
        <v>53</v>
      </c>
      <c r="H82" s="211">
        <v>52</v>
      </c>
      <c r="I82" s="211">
        <v>54</v>
      </c>
      <c r="J82" s="371" t="s">
        <v>469</v>
      </c>
      <c r="K82" s="211">
        <v>52</v>
      </c>
      <c r="L82" s="187">
        <v>51</v>
      </c>
      <c r="M82" s="334"/>
      <c r="N82" s="338"/>
      <c r="O82" s="338"/>
      <c r="P82" s="338"/>
      <c r="Q82" s="338"/>
      <c r="R82" s="338"/>
      <c r="S82" s="338"/>
      <c r="T82" s="338"/>
      <c r="U82" s="338"/>
      <c r="V82" s="338"/>
      <c r="W82" s="338"/>
      <c r="X82" s="338"/>
      <c r="Y82" s="338"/>
      <c r="Z82" s="338"/>
    </row>
    <row r="83" spans="1:26" ht="27" customHeight="1">
      <c r="A83" s="18"/>
      <c r="B83" s="60"/>
      <c r="C83" s="694" t="s">
        <v>618</v>
      </c>
      <c r="D83" s="695"/>
      <c r="E83" s="696"/>
      <c r="F83" s="211">
        <v>2510</v>
      </c>
      <c r="G83" s="211">
        <v>2290</v>
      </c>
      <c r="H83" s="211">
        <v>2502</v>
      </c>
      <c r="I83" s="211">
        <v>2471</v>
      </c>
      <c r="J83" s="371" t="s">
        <v>469</v>
      </c>
      <c r="K83" s="211">
        <v>2659</v>
      </c>
      <c r="L83" s="187">
        <v>2291</v>
      </c>
      <c r="M83" s="334"/>
      <c r="N83" s="338"/>
      <c r="O83" s="338"/>
      <c r="P83" s="338"/>
      <c r="Q83" s="338"/>
      <c r="R83" s="338"/>
      <c r="S83" s="338"/>
      <c r="T83" s="338"/>
      <c r="U83" s="338"/>
      <c r="V83" s="338"/>
      <c r="W83" s="338"/>
      <c r="X83" s="338"/>
      <c r="Y83" s="338"/>
      <c r="Z83" s="338"/>
    </row>
    <row r="84" spans="1:26" ht="27" customHeight="1">
      <c r="A84" s="18"/>
      <c r="B84" s="60"/>
      <c r="C84" s="688" t="s">
        <v>455</v>
      </c>
      <c r="D84" s="689"/>
      <c r="E84" s="690"/>
      <c r="F84" s="211">
        <v>68</v>
      </c>
      <c r="G84" s="211">
        <v>114.2</v>
      </c>
      <c r="H84" s="211">
        <v>129.69999999999999</v>
      </c>
      <c r="I84" s="211">
        <v>133.80000000000001</v>
      </c>
      <c r="J84" s="355">
        <v>111</v>
      </c>
      <c r="K84" s="211">
        <v>135</v>
      </c>
      <c r="L84" s="212" t="s">
        <v>469</v>
      </c>
      <c r="M84" s="334"/>
      <c r="N84" s="338"/>
      <c r="O84" s="338"/>
      <c r="P84" s="338"/>
      <c r="Q84" s="338"/>
      <c r="R84" s="338"/>
      <c r="S84" s="338"/>
      <c r="T84" s="338"/>
      <c r="U84" s="338"/>
      <c r="V84" s="338"/>
      <c r="W84" s="338"/>
      <c r="X84" s="338"/>
      <c r="Y84" s="338"/>
      <c r="Z84" s="338"/>
    </row>
    <row r="85" spans="1:26" ht="27" customHeight="1" thickBot="1">
      <c r="A85" s="18"/>
      <c r="B85" s="60"/>
      <c r="C85" s="688" t="s">
        <v>492</v>
      </c>
      <c r="D85" s="689"/>
      <c r="E85" s="690"/>
      <c r="F85" s="211">
        <v>29.7</v>
      </c>
      <c r="G85" s="211">
        <v>29.8</v>
      </c>
      <c r="H85" s="211">
        <v>27.1</v>
      </c>
      <c r="I85" s="211">
        <v>26</v>
      </c>
      <c r="J85" s="355">
        <v>18</v>
      </c>
      <c r="K85" s="211">
        <v>14</v>
      </c>
      <c r="L85" s="212" t="s">
        <v>469</v>
      </c>
      <c r="M85" s="334"/>
      <c r="N85" s="338"/>
      <c r="O85" s="338"/>
      <c r="P85" s="338"/>
      <c r="Q85" s="338"/>
      <c r="R85" s="338"/>
      <c r="S85" s="338"/>
      <c r="T85" s="338"/>
      <c r="U85" s="338"/>
      <c r="V85" s="338"/>
      <c r="W85" s="338"/>
      <c r="X85" s="338"/>
      <c r="Y85" s="338"/>
      <c r="Z85" s="338"/>
    </row>
    <row r="86" spans="1:26" ht="27" customHeight="1">
      <c r="A86" s="17"/>
      <c r="B86" s="251" t="s">
        <v>269</v>
      </c>
      <c r="C86" s="61"/>
      <c r="D86" s="61"/>
      <c r="E86" s="62"/>
      <c r="F86" s="63"/>
      <c r="G86" s="63"/>
      <c r="H86" s="63"/>
      <c r="I86" s="65"/>
      <c r="J86" s="374"/>
      <c r="K86" s="63"/>
      <c r="L86" s="76"/>
      <c r="N86" s="338"/>
      <c r="O86" s="338"/>
      <c r="P86" s="338"/>
      <c r="Q86" s="338"/>
      <c r="R86" s="338"/>
      <c r="S86" s="338"/>
      <c r="T86" s="338"/>
      <c r="U86" s="338"/>
      <c r="V86" s="338"/>
      <c r="W86" s="338"/>
      <c r="X86" s="338"/>
      <c r="Y86" s="338"/>
      <c r="Z86" s="338"/>
    </row>
    <row r="87" spans="1:26" ht="27" customHeight="1">
      <c r="A87" s="18"/>
      <c r="B87" s="60"/>
      <c r="C87" s="691" t="s">
        <v>271</v>
      </c>
      <c r="D87" s="692"/>
      <c r="E87" s="693"/>
      <c r="F87" s="234">
        <v>9370</v>
      </c>
      <c r="G87" s="234">
        <v>10800</v>
      </c>
      <c r="H87" s="234">
        <v>10700</v>
      </c>
      <c r="I87" s="234">
        <v>10500</v>
      </c>
      <c r="J87" s="354">
        <v>10500</v>
      </c>
      <c r="K87" s="234">
        <v>10600</v>
      </c>
      <c r="L87" s="557" t="s">
        <v>469</v>
      </c>
      <c r="M87" s="334"/>
      <c r="N87" s="338"/>
      <c r="O87" s="338"/>
      <c r="P87" s="338"/>
      <c r="Q87" s="338"/>
      <c r="R87" s="338"/>
      <c r="S87" s="338"/>
      <c r="T87" s="338"/>
      <c r="U87" s="338"/>
      <c r="V87" s="338"/>
      <c r="W87" s="338"/>
      <c r="X87" s="338"/>
      <c r="Y87" s="338"/>
      <c r="Z87" s="338"/>
    </row>
    <row r="88" spans="1:26" ht="27" customHeight="1">
      <c r="A88" s="18"/>
      <c r="B88" s="60"/>
      <c r="C88" s="694" t="s">
        <v>270</v>
      </c>
      <c r="D88" s="695"/>
      <c r="E88" s="696"/>
      <c r="F88" s="211">
        <v>1705</v>
      </c>
      <c r="G88" s="211">
        <v>2447</v>
      </c>
      <c r="H88" s="211">
        <v>2451</v>
      </c>
      <c r="I88" s="211">
        <v>2446</v>
      </c>
      <c r="J88" s="355">
        <v>2524</v>
      </c>
      <c r="K88" s="211">
        <v>2431</v>
      </c>
      <c r="L88" s="187">
        <v>2579</v>
      </c>
      <c r="M88" s="334"/>
      <c r="N88" s="338"/>
      <c r="O88" s="338"/>
      <c r="P88" s="338"/>
      <c r="Q88" s="338"/>
      <c r="R88" s="338"/>
      <c r="S88" s="338"/>
      <c r="T88" s="338"/>
      <c r="U88" s="338"/>
      <c r="V88" s="338"/>
      <c r="W88" s="338"/>
      <c r="X88" s="338"/>
      <c r="Y88" s="338"/>
      <c r="Z88" s="338"/>
    </row>
    <row r="89" spans="1:26" ht="27" customHeight="1">
      <c r="A89" s="18"/>
      <c r="B89" s="60"/>
      <c r="C89" s="694" t="s">
        <v>456</v>
      </c>
      <c r="D89" s="695"/>
      <c r="E89" s="696"/>
      <c r="F89" s="211">
        <v>1060</v>
      </c>
      <c r="G89" s="211">
        <v>1521</v>
      </c>
      <c r="H89" s="211">
        <v>1428</v>
      </c>
      <c r="I89" s="211">
        <v>1361</v>
      </c>
      <c r="J89" s="355">
        <v>1355</v>
      </c>
      <c r="K89" s="211">
        <v>1565</v>
      </c>
      <c r="L89" s="187">
        <v>1802</v>
      </c>
      <c r="M89" s="334"/>
      <c r="N89" s="338"/>
      <c r="O89" s="338"/>
      <c r="P89" s="338"/>
      <c r="Q89" s="338"/>
      <c r="R89" s="338"/>
      <c r="S89" s="338"/>
      <c r="T89" s="338"/>
      <c r="U89" s="338"/>
      <c r="V89" s="338"/>
      <c r="W89" s="338"/>
      <c r="X89" s="338"/>
      <c r="Y89" s="338"/>
      <c r="Z89" s="338"/>
    </row>
    <row r="90" spans="1:26" ht="27" customHeight="1" thickBot="1">
      <c r="A90" s="18"/>
      <c r="B90" s="60"/>
      <c r="C90" s="694" t="s">
        <v>426</v>
      </c>
      <c r="D90" s="695"/>
      <c r="E90" s="696"/>
      <c r="F90" s="211">
        <v>235</v>
      </c>
      <c r="G90" s="211">
        <v>272</v>
      </c>
      <c r="H90" s="211">
        <v>279</v>
      </c>
      <c r="I90" s="211">
        <v>286</v>
      </c>
      <c r="J90" s="355">
        <v>291</v>
      </c>
      <c r="K90" s="211">
        <v>293</v>
      </c>
      <c r="L90" s="187">
        <v>299</v>
      </c>
      <c r="M90" s="334"/>
      <c r="N90" s="338"/>
      <c r="O90" s="338"/>
      <c r="P90" s="338"/>
      <c r="Q90" s="338"/>
      <c r="R90" s="338"/>
      <c r="S90" s="338"/>
      <c r="T90" s="338"/>
      <c r="U90" s="338"/>
      <c r="V90" s="338"/>
      <c r="W90" s="338"/>
      <c r="X90" s="338"/>
      <c r="Y90" s="338"/>
      <c r="Z90" s="338"/>
    </row>
    <row r="91" spans="1:26" s="115" customFormat="1" ht="27" customHeight="1" thickBot="1">
      <c r="A91" s="733" t="s">
        <v>578</v>
      </c>
      <c r="B91" s="734"/>
      <c r="C91" s="734"/>
      <c r="D91" s="734"/>
      <c r="E91" s="734"/>
      <c r="F91" s="72"/>
      <c r="G91" s="72"/>
      <c r="H91" s="72"/>
      <c r="I91" s="72"/>
      <c r="J91" s="352"/>
      <c r="K91" s="72"/>
      <c r="L91" s="75"/>
      <c r="M91" s="298"/>
      <c r="N91" s="338"/>
      <c r="O91" s="338"/>
      <c r="P91" s="338"/>
      <c r="Q91" s="338"/>
      <c r="R91" s="338"/>
      <c r="S91" s="338"/>
      <c r="T91" s="338"/>
      <c r="U91" s="338"/>
      <c r="V91" s="338"/>
      <c r="W91" s="338"/>
      <c r="X91" s="338"/>
      <c r="Y91" s="338"/>
      <c r="Z91" s="338"/>
    </row>
    <row r="92" spans="1:26" s="115" customFormat="1" ht="27" customHeight="1">
      <c r="A92" s="18"/>
      <c r="B92" s="251" t="s">
        <v>579</v>
      </c>
      <c r="C92" s="61"/>
      <c r="D92" s="61"/>
      <c r="E92" s="62"/>
      <c r="F92" s="63"/>
      <c r="G92" s="63"/>
      <c r="H92" s="63"/>
      <c r="I92" s="63"/>
      <c r="J92" s="353"/>
      <c r="K92" s="63"/>
      <c r="L92" s="76"/>
      <c r="M92" s="300"/>
      <c r="N92" s="338"/>
      <c r="O92" s="338"/>
      <c r="P92" s="338"/>
      <c r="Q92" s="338"/>
      <c r="R92" s="338"/>
      <c r="S92" s="338"/>
      <c r="T92" s="338"/>
      <c r="U92" s="338"/>
      <c r="V92" s="338"/>
      <c r="W92" s="338"/>
      <c r="X92" s="338"/>
      <c r="Y92" s="338"/>
      <c r="Z92" s="338"/>
    </row>
    <row r="93" spans="1:26" s="115" customFormat="1" ht="27" customHeight="1">
      <c r="A93" s="18"/>
      <c r="B93" s="60"/>
      <c r="C93" s="752" t="s">
        <v>597</v>
      </c>
      <c r="D93" s="753"/>
      <c r="E93" s="754"/>
      <c r="F93" s="211">
        <v>39</v>
      </c>
      <c r="G93" s="211">
        <v>38</v>
      </c>
      <c r="H93" s="211">
        <v>37</v>
      </c>
      <c r="I93" s="211">
        <v>38</v>
      </c>
      <c r="J93" s="400">
        <v>37</v>
      </c>
      <c r="K93" s="211">
        <v>38</v>
      </c>
      <c r="L93" s="212" t="s">
        <v>71</v>
      </c>
      <c r="M93" s="302"/>
      <c r="N93" s="338"/>
      <c r="O93" s="338"/>
      <c r="P93" s="338"/>
      <c r="Q93" s="338"/>
      <c r="R93" s="338"/>
      <c r="S93" s="338"/>
      <c r="T93" s="338"/>
      <c r="U93" s="338"/>
      <c r="V93" s="338"/>
      <c r="W93" s="338"/>
      <c r="X93" s="338"/>
      <c r="Y93" s="338"/>
      <c r="Z93" s="338"/>
    </row>
    <row r="94" spans="1:26" s="115" customFormat="1" ht="27" customHeight="1" thickBot="1">
      <c r="A94" s="18"/>
      <c r="B94" s="60"/>
      <c r="C94" s="755" t="s">
        <v>598</v>
      </c>
      <c r="D94" s="756"/>
      <c r="E94" s="757"/>
      <c r="F94" s="211">
        <v>48</v>
      </c>
      <c r="G94" s="211">
        <v>47</v>
      </c>
      <c r="H94" s="211">
        <v>47</v>
      </c>
      <c r="I94" s="211">
        <v>42</v>
      </c>
      <c r="J94" s="355">
        <v>40</v>
      </c>
      <c r="K94" s="261" t="s">
        <v>580</v>
      </c>
      <c r="L94" s="212" t="s">
        <v>71</v>
      </c>
      <c r="M94" s="302"/>
      <c r="N94" s="338"/>
      <c r="O94" s="338"/>
      <c r="P94" s="338"/>
      <c r="Q94" s="338"/>
      <c r="R94" s="338"/>
      <c r="S94" s="338"/>
      <c r="T94" s="338"/>
      <c r="U94" s="338"/>
      <c r="V94" s="338"/>
      <c r="W94" s="338"/>
      <c r="X94" s="338"/>
      <c r="Y94" s="338"/>
      <c r="Z94" s="338"/>
    </row>
    <row r="95" spans="1:26" s="115" customFormat="1" ht="27" customHeight="1">
      <c r="A95" s="18"/>
      <c r="B95" s="251" t="s">
        <v>581</v>
      </c>
      <c r="C95" s="61"/>
      <c r="D95" s="61"/>
      <c r="E95" s="62"/>
      <c r="F95" s="63"/>
      <c r="G95" s="63"/>
      <c r="H95" s="63"/>
      <c r="I95" s="63"/>
      <c r="J95" s="353"/>
      <c r="K95" s="63"/>
      <c r="L95" s="76"/>
      <c r="M95" s="300"/>
      <c r="N95" s="338"/>
      <c r="O95" s="338"/>
      <c r="P95" s="338"/>
      <c r="Q95" s="338"/>
      <c r="R95" s="338"/>
      <c r="S95" s="338"/>
      <c r="T95" s="338"/>
      <c r="U95" s="338"/>
      <c r="V95" s="338"/>
      <c r="W95" s="338"/>
      <c r="X95" s="338"/>
      <c r="Y95" s="338"/>
      <c r="Z95" s="338"/>
    </row>
    <row r="96" spans="1:26" s="115" customFormat="1" ht="27" customHeight="1">
      <c r="A96" s="18"/>
      <c r="B96" s="60"/>
      <c r="C96" s="752" t="s">
        <v>597</v>
      </c>
      <c r="D96" s="753"/>
      <c r="E96" s="754"/>
      <c r="F96" s="211">
        <v>66</v>
      </c>
      <c r="G96" s="211">
        <v>66</v>
      </c>
      <c r="H96" s="211">
        <v>66</v>
      </c>
      <c r="I96" s="211">
        <v>66</v>
      </c>
      <c r="J96" s="400">
        <v>67</v>
      </c>
      <c r="K96" s="211">
        <v>63</v>
      </c>
      <c r="L96" s="212" t="s">
        <v>71</v>
      </c>
      <c r="M96" s="302"/>
      <c r="N96" s="338"/>
      <c r="O96" s="338"/>
      <c r="P96" s="338"/>
      <c r="Q96" s="338"/>
      <c r="R96" s="338"/>
      <c r="S96" s="338"/>
      <c r="T96" s="338"/>
      <c r="U96" s="338"/>
      <c r="V96" s="338"/>
      <c r="W96" s="338"/>
      <c r="X96" s="338"/>
      <c r="Y96" s="338"/>
      <c r="Z96" s="338"/>
    </row>
    <row r="97" spans="1:26" s="115" customFormat="1" ht="27" customHeight="1" thickBot="1">
      <c r="A97" s="18"/>
      <c r="B97" s="60"/>
      <c r="C97" s="755" t="s">
        <v>598</v>
      </c>
      <c r="D97" s="756"/>
      <c r="E97" s="757"/>
      <c r="F97" s="211">
        <v>126</v>
      </c>
      <c r="G97" s="211">
        <v>113</v>
      </c>
      <c r="H97" s="211">
        <v>115</v>
      </c>
      <c r="I97" s="211">
        <v>114</v>
      </c>
      <c r="J97" s="355">
        <v>108</v>
      </c>
      <c r="K97" s="261" t="s">
        <v>580</v>
      </c>
      <c r="L97" s="212" t="s">
        <v>71</v>
      </c>
      <c r="M97" s="299"/>
      <c r="N97" s="338"/>
      <c r="O97" s="338"/>
      <c r="P97" s="338"/>
      <c r="Q97" s="338"/>
      <c r="R97" s="338"/>
      <c r="S97" s="338"/>
      <c r="T97" s="338"/>
      <c r="U97" s="338"/>
      <c r="V97" s="338"/>
      <c r="W97" s="338"/>
      <c r="X97" s="338"/>
      <c r="Y97" s="338"/>
      <c r="Z97" s="338"/>
    </row>
    <row r="98" spans="1:26" ht="27" customHeight="1" thickBot="1">
      <c r="A98" s="733" t="s">
        <v>272</v>
      </c>
      <c r="B98" s="734"/>
      <c r="C98" s="734"/>
      <c r="D98" s="734"/>
      <c r="E98" s="734"/>
      <c r="F98" s="72"/>
      <c r="G98" s="72"/>
      <c r="H98" s="72"/>
      <c r="I98" s="72"/>
      <c r="J98" s="352"/>
      <c r="K98" s="72"/>
      <c r="L98" s="75"/>
      <c r="M98" s="6"/>
      <c r="N98" s="338"/>
      <c r="O98" s="338"/>
      <c r="P98" s="338"/>
      <c r="Q98" s="338"/>
      <c r="R98" s="338"/>
      <c r="S98" s="338"/>
      <c r="T98" s="338"/>
      <c r="U98" s="338"/>
      <c r="V98" s="338"/>
      <c r="W98" s="338"/>
      <c r="X98" s="338"/>
      <c r="Y98" s="338"/>
      <c r="Z98" s="338"/>
    </row>
    <row r="99" spans="1:26" ht="27" customHeight="1">
      <c r="A99" s="17"/>
      <c r="B99" s="251" t="s">
        <v>425</v>
      </c>
      <c r="C99" s="61"/>
      <c r="D99" s="61"/>
      <c r="E99" s="62"/>
      <c r="F99" s="63"/>
      <c r="G99" s="63"/>
      <c r="H99" s="63"/>
      <c r="I99" s="63"/>
      <c r="J99" s="353"/>
      <c r="K99" s="63"/>
      <c r="L99" s="76"/>
      <c r="N99" s="338"/>
      <c r="O99" s="338"/>
      <c r="P99" s="338"/>
      <c r="Q99" s="338"/>
      <c r="R99" s="338"/>
      <c r="S99" s="338"/>
      <c r="T99" s="338"/>
      <c r="U99" s="338"/>
      <c r="V99" s="338"/>
      <c r="W99" s="338"/>
      <c r="X99" s="338"/>
      <c r="Y99" s="338"/>
      <c r="Z99" s="338"/>
    </row>
    <row r="100" spans="1:26" ht="30" customHeight="1" thickBot="1">
      <c r="A100" s="18"/>
      <c r="B100" s="60"/>
      <c r="C100" s="691" t="s">
        <v>493</v>
      </c>
      <c r="D100" s="692"/>
      <c r="E100" s="693"/>
      <c r="F100" s="86" t="s">
        <v>458</v>
      </c>
      <c r="G100" s="106">
        <v>10</v>
      </c>
      <c r="H100" s="106">
        <v>10</v>
      </c>
      <c r="I100" s="106">
        <v>11</v>
      </c>
      <c r="J100" s="354">
        <v>11</v>
      </c>
      <c r="K100" s="234">
        <v>12</v>
      </c>
      <c r="L100" s="186">
        <v>13</v>
      </c>
      <c r="M100" s="334"/>
      <c r="N100" s="338"/>
      <c r="O100" s="338"/>
      <c r="P100" s="338"/>
      <c r="Q100" s="338"/>
      <c r="R100" s="338"/>
      <c r="S100" s="338"/>
      <c r="T100" s="338"/>
      <c r="U100" s="338"/>
      <c r="V100" s="338"/>
      <c r="W100" s="338"/>
      <c r="X100" s="338"/>
      <c r="Y100" s="338"/>
      <c r="Z100" s="338"/>
    </row>
    <row r="101" spans="1:26" ht="27" hidden="1" customHeight="1">
      <c r="A101" s="18"/>
      <c r="B101" s="60"/>
      <c r="C101" s="694"/>
      <c r="D101" s="695"/>
      <c r="E101" s="696"/>
      <c r="F101" s="54"/>
      <c r="G101" s="54"/>
      <c r="H101" s="54"/>
      <c r="I101" s="54"/>
      <c r="J101" s="356"/>
      <c r="K101" s="54"/>
      <c r="L101" s="77"/>
      <c r="N101" s="338"/>
      <c r="O101" s="338"/>
      <c r="P101" s="338"/>
      <c r="Q101" s="338"/>
      <c r="R101" s="338"/>
      <c r="S101" s="338"/>
      <c r="T101" s="338"/>
      <c r="U101" s="338"/>
      <c r="V101" s="338"/>
      <c r="W101" s="338"/>
      <c r="X101" s="338"/>
      <c r="Y101" s="338"/>
      <c r="Z101" s="338"/>
    </row>
    <row r="102" spans="1:26" ht="27" hidden="1" customHeight="1">
      <c r="A102" s="18"/>
      <c r="B102" s="60"/>
      <c r="C102" s="694"/>
      <c r="D102" s="695"/>
      <c r="E102" s="696"/>
      <c r="F102" s="54"/>
      <c r="G102" s="54"/>
      <c r="H102" s="54"/>
      <c r="I102" s="54"/>
      <c r="J102" s="356"/>
      <c r="K102" s="54"/>
      <c r="L102" s="77"/>
      <c r="N102" s="338"/>
      <c r="O102" s="338"/>
      <c r="P102" s="338"/>
      <c r="Q102" s="338"/>
      <c r="R102" s="338"/>
      <c r="S102" s="338"/>
      <c r="T102" s="338"/>
      <c r="U102" s="338"/>
      <c r="V102" s="338"/>
      <c r="W102" s="338"/>
      <c r="X102" s="338"/>
      <c r="Y102" s="338"/>
      <c r="Z102" s="338"/>
    </row>
    <row r="103" spans="1:26" ht="27" hidden="1" customHeight="1">
      <c r="A103" s="18"/>
      <c r="B103" s="60"/>
      <c r="C103" s="688"/>
      <c r="D103" s="689"/>
      <c r="E103" s="690"/>
      <c r="F103" s="54"/>
      <c r="G103" s="54"/>
      <c r="H103" s="54"/>
      <c r="I103" s="54"/>
      <c r="J103" s="356"/>
      <c r="K103" s="54"/>
      <c r="L103" s="77"/>
      <c r="N103" s="338"/>
      <c r="O103" s="338"/>
      <c r="P103" s="338"/>
      <c r="Q103" s="338"/>
      <c r="R103" s="338"/>
      <c r="S103" s="338"/>
      <c r="T103" s="338"/>
      <c r="U103" s="338"/>
      <c r="V103" s="338"/>
      <c r="W103" s="338"/>
      <c r="X103" s="338"/>
      <c r="Y103" s="338"/>
      <c r="Z103" s="338"/>
    </row>
    <row r="104" spans="1:26" ht="27" hidden="1" customHeight="1">
      <c r="A104" s="18"/>
      <c r="B104" s="60"/>
      <c r="C104" s="688"/>
      <c r="D104" s="689"/>
      <c r="E104" s="690"/>
      <c r="F104" s="54"/>
      <c r="G104" s="54"/>
      <c r="H104" s="54"/>
      <c r="I104" s="54"/>
      <c r="J104" s="356"/>
      <c r="K104" s="54"/>
      <c r="L104" s="77"/>
      <c r="N104" s="338"/>
      <c r="O104" s="338"/>
      <c r="P104" s="338"/>
      <c r="Q104" s="338"/>
      <c r="R104" s="338"/>
      <c r="S104" s="338"/>
      <c r="T104" s="338"/>
      <c r="U104" s="338"/>
      <c r="V104" s="338"/>
      <c r="W104" s="338"/>
      <c r="X104" s="338"/>
      <c r="Y104" s="338"/>
      <c r="Z104" s="338"/>
    </row>
    <row r="105" spans="1:26" ht="27" hidden="1" customHeight="1">
      <c r="A105" s="18"/>
      <c r="B105" s="60"/>
      <c r="C105" s="694"/>
      <c r="D105" s="695"/>
      <c r="E105" s="696"/>
      <c r="F105" s="54"/>
      <c r="G105" s="54"/>
      <c r="H105" s="54"/>
      <c r="I105" s="54"/>
      <c r="J105" s="356"/>
      <c r="K105" s="54"/>
      <c r="L105" s="77"/>
      <c r="N105" s="338"/>
      <c r="O105" s="338"/>
      <c r="P105" s="338"/>
      <c r="Q105" s="338"/>
      <c r="R105" s="338"/>
      <c r="S105" s="338"/>
      <c r="T105" s="338"/>
      <c r="U105" s="338"/>
      <c r="V105" s="338"/>
      <c r="W105" s="338"/>
      <c r="X105" s="338"/>
      <c r="Y105" s="338"/>
      <c r="Z105" s="338"/>
    </row>
    <row r="106" spans="1:26" ht="27" hidden="1" customHeight="1">
      <c r="A106" s="18"/>
      <c r="B106" s="60"/>
      <c r="C106" s="694"/>
      <c r="D106" s="695"/>
      <c r="E106" s="696"/>
      <c r="F106" s="54"/>
      <c r="G106" s="54"/>
      <c r="H106" s="54"/>
      <c r="I106" s="54"/>
      <c r="J106" s="356"/>
      <c r="K106" s="54"/>
      <c r="L106" s="77"/>
      <c r="N106" s="338"/>
      <c r="O106" s="338"/>
      <c r="P106" s="338"/>
      <c r="Q106" s="338"/>
      <c r="R106" s="338"/>
      <c r="S106" s="338"/>
      <c r="T106" s="338"/>
      <c r="U106" s="338"/>
      <c r="V106" s="338"/>
      <c r="W106" s="338"/>
      <c r="X106" s="338"/>
      <c r="Y106" s="338"/>
      <c r="Z106" s="338"/>
    </row>
    <row r="107" spans="1:26" ht="27" hidden="1" customHeight="1" thickBot="1">
      <c r="A107" s="18"/>
      <c r="B107" s="60"/>
      <c r="C107" s="688"/>
      <c r="D107" s="689"/>
      <c r="E107" s="690"/>
      <c r="F107" s="54"/>
      <c r="G107" s="54"/>
      <c r="H107" s="54"/>
      <c r="I107" s="54"/>
      <c r="J107" s="356"/>
      <c r="K107" s="54"/>
      <c r="L107" s="77"/>
      <c r="N107" s="338"/>
      <c r="O107" s="338"/>
      <c r="P107" s="338"/>
      <c r="Q107" s="338"/>
      <c r="R107" s="338"/>
      <c r="S107" s="338"/>
      <c r="T107" s="338"/>
      <c r="U107" s="338"/>
      <c r="V107" s="338"/>
      <c r="W107" s="338"/>
      <c r="X107" s="338"/>
      <c r="Y107" s="338"/>
      <c r="Z107" s="338"/>
    </row>
    <row r="108" spans="1:26" ht="27" customHeight="1">
      <c r="A108" s="17"/>
      <c r="B108" s="251" t="s">
        <v>273</v>
      </c>
      <c r="C108" s="61"/>
      <c r="D108" s="61"/>
      <c r="E108" s="62"/>
      <c r="F108" s="63"/>
      <c r="G108" s="63"/>
      <c r="H108" s="63"/>
      <c r="I108" s="63"/>
      <c r="J108" s="353"/>
      <c r="K108" s="63"/>
      <c r="L108" s="76"/>
      <c r="N108" s="338"/>
      <c r="O108" s="338"/>
      <c r="P108" s="338"/>
      <c r="Q108" s="338"/>
      <c r="R108" s="338"/>
      <c r="S108" s="338"/>
      <c r="T108" s="338"/>
      <c r="U108" s="338"/>
      <c r="V108" s="338"/>
      <c r="W108" s="338"/>
      <c r="X108" s="338"/>
      <c r="Y108" s="338"/>
      <c r="Z108" s="338"/>
    </row>
    <row r="109" spans="1:26" ht="27" customHeight="1" thickBot="1">
      <c r="A109" s="18"/>
      <c r="B109" s="60"/>
      <c r="C109" s="670" t="s">
        <v>452</v>
      </c>
      <c r="D109" s="671"/>
      <c r="E109" s="672"/>
      <c r="F109" s="222" t="s">
        <v>469</v>
      </c>
      <c r="G109" s="106">
        <v>29</v>
      </c>
      <c r="H109" s="106">
        <v>25</v>
      </c>
      <c r="I109" s="106">
        <v>28</v>
      </c>
      <c r="J109" s="354">
        <v>32</v>
      </c>
      <c r="K109" s="234">
        <v>34</v>
      </c>
      <c r="L109" s="186">
        <v>32</v>
      </c>
      <c r="M109" s="334"/>
      <c r="N109" s="338"/>
      <c r="O109" s="338"/>
      <c r="P109" s="338"/>
      <c r="Q109" s="338"/>
      <c r="R109" s="338"/>
      <c r="S109" s="338"/>
      <c r="T109" s="338"/>
      <c r="U109" s="338"/>
      <c r="V109" s="338"/>
      <c r="W109" s="338"/>
      <c r="X109" s="338"/>
      <c r="Y109" s="338"/>
      <c r="Z109" s="338"/>
    </row>
    <row r="110" spans="1:26" ht="27" hidden="1" customHeight="1">
      <c r="A110" s="18"/>
      <c r="B110" s="60"/>
      <c r="C110" s="694"/>
      <c r="D110" s="695"/>
      <c r="E110" s="696"/>
      <c r="F110" s="54"/>
      <c r="G110" s="54"/>
      <c r="H110" s="54"/>
      <c r="I110" s="54"/>
      <c r="J110" s="356"/>
      <c r="K110" s="54"/>
      <c r="L110" s="77"/>
      <c r="N110" s="338"/>
      <c r="O110" s="338"/>
      <c r="P110" s="338"/>
      <c r="Q110" s="338"/>
      <c r="R110" s="338"/>
      <c r="S110" s="338"/>
      <c r="T110" s="338"/>
      <c r="U110" s="338"/>
      <c r="V110" s="338"/>
      <c r="W110" s="338"/>
      <c r="X110" s="338"/>
      <c r="Y110" s="338"/>
      <c r="Z110" s="338"/>
    </row>
    <row r="111" spans="1:26" ht="27" hidden="1" customHeight="1">
      <c r="A111" s="18"/>
      <c r="B111" s="60"/>
      <c r="C111" s="694"/>
      <c r="D111" s="695"/>
      <c r="E111" s="696"/>
      <c r="F111" s="54"/>
      <c r="G111" s="54"/>
      <c r="H111" s="54"/>
      <c r="I111" s="54"/>
      <c r="J111" s="356"/>
      <c r="K111" s="54"/>
      <c r="L111" s="77"/>
      <c r="N111" s="338"/>
      <c r="O111" s="338"/>
      <c r="P111" s="338"/>
      <c r="Q111" s="338"/>
      <c r="R111" s="338"/>
      <c r="S111" s="338"/>
      <c r="T111" s="338"/>
      <c r="U111" s="338"/>
      <c r="V111" s="338"/>
      <c r="W111" s="338"/>
      <c r="X111" s="338"/>
      <c r="Y111" s="338"/>
      <c r="Z111" s="338"/>
    </row>
    <row r="112" spans="1:26" ht="27" hidden="1" customHeight="1">
      <c r="A112" s="18"/>
      <c r="B112" s="60"/>
      <c r="C112" s="694"/>
      <c r="D112" s="695"/>
      <c r="E112" s="696"/>
      <c r="F112" s="54"/>
      <c r="G112" s="54"/>
      <c r="H112" s="54"/>
      <c r="I112" s="54"/>
      <c r="J112" s="356"/>
      <c r="K112" s="54"/>
      <c r="L112" s="77"/>
      <c r="N112" s="338"/>
      <c r="O112" s="338"/>
      <c r="P112" s="338"/>
      <c r="Q112" s="338"/>
      <c r="R112" s="338"/>
      <c r="S112" s="338"/>
      <c r="T112" s="338"/>
      <c r="U112" s="338"/>
      <c r="V112" s="338"/>
      <c r="W112" s="338"/>
      <c r="X112" s="338"/>
      <c r="Y112" s="338"/>
      <c r="Z112" s="338"/>
    </row>
    <row r="113" spans="1:26" ht="27" hidden="1" customHeight="1" thickBot="1">
      <c r="A113" s="18"/>
      <c r="B113" s="60"/>
      <c r="C113" s="697"/>
      <c r="D113" s="698"/>
      <c r="E113" s="699"/>
      <c r="F113" s="54"/>
      <c r="G113" s="54"/>
      <c r="H113" s="54"/>
      <c r="I113" s="54"/>
      <c r="J113" s="356"/>
      <c r="K113" s="54"/>
      <c r="L113" s="77"/>
      <c r="N113" s="338"/>
      <c r="O113" s="338"/>
      <c r="P113" s="338"/>
      <c r="Q113" s="338"/>
      <c r="R113" s="338"/>
      <c r="S113" s="338"/>
      <c r="T113" s="338"/>
      <c r="U113" s="338"/>
      <c r="V113" s="338"/>
      <c r="W113" s="338"/>
      <c r="X113" s="338"/>
      <c r="Y113" s="338"/>
      <c r="Z113" s="338"/>
    </row>
    <row r="114" spans="1:26" ht="27" customHeight="1">
      <c r="A114" s="17"/>
      <c r="B114" s="251" t="s">
        <v>274</v>
      </c>
      <c r="C114" s="61"/>
      <c r="D114" s="61"/>
      <c r="E114" s="62"/>
      <c r="F114" s="63"/>
      <c r="G114" s="63"/>
      <c r="H114" s="63"/>
      <c r="I114" s="63"/>
      <c r="J114" s="353"/>
      <c r="K114" s="63"/>
      <c r="L114" s="76"/>
      <c r="N114" s="338"/>
      <c r="O114" s="338"/>
      <c r="P114" s="338"/>
      <c r="Q114" s="338"/>
      <c r="R114" s="338"/>
      <c r="S114" s="338"/>
      <c r="T114" s="338"/>
      <c r="U114" s="338"/>
      <c r="V114" s="338"/>
      <c r="W114" s="338"/>
      <c r="X114" s="338"/>
      <c r="Y114" s="338"/>
      <c r="Z114" s="338"/>
    </row>
    <row r="115" spans="1:26" ht="27" customHeight="1" thickBot="1">
      <c r="A115" s="109"/>
      <c r="B115" s="66"/>
      <c r="C115" s="749" t="s">
        <v>595</v>
      </c>
      <c r="D115" s="750"/>
      <c r="E115" s="751"/>
      <c r="F115" s="526">
        <v>13.1</v>
      </c>
      <c r="G115" s="527">
        <v>25.3</v>
      </c>
      <c r="H115" s="528">
        <v>25.7</v>
      </c>
      <c r="I115" s="528">
        <v>25.6</v>
      </c>
      <c r="J115" s="529">
        <v>23.2</v>
      </c>
      <c r="K115" s="530">
        <v>23.2</v>
      </c>
      <c r="L115" s="558">
        <v>23.4</v>
      </c>
      <c r="M115" s="334"/>
      <c r="N115" s="338"/>
      <c r="O115" s="338"/>
      <c r="P115" s="338"/>
      <c r="Q115" s="338"/>
      <c r="R115" s="338"/>
      <c r="S115" s="338"/>
      <c r="T115" s="338"/>
      <c r="U115" s="338"/>
      <c r="V115" s="338"/>
      <c r="W115" s="338"/>
      <c r="X115" s="338"/>
      <c r="Y115" s="338"/>
      <c r="Z115" s="338"/>
    </row>
    <row r="116" spans="1:26" ht="27" hidden="1" customHeight="1">
      <c r="A116" s="18"/>
      <c r="B116" s="60"/>
      <c r="C116" s="743"/>
      <c r="D116" s="744"/>
      <c r="E116" s="745"/>
      <c r="F116" s="57"/>
      <c r="G116" s="57"/>
      <c r="H116" s="57"/>
      <c r="I116" s="57"/>
      <c r="J116" s="361"/>
      <c r="K116" s="57"/>
      <c r="L116" s="80"/>
      <c r="N116" s="338"/>
      <c r="O116" s="338"/>
      <c r="P116" s="338"/>
      <c r="Q116" s="338"/>
      <c r="R116" s="338"/>
      <c r="S116" s="338"/>
      <c r="T116" s="338"/>
      <c r="U116" s="338"/>
      <c r="V116" s="338"/>
      <c r="W116" s="338"/>
      <c r="X116" s="338"/>
      <c r="Y116" s="338"/>
      <c r="Z116" s="338"/>
    </row>
    <row r="117" spans="1:26" ht="27" hidden="1" customHeight="1">
      <c r="A117" s="18"/>
      <c r="B117" s="60"/>
      <c r="C117" s="694"/>
      <c r="D117" s="695"/>
      <c r="E117" s="696"/>
      <c r="F117" s="54"/>
      <c r="G117" s="54"/>
      <c r="H117" s="54"/>
      <c r="I117" s="54"/>
      <c r="J117" s="356"/>
      <c r="K117" s="54"/>
      <c r="L117" s="77"/>
      <c r="N117" s="338"/>
      <c r="O117" s="338"/>
      <c r="P117" s="338"/>
      <c r="Q117" s="338"/>
      <c r="R117" s="338"/>
      <c r="S117" s="338"/>
      <c r="T117" s="338"/>
      <c r="U117" s="338"/>
      <c r="V117" s="338"/>
      <c r="W117" s="338"/>
      <c r="X117" s="338"/>
      <c r="Y117" s="338"/>
      <c r="Z117" s="338"/>
    </row>
    <row r="118" spans="1:26" ht="27" hidden="1" customHeight="1">
      <c r="A118" s="18"/>
      <c r="B118" s="60"/>
      <c r="C118" s="694"/>
      <c r="D118" s="695"/>
      <c r="E118" s="696"/>
      <c r="F118" s="54"/>
      <c r="G118" s="54"/>
      <c r="H118" s="54"/>
      <c r="I118" s="54"/>
      <c r="J118" s="356"/>
      <c r="K118" s="54"/>
      <c r="L118" s="77"/>
      <c r="N118" s="338"/>
      <c r="O118" s="338"/>
      <c r="P118" s="338"/>
      <c r="Q118" s="338"/>
      <c r="R118" s="338"/>
      <c r="S118" s="338"/>
      <c r="T118" s="338"/>
      <c r="U118" s="338"/>
      <c r="V118" s="338"/>
      <c r="W118" s="338"/>
      <c r="X118" s="338"/>
      <c r="Y118" s="338"/>
      <c r="Z118" s="338"/>
    </row>
    <row r="119" spans="1:26" ht="27" hidden="1" customHeight="1" thickBot="1">
      <c r="A119" s="18"/>
      <c r="B119" s="60"/>
      <c r="C119" s="697"/>
      <c r="D119" s="698"/>
      <c r="E119" s="699"/>
      <c r="F119" s="54"/>
      <c r="G119" s="54"/>
      <c r="H119" s="54"/>
      <c r="I119" s="54"/>
      <c r="J119" s="356"/>
      <c r="K119" s="54"/>
      <c r="L119" s="77"/>
      <c r="N119" s="338"/>
      <c r="O119" s="338"/>
      <c r="P119" s="338"/>
      <c r="Q119" s="338"/>
      <c r="R119" s="338"/>
      <c r="S119" s="338"/>
      <c r="T119" s="338"/>
      <c r="U119" s="338"/>
      <c r="V119" s="338"/>
      <c r="W119" s="338"/>
      <c r="X119" s="338"/>
      <c r="Y119" s="338"/>
      <c r="Z119" s="338"/>
    </row>
    <row r="120" spans="1:26" ht="27" customHeight="1" thickBot="1">
      <c r="A120" s="733" t="s">
        <v>275</v>
      </c>
      <c r="B120" s="734"/>
      <c r="C120" s="734"/>
      <c r="D120" s="734"/>
      <c r="E120" s="734"/>
      <c r="F120" s="72"/>
      <c r="G120" s="72"/>
      <c r="H120" s="72"/>
      <c r="I120" s="72"/>
      <c r="J120" s="352"/>
      <c r="K120" s="72"/>
      <c r="L120" s="75"/>
      <c r="N120" s="338"/>
      <c r="O120" s="338"/>
      <c r="P120" s="338"/>
      <c r="Q120" s="338"/>
      <c r="R120" s="338"/>
      <c r="S120" s="338"/>
      <c r="T120" s="338"/>
      <c r="U120" s="338"/>
      <c r="V120" s="338"/>
      <c r="W120" s="338"/>
      <c r="X120" s="338"/>
      <c r="Y120" s="338"/>
      <c r="Z120" s="338"/>
    </row>
    <row r="121" spans="1:26" ht="27" customHeight="1">
      <c r="A121" s="17"/>
      <c r="B121" s="251" t="s">
        <v>276</v>
      </c>
      <c r="C121" s="61"/>
      <c r="D121" s="61"/>
      <c r="E121" s="62"/>
      <c r="F121" s="63"/>
      <c r="G121" s="63"/>
      <c r="H121" s="63"/>
      <c r="I121" s="63"/>
      <c r="J121" s="353"/>
      <c r="K121" s="63"/>
      <c r="L121" s="76"/>
      <c r="N121" s="338"/>
      <c r="O121" s="338"/>
      <c r="P121" s="338"/>
      <c r="Q121" s="338"/>
      <c r="R121" s="338"/>
      <c r="S121" s="338"/>
      <c r="T121" s="338"/>
      <c r="U121" s="338"/>
      <c r="V121" s="338"/>
      <c r="W121" s="338"/>
      <c r="X121" s="338"/>
      <c r="Y121" s="338"/>
      <c r="Z121" s="338"/>
    </row>
    <row r="122" spans="1:26" ht="27" customHeight="1">
      <c r="A122" s="18"/>
      <c r="B122" s="60"/>
      <c r="C122" s="691" t="s">
        <v>277</v>
      </c>
      <c r="D122" s="692"/>
      <c r="E122" s="693"/>
      <c r="F122" s="222" t="s">
        <v>469</v>
      </c>
      <c r="G122" s="106">
        <v>4</v>
      </c>
      <c r="H122" s="106">
        <v>10</v>
      </c>
      <c r="I122" s="106">
        <v>12</v>
      </c>
      <c r="J122" s="354">
        <v>14</v>
      </c>
      <c r="K122" s="234">
        <v>14</v>
      </c>
      <c r="L122" s="186">
        <v>14</v>
      </c>
      <c r="N122" s="338"/>
      <c r="O122" s="338"/>
      <c r="P122" s="338"/>
      <c r="Q122" s="338"/>
      <c r="R122" s="338"/>
      <c r="S122" s="338"/>
      <c r="T122" s="338"/>
      <c r="U122" s="338"/>
      <c r="V122" s="338"/>
      <c r="W122" s="338"/>
      <c r="X122" s="338"/>
      <c r="Y122" s="338"/>
      <c r="Z122" s="338"/>
    </row>
    <row r="123" spans="1:26" ht="27" customHeight="1" thickBot="1">
      <c r="A123" s="18"/>
      <c r="B123" s="60"/>
      <c r="C123" s="694" t="s">
        <v>278</v>
      </c>
      <c r="D123" s="695"/>
      <c r="E123" s="696"/>
      <c r="F123" s="107">
        <v>71</v>
      </c>
      <c r="G123" s="107">
        <v>107</v>
      </c>
      <c r="H123" s="107">
        <v>113</v>
      </c>
      <c r="I123" s="107">
        <v>119</v>
      </c>
      <c r="J123" s="355">
        <v>123</v>
      </c>
      <c r="K123" s="211">
        <v>129</v>
      </c>
      <c r="L123" s="187">
        <v>132</v>
      </c>
      <c r="N123" s="338"/>
      <c r="O123" s="338"/>
      <c r="P123" s="338"/>
      <c r="Q123" s="338"/>
      <c r="R123" s="338"/>
      <c r="S123" s="338"/>
      <c r="T123" s="338"/>
      <c r="U123" s="338"/>
      <c r="V123" s="338"/>
      <c r="W123" s="338"/>
      <c r="X123" s="338"/>
      <c r="Y123" s="338"/>
      <c r="Z123" s="338"/>
    </row>
    <row r="124" spans="1:26" ht="27" hidden="1" customHeight="1">
      <c r="A124" s="18"/>
      <c r="B124" s="60"/>
      <c r="C124" s="694"/>
      <c r="D124" s="695"/>
      <c r="E124" s="696"/>
      <c r="F124" s="54"/>
      <c r="G124" s="54"/>
      <c r="H124" s="54"/>
      <c r="I124" s="54"/>
      <c r="J124" s="356"/>
      <c r="K124" s="54"/>
      <c r="L124" s="77"/>
      <c r="N124" s="338"/>
      <c r="O124" s="338"/>
      <c r="P124" s="338"/>
      <c r="Q124" s="338"/>
      <c r="R124" s="338"/>
      <c r="S124" s="338"/>
      <c r="T124" s="338"/>
      <c r="U124" s="338"/>
      <c r="V124" s="338"/>
      <c r="W124" s="338"/>
      <c r="X124" s="338"/>
      <c r="Y124" s="338"/>
      <c r="Z124" s="338"/>
    </row>
    <row r="125" spans="1:26" ht="27" hidden="1" customHeight="1">
      <c r="A125" s="18"/>
      <c r="B125" s="60"/>
      <c r="C125" s="688"/>
      <c r="D125" s="689"/>
      <c r="E125" s="690"/>
      <c r="F125" s="54"/>
      <c r="G125" s="54"/>
      <c r="H125" s="54"/>
      <c r="I125" s="54"/>
      <c r="J125" s="356"/>
      <c r="K125" s="54"/>
      <c r="L125" s="77"/>
      <c r="N125" s="338"/>
      <c r="O125" s="338"/>
      <c r="P125" s="338"/>
      <c r="Q125" s="338"/>
      <c r="R125" s="338"/>
      <c r="S125" s="338"/>
      <c r="T125" s="338"/>
      <c r="U125" s="338"/>
      <c r="V125" s="338"/>
      <c r="W125" s="338"/>
      <c r="X125" s="338"/>
      <c r="Y125" s="338"/>
      <c r="Z125" s="338"/>
    </row>
    <row r="126" spans="1:26" ht="27" hidden="1" customHeight="1">
      <c r="A126" s="18"/>
      <c r="B126" s="60"/>
      <c r="C126" s="688"/>
      <c r="D126" s="689"/>
      <c r="E126" s="690"/>
      <c r="F126" s="54"/>
      <c r="G126" s="54"/>
      <c r="H126" s="54"/>
      <c r="I126" s="54"/>
      <c r="J126" s="356"/>
      <c r="K126" s="54"/>
      <c r="L126" s="77"/>
      <c r="N126" s="338"/>
      <c r="O126" s="338"/>
      <c r="P126" s="338"/>
      <c r="Q126" s="338"/>
      <c r="R126" s="338"/>
      <c r="S126" s="338"/>
      <c r="T126" s="338"/>
      <c r="U126" s="338"/>
      <c r="V126" s="338"/>
      <c r="W126" s="338"/>
      <c r="X126" s="338"/>
      <c r="Y126" s="338"/>
      <c r="Z126" s="338"/>
    </row>
    <row r="127" spans="1:26" ht="27" hidden="1" customHeight="1">
      <c r="A127" s="18"/>
      <c r="B127" s="60"/>
      <c r="C127" s="694"/>
      <c r="D127" s="695"/>
      <c r="E127" s="696"/>
      <c r="F127" s="54"/>
      <c r="G127" s="54"/>
      <c r="H127" s="54"/>
      <c r="I127" s="54"/>
      <c r="J127" s="356"/>
      <c r="K127" s="54"/>
      <c r="L127" s="77"/>
      <c r="N127" s="338"/>
      <c r="O127" s="338"/>
      <c r="P127" s="338"/>
      <c r="Q127" s="338"/>
      <c r="R127" s="338"/>
      <c r="S127" s="338"/>
      <c r="T127" s="338"/>
      <c r="U127" s="338"/>
      <c r="V127" s="338"/>
      <c r="W127" s="338"/>
      <c r="X127" s="338"/>
      <c r="Y127" s="338"/>
      <c r="Z127" s="338"/>
    </row>
    <row r="128" spans="1:26" ht="27" hidden="1" customHeight="1">
      <c r="A128" s="18"/>
      <c r="B128" s="60"/>
      <c r="C128" s="694"/>
      <c r="D128" s="695"/>
      <c r="E128" s="696"/>
      <c r="F128" s="54"/>
      <c r="G128" s="54"/>
      <c r="H128" s="54"/>
      <c r="I128" s="54"/>
      <c r="J128" s="356"/>
      <c r="K128" s="54"/>
      <c r="L128" s="77"/>
      <c r="N128" s="338"/>
      <c r="O128" s="338"/>
      <c r="P128" s="338"/>
      <c r="Q128" s="338"/>
      <c r="R128" s="338"/>
      <c r="S128" s="338"/>
      <c r="T128" s="338"/>
      <c r="U128" s="338"/>
      <c r="V128" s="338"/>
      <c r="W128" s="338"/>
      <c r="X128" s="338"/>
      <c r="Y128" s="338"/>
      <c r="Z128" s="338"/>
    </row>
    <row r="129" spans="1:26" ht="27" hidden="1" customHeight="1" thickBot="1">
      <c r="A129" s="18"/>
      <c r="B129" s="60"/>
      <c r="C129" s="688"/>
      <c r="D129" s="689"/>
      <c r="E129" s="690"/>
      <c r="F129" s="54"/>
      <c r="G129" s="54"/>
      <c r="H129" s="54"/>
      <c r="I129" s="54"/>
      <c r="J129" s="356"/>
      <c r="K129" s="54"/>
      <c r="L129" s="77"/>
      <c r="N129" s="338"/>
      <c r="O129" s="338"/>
      <c r="P129" s="338"/>
      <c r="Q129" s="338"/>
      <c r="R129" s="338"/>
      <c r="S129" s="338"/>
      <c r="T129" s="338"/>
      <c r="U129" s="338"/>
      <c r="V129" s="338"/>
      <c r="W129" s="338"/>
      <c r="X129" s="338"/>
      <c r="Y129" s="338"/>
      <c r="Z129" s="338"/>
    </row>
    <row r="130" spans="1:26" ht="27" customHeight="1">
      <c r="A130" s="17"/>
      <c r="B130" s="251" t="s">
        <v>279</v>
      </c>
      <c r="C130" s="61"/>
      <c r="D130" s="61"/>
      <c r="E130" s="62"/>
      <c r="F130" s="63"/>
      <c r="G130" s="63"/>
      <c r="H130" s="63"/>
      <c r="I130" s="63"/>
      <c r="J130" s="353"/>
      <c r="K130" s="63"/>
      <c r="L130" s="76"/>
      <c r="N130" s="338"/>
      <c r="O130" s="338"/>
      <c r="P130" s="338"/>
      <c r="Q130" s="338"/>
      <c r="R130" s="338"/>
      <c r="S130" s="338"/>
      <c r="T130" s="338"/>
      <c r="U130" s="338"/>
      <c r="V130" s="338"/>
      <c r="W130" s="338"/>
      <c r="X130" s="338"/>
      <c r="Y130" s="338"/>
      <c r="Z130" s="338"/>
    </row>
    <row r="131" spans="1:26" ht="27" customHeight="1">
      <c r="A131" s="18"/>
      <c r="B131" s="60"/>
      <c r="C131" s="691" t="s">
        <v>280</v>
      </c>
      <c r="D131" s="692"/>
      <c r="E131" s="693"/>
      <c r="F131" s="234">
        <v>28207</v>
      </c>
      <c r="G131" s="234">
        <v>28345</v>
      </c>
      <c r="H131" s="234">
        <v>28355</v>
      </c>
      <c r="I131" s="234">
        <v>28360</v>
      </c>
      <c r="J131" s="354">
        <v>28363</v>
      </c>
      <c r="K131" s="234">
        <v>28388</v>
      </c>
      <c r="L131" s="186">
        <v>28424</v>
      </c>
      <c r="M131" s="334"/>
      <c r="N131" s="338"/>
      <c r="O131" s="338"/>
      <c r="P131" s="338"/>
      <c r="Q131" s="338"/>
      <c r="R131" s="338"/>
      <c r="S131" s="338"/>
      <c r="T131" s="338"/>
      <c r="U131" s="338"/>
      <c r="V131" s="338"/>
      <c r="W131" s="338"/>
      <c r="X131" s="338"/>
      <c r="Y131" s="338"/>
      <c r="Z131" s="338"/>
    </row>
    <row r="132" spans="1:26" ht="27" customHeight="1">
      <c r="A132" s="18"/>
      <c r="B132" s="60"/>
      <c r="C132" s="694" t="s">
        <v>281</v>
      </c>
      <c r="D132" s="695"/>
      <c r="E132" s="696"/>
      <c r="F132" s="336">
        <v>76.2</v>
      </c>
      <c r="G132" s="336">
        <v>78.099999999999994</v>
      </c>
      <c r="H132" s="336">
        <v>78.2</v>
      </c>
      <c r="I132" s="336">
        <v>78.2</v>
      </c>
      <c r="J132" s="362">
        <v>79.400000000000006</v>
      </c>
      <c r="K132" s="336">
        <v>78.8</v>
      </c>
      <c r="L132" s="230">
        <v>78.900000000000006</v>
      </c>
      <c r="M132" s="334"/>
      <c r="N132" s="338"/>
      <c r="O132" s="338"/>
      <c r="P132" s="338"/>
      <c r="Q132" s="338"/>
      <c r="R132" s="338"/>
      <c r="S132" s="338"/>
      <c r="T132" s="338"/>
      <c r="U132" s="338"/>
      <c r="V132" s="338"/>
      <c r="W132" s="338"/>
      <c r="X132" s="338"/>
      <c r="Y132" s="338"/>
      <c r="Z132" s="338"/>
    </row>
    <row r="133" spans="1:26" ht="27" customHeight="1">
      <c r="A133" s="18"/>
      <c r="B133" s="60"/>
      <c r="C133" s="694" t="s">
        <v>282</v>
      </c>
      <c r="D133" s="695"/>
      <c r="E133" s="696"/>
      <c r="F133" s="211">
        <v>1792.5</v>
      </c>
      <c r="G133" s="211">
        <v>1946.1</v>
      </c>
      <c r="H133" s="211">
        <v>2055.6999999999998</v>
      </c>
      <c r="I133" s="211">
        <v>2106.1999999999998</v>
      </c>
      <c r="J133" s="355">
        <v>2168</v>
      </c>
      <c r="K133" s="335">
        <v>2208</v>
      </c>
      <c r="L133" s="187">
        <v>2277</v>
      </c>
      <c r="M133" s="334"/>
      <c r="N133" s="338"/>
      <c r="O133" s="338"/>
      <c r="P133" s="338"/>
      <c r="Q133" s="338"/>
      <c r="R133" s="338"/>
      <c r="S133" s="338"/>
      <c r="T133" s="338"/>
      <c r="U133" s="338"/>
      <c r="V133" s="338"/>
      <c r="W133" s="338"/>
      <c r="X133" s="338"/>
      <c r="Y133" s="338"/>
      <c r="Z133" s="338"/>
    </row>
    <row r="134" spans="1:26" ht="27" customHeight="1">
      <c r="A134" s="18"/>
      <c r="B134" s="60"/>
      <c r="C134" s="694" t="s">
        <v>608</v>
      </c>
      <c r="D134" s="695"/>
      <c r="E134" s="696"/>
      <c r="F134" s="211">
        <v>318.3</v>
      </c>
      <c r="G134" s="211">
        <v>354.6</v>
      </c>
      <c r="H134" s="211">
        <v>382.4</v>
      </c>
      <c r="I134" s="211">
        <v>392.2</v>
      </c>
      <c r="J134" s="355">
        <v>394</v>
      </c>
      <c r="K134" s="211">
        <v>402</v>
      </c>
      <c r="L134" s="187">
        <v>402</v>
      </c>
      <c r="M134" s="334"/>
      <c r="N134" s="338"/>
      <c r="O134" s="338"/>
      <c r="P134" s="338"/>
      <c r="Q134" s="338"/>
      <c r="R134" s="338"/>
      <c r="S134" s="338"/>
      <c r="T134" s="338"/>
      <c r="U134" s="338"/>
      <c r="V134" s="338"/>
      <c r="W134" s="338"/>
      <c r="X134" s="338"/>
      <c r="Y134" s="338"/>
      <c r="Z134" s="338"/>
    </row>
    <row r="135" spans="1:26" ht="27" customHeight="1">
      <c r="A135" s="18"/>
      <c r="B135" s="60"/>
      <c r="C135" s="694" t="s">
        <v>610</v>
      </c>
      <c r="D135" s="695"/>
      <c r="E135" s="696"/>
      <c r="F135" s="211">
        <v>301</v>
      </c>
      <c r="G135" s="211">
        <v>358</v>
      </c>
      <c r="H135" s="211">
        <v>370</v>
      </c>
      <c r="I135" s="211">
        <v>380</v>
      </c>
      <c r="J135" s="355">
        <v>382</v>
      </c>
      <c r="K135" s="211">
        <v>386</v>
      </c>
      <c r="L135" s="187">
        <v>393</v>
      </c>
      <c r="M135" s="334"/>
      <c r="N135" s="338"/>
      <c r="O135" s="338"/>
      <c r="P135" s="338"/>
      <c r="Q135" s="338"/>
      <c r="R135" s="338"/>
      <c r="S135" s="338"/>
      <c r="T135" s="338"/>
      <c r="U135" s="338"/>
      <c r="V135" s="338"/>
      <c r="W135" s="338"/>
      <c r="X135" s="338"/>
      <c r="Y135" s="338"/>
      <c r="Z135" s="338"/>
    </row>
    <row r="136" spans="1:26" ht="27" customHeight="1">
      <c r="A136" s="18"/>
      <c r="B136" s="60"/>
      <c r="C136" s="694" t="s">
        <v>611</v>
      </c>
      <c r="D136" s="695"/>
      <c r="E136" s="696"/>
      <c r="F136" s="211">
        <f>ROUNDDOWN(F135/1042*100,0)</f>
        <v>28</v>
      </c>
      <c r="G136" s="211">
        <f>ROUNDDOWN(G135/1042*100,0)</f>
        <v>34</v>
      </c>
      <c r="H136" s="211">
        <f>ROUNDDOWN(H135/1042*100,0)</f>
        <v>35</v>
      </c>
      <c r="I136" s="211">
        <v>36</v>
      </c>
      <c r="J136" s="355">
        <v>36</v>
      </c>
      <c r="K136" s="211">
        <v>37</v>
      </c>
      <c r="L136" s="187">
        <v>38</v>
      </c>
      <c r="M136" s="334"/>
      <c r="N136" s="338"/>
      <c r="O136" s="338"/>
      <c r="P136" s="338"/>
      <c r="Q136" s="338"/>
      <c r="R136" s="338"/>
      <c r="S136" s="338"/>
      <c r="T136" s="338"/>
      <c r="U136" s="338"/>
      <c r="V136" s="338"/>
      <c r="W136" s="338"/>
      <c r="X136" s="338"/>
      <c r="Y136" s="338"/>
      <c r="Z136" s="338"/>
    </row>
    <row r="137" spans="1:26" ht="27" customHeight="1" thickBot="1">
      <c r="A137" s="18"/>
      <c r="B137" s="60"/>
      <c r="C137" s="667" t="s">
        <v>569</v>
      </c>
      <c r="D137" s="668"/>
      <c r="E137" s="669"/>
      <c r="F137" s="211">
        <v>13</v>
      </c>
      <c r="G137" s="211" t="e">
        <f>44+#REF!</f>
        <v>#REF!</v>
      </c>
      <c r="H137" s="211" t="e">
        <f>112+G137</f>
        <v>#REF!</v>
      </c>
      <c r="I137" s="211">
        <v>617</v>
      </c>
      <c r="J137" s="355">
        <v>712</v>
      </c>
      <c r="K137" s="211">
        <v>920</v>
      </c>
      <c r="L137" s="187">
        <v>1013</v>
      </c>
      <c r="M137" s="334"/>
      <c r="N137" s="338"/>
      <c r="O137" s="338"/>
      <c r="P137" s="338"/>
      <c r="Q137" s="338"/>
      <c r="R137" s="338"/>
      <c r="S137" s="338"/>
      <c r="T137" s="338"/>
      <c r="U137" s="338"/>
      <c r="V137" s="338"/>
      <c r="W137" s="338"/>
      <c r="X137" s="338"/>
      <c r="Y137" s="338"/>
      <c r="Z137" s="338"/>
    </row>
    <row r="138" spans="1:26" ht="27" customHeight="1">
      <c r="A138" s="17"/>
      <c r="B138" s="251" t="s">
        <v>573</v>
      </c>
      <c r="C138" s="61"/>
      <c r="D138" s="61"/>
      <c r="E138" s="62"/>
      <c r="F138" s="63"/>
      <c r="G138" s="63"/>
      <c r="H138" s="63"/>
      <c r="I138" s="63"/>
      <c r="J138" s="353"/>
      <c r="K138" s="63"/>
      <c r="L138" s="76"/>
      <c r="N138" s="338"/>
      <c r="O138" s="338"/>
      <c r="P138" s="338"/>
      <c r="Q138" s="338"/>
      <c r="R138" s="338"/>
      <c r="S138" s="338"/>
      <c r="T138" s="338"/>
      <c r="U138" s="338"/>
      <c r="V138" s="338"/>
      <c r="W138" s="338"/>
      <c r="X138" s="338"/>
      <c r="Y138" s="338"/>
      <c r="Z138" s="338"/>
    </row>
    <row r="139" spans="1:26" ht="30" customHeight="1">
      <c r="A139" s="18"/>
      <c r="B139" s="60"/>
      <c r="C139" s="694" t="s">
        <v>556</v>
      </c>
      <c r="D139" s="695"/>
      <c r="E139" s="696"/>
      <c r="F139" s="261" t="s">
        <v>572</v>
      </c>
      <c r="G139" s="211">
        <v>23345</v>
      </c>
      <c r="H139" s="211">
        <v>24000</v>
      </c>
      <c r="I139" s="211">
        <v>24003</v>
      </c>
      <c r="J139" s="355">
        <v>24133</v>
      </c>
      <c r="K139" s="211">
        <v>24348</v>
      </c>
      <c r="L139" s="187">
        <v>24226</v>
      </c>
      <c r="M139" s="334"/>
      <c r="N139" s="338"/>
      <c r="O139" s="338"/>
      <c r="P139" s="338"/>
      <c r="Q139" s="338"/>
      <c r="R139" s="338"/>
      <c r="S139" s="338"/>
      <c r="T139" s="338"/>
      <c r="U139" s="338"/>
      <c r="V139" s="338"/>
      <c r="W139" s="338"/>
      <c r="X139" s="338"/>
      <c r="Y139" s="338"/>
      <c r="Z139" s="338"/>
    </row>
    <row r="140" spans="1:26" ht="30" customHeight="1" thickBot="1">
      <c r="A140" s="18"/>
      <c r="B140" s="60"/>
      <c r="C140" s="694" t="s">
        <v>557</v>
      </c>
      <c r="D140" s="695"/>
      <c r="E140" s="696"/>
      <c r="F140" s="261" t="s">
        <v>572</v>
      </c>
      <c r="G140" s="211">
        <v>15771</v>
      </c>
      <c r="H140" s="211">
        <v>15877</v>
      </c>
      <c r="I140" s="211">
        <v>16035</v>
      </c>
      <c r="J140" s="355">
        <v>15371</v>
      </c>
      <c r="K140" s="211">
        <v>15658</v>
      </c>
      <c r="L140" s="187">
        <v>15764</v>
      </c>
      <c r="M140" s="334"/>
      <c r="N140" s="338"/>
      <c r="O140" s="338"/>
      <c r="P140" s="338"/>
      <c r="Q140" s="338"/>
      <c r="R140" s="338"/>
      <c r="S140" s="338"/>
      <c r="T140" s="338"/>
      <c r="U140" s="338"/>
      <c r="V140" s="338"/>
      <c r="W140" s="338"/>
      <c r="X140" s="338"/>
      <c r="Y140" s="338"/>
      <c r="Z140" s="338"/>
    </row>
    <row r="141" spans="1:26" ht="27" hidden="1" customHeight="1" thickBot="1">
      <c r="A141" s="18"/>
      <c r="B141" s="60"/>
      <c r="C141" s="697"/>
      <c r="D141" s="698"/>
      <c r="E141" s="699"/>
      <c r="F141" s="54"/>
      <c r="G141" s="54"/>
      <c r="H141" s="54"/>
      <c r="I141" s="54"/>
      <c r="J141" s="356"/>
      <c r="K141" s="54"/>
      <c r="L141" s="559">
        <v>15764</v>
      </c>
      <c r="N141" s="338"/>
      <c r="O141" s="338"/>
      <c r="P141" s="338"/>
      <c r="Q141" s="338"/>
      <c r="R141" s="338"/>
      <c r="S141" s="338"/>
      <c r="T141" s="338"/>
      <c r="U141" s="338"/>
      <c r="V141" s="338"/>
      <c r="W141" s="338"/>
      <c r="X141" s="338"/>
      <c r="Y141" s="338"/>
      <c r="Z141" s="338"/>
    </row>
    <row r="142" spans="1:26" ht="27" customHeight="1" thickBot="1">
      <c r="A142" s="733" t="s">
        <v>457</v>
      </c>
      <c r="B142" s="734"/>
      <c r="C142" s="734"/>
      <c r="D142" s="734"/>
      <c r="E142" s="734"/>
      <c r="F142" s="72"/>
      <c r="G142" s="72"/>
      <c r="H142" s="72"/>
      <c r="I142" s="72"/>
      <c r="J142" s="352"/>
      <c r="K142" s="72"/>
      <c r="L142" s="75"/>
      <c r="N142" s="338"/>
      <c r="O142" s="338"/>
      <c r="P142" s="338"/>
      <c r="Q142" s="338"/>
      <c r="R142" s="338"/>
      <c r="S142" s="338"/>
      <c r="T142" s="338"/>
      <c r="U142" s="338"/>
      <c r="V142" s="338"/>
      <c r="W142" s="338"/>
      <c r="X142" s="338"/>
      <c r="Y142" s="338"/>
      <c r="Z142" s="338"/>
    </row>
    <row r="143" spans="1:26" s="334" customFormat="1" ht="27" customHeight="1">
      <c r="A143" s="17"/>
      <c r="B143" s="251" t="s">
        <v>424</v>
      </c>
      <c r="C143" s="61"/>
      <c r="D143" s="61"/>
      <c r="E143" s="62"/>
      <c r="F143" s="63"/>
      <c r="G143" s="63"/>
      <c r="H143" s="63"/>
      <c r="I143" s="63"/>
      <c r="J143" s="353"/>
      <c r="K143" s="63"/>
      <c r="L143" s="76"/>
      <c r="N143" s="338"/>
      <c r="O143" s="338"/>
      <c r="P143" s="338"/>
      <c r="Q143" s="338"/>
      <c r="R143" s="338"/>
      <c r="S143" s="338"/>
      <c r="T143" s="338"/>
      <c r="U143" s="338"/>
      <c r="V143" s="338"/>
      <c r="W143" s="338"/>
      <c r="X143" s="338"/>
      <c r="Y143" s="338"/>
      <c r="Z143" s="338"/>
    </row>
    <row r="144" spans="1:26" s="334" customFormat="1" ht="30" customHeight="1">
      <c r="A144" s="18"/>
      <c r="B144" s="60"/>
      <c r="C144" s="746" t="s">
        <v>441</v>
      </c>
      <c r="D144" s="747"/>
      <c r="E144" s="748"/>
      <c r="F144" s="86"/>
      <c r="G144" s="86" t="s">
        <v>447</v>
      </c>
      <c r="H144" s="87" t="s">
        <v>419</v>
      </c>
      <c r="I144" s="87" t="s">
        <v>419</v>
      </c>
      <c r="J144" s="381" t="s">
        <v>419</v>
      </c>
      <c r="K144" s="307" t="s">
        <v>463</v>
      </c>
      <c r="L144" s="111" t="s">
        <v>419</v>
      </c>
      <c r="N144" s="338"/>
      <c r="O144" s="338"/>
      <c r="P144" s="338"/>
      <c r="Q144" s="338"/>
      <c r="R144" s="338"/>
      <c r="S144" s="338"/>
      <c r="T144" s="338"/>
      <c r="U144" s="338"/>
      <c r="V144" s="338"/>
      <c r="W144" s="338"/>
      <c r="X144" s="338"/>
      <c r="Y144" s="338"/>
      <c r="Z144" s="338"/>
    </row>
    <row r="145" spans="1:26" s="334" customFormat="1" ht="30" customHeight="1">
      <c r="A145" s="18"/>
      <c r="B145" s="60"/>
      <c r="C145" s="694" t="s">
        <v>626</v>
      </c>
      <c r="D145" s="695"/>
      <c r="E145" s="696"/>
      <c r="F145" s="87"/>
      <c r="G145" s="87" t="s">
        <v>447</v>
      </c>
      <c r="H145" s="87" t="s">
        <v>419</v>
      </c>
      <c r="I145" s="87" t="s">
        <v>419</v>
      </c>
      <c r="J145" s="382" t="s">
        <v>419</v>
      </c>
      <c r="K145" s="456" t="s">
        <v>463</v>
      </c>
      <c r="L145" s="112" t="s">
        <v>419</v>
      </c>
      <c r="N145" s="338"/>
      <c r="O145" s="338"/>
      <c r="P145" s="338"/>
      <c r="Q145" s="338"/>
      <c r="R145" s="338"/>
      <c r="S145" s="338"/>
      <c r="T145" s="338"/>
      <c r="U145" s="338"/>
      <c r="V145" s="338"/>
      <c r="W145" s="338"/>
      <c r="X145" s="338"/>
      <c r="Y145" s="338"/>
      <c r="Z145" s="338"/>
    </row>
    <row r="146" spans="1:26" s="334" customFormat="1" ht="30" customHeight="1">
      <c r="A146" s="18"/>
      <c r="B146" s="60"/>
      <c r="C146" s="694" t="s">
        <v>627</v>
      </c>
      <c r="D146" s="695"/>
      <c r="E146" s="696"/>
      <c r="F146" s="87"/>
      <c r="G146" s="87"/>
      <c r="H146" s="87"/>
      <c r="I146" s="87" t="s">
        <v>419</v>
      </c>
      <c r="J146" s="382" t="s">
        <v>419</v>
      </c>
      <c r="K146" s="456" t="s">
        <v>463</v>
      </c>
      <c r="L146" s="112" t="s">
        <v>419</v>
      </c>
      <c r="N146" s="338"/>
      <c r="O146" s="338"/>
      <c r="P146" s="338"/>
      <c r="Q146" s="338"/>
      <c r="R146" s="338"/>
      <c r="S146" s="338"/>
      <c r="T146" s="338"/>
      <c r="U146" s="338"/>
      <c r="V146" s="338"/>
      <c r="W146" s="338"/>
      <c r="X146" s="338"/>
      <c r="Y146" s="338"/>
      <c r="Z146" s="338"/>
    </row>
    <row r="147" spans="1:26" s="334" customFormat="1" ht="30" customHeight="1" thickBot="1">
      <c r="A147" s="18"/>
      <c r="B147" s="60"/>
      <c r="C147" s="694" t="s">
        <v>628</v>
      </c>
      <c r="D147" s="695"/>
      <c r="E147" s="696"/>
      <c r="F147" s="87"/>
      <c r="G147" s="87"/>
      <c r="H147" s="87"/>
      <c r="I147" s="87" t="s">
        <v>419</v>
      </c>
      <c r="J147" s="382" t="s">
        <v>419</v>
      </c>
      <c r="K147" s="456" t="s">
        <v>463</v>
      </c>
      <c r="L147" s="112" t="s">
        <v>419</v>
      </c>
      <c r="N147" s="338"/>
      <c r="O147" s="338"/>
      <c r="P147" s="338"/>
      <c r="Q147" s="338"/>
      <c r="R147" s="338"/>
      <c r="S147" s="338"/>
      <c r="T147" s="338"/>
      <c r="U147" s="338"/>
      <c r="V147" s="338"/>
      <c r="W147" s="338"/>
      <c r="X147" s="338"/>
      <c r="Y147" s="338"/>
      <c r="Z147" s="338"/>
    </row>
    <row r="148" spans="1:26" s="334" customFormat="1" ht="27" hidden="1" customHeight="1" thickBot="1">
      <c r="A148" s="18"/>
      <c r="B148" s="60"/>
      <c r="C148" s="688"/>
      <c r="D148" s="689"/>
      <c r="E148" s="690"/>
      <c r="F148" s="87"/>
      <c r="G148" s="87"/>
      <c r="H148" s="87"/>
      <c r="I148" s="87"/>
      <c r="J148" s="375"/>
      <c r="K148" s="87"/>
      <c r="L148" s="331"/>
      <c r="N148" s="338"/>
      <c r="O148" s="338"/>
      <c r="P148" s="338"/>
      <c r="Q148" s="338"/>
      <c r="R148" s="338"/>
      <c r="S148" s="338"/>
      <c r="T148" s="338"/>
      <c r="U148" s="338"/>
      <c r="V148" s="338"/>
      <c r="W148" s="338"/>
      <c r="X148" s="338"/>
      <c r="Y148" s="338"/>
      <c r="Z148" s="338"/>
    </row>
    <row r="149" spans="1:26" s="334" customFormat="1" ht="27" hidden="1" customHeight="1" thickBot="1">
      <c r="A149" s="18"/>
      <c r="B149" s="60"/>
      <c r="C149" s="694"/>
      <c r="D149" s="695"/>
      <c r="E149" s="696"/>
      <c r="F149" s="87"/>
      <c r="G149" s="87"/>
      <c r="H149" s="87"/>
      <c r="I149" s="87"/>
      <c r="J149" s="375"/>
      <c r="K149" s="87"/>
      <c r="L149" s="331"/>
      <c r="N149" s="338"/>
      <c r="O149" s="338"/>
      <c r="P149" s="338"/>
      <c r="Q149" s="338"/>
      <c r="R149" s="338"/>
      <c r="S149" s="338"/>
      <c r="T149" s="338"/>
      <c r="U149" s="338"/>
      <c r="V149" s="338"/>
      <c r="W149" s="338"/>
      <c r="X149" s="338"/>
      <c r="Y149" s="338"/>
      <c r="Z149" s="338"/>
    </row>
    <row r="150" spans="1:26" s="334" customFormat="1" ht="27" hidden="1" customHeight="1" thickBot="1">
      <c r="A150" s="18"/>
      <c r="B150" s="60"/>
      <c r="C150" s="694"/>
      <c r="D150" s="695"/>
      <c r="E150" s="696"/>
      <c r="F150" s="87"/>
      <c r="G150" s="87"/>
      <c r="H150" s="87"/>
      <c r="I150" s="87"/>
      <c r="J150" s="375"/>
      <c r="K150" s="87"/>
      <c r="L150" s="331"/>
      <c r="N150" s="338"/>
      <c r="O150" s="338"/>
      <c r="P150" s="338"/>
      <c r="Q150" s="338"/>
      <c r="R150" s="338"/>
      <c r="S150" s="338"/>
      <c r="T150" s="338"/>
      <c r="U150" s="338"/>
      <c r="V150" s="338"/>
      <c r="W150" s="338"/>
      <c r="X150" s="338"/>
      <c r="Y150" s="338"/>
      <c r="Z150" s="338"/>
    </row>
    <row r="151" spans="1:26" s="334" customFormat="1" ht="27" hidden="1" customHeight="1" thickBot="1">
      <c r="A151" s="18"/>
      <c r="B151" s="60"/>
      <c r="C151" s="688"/>
      <c r="D151" s="689"/>
      <c r="E151" s="690"/>
      <c r="F151" s="87"/>
      <c r="G151" s="87"/>
      <c r="H151" s="87"/>
      <c r="I151" s="87"/>
      <c r="J151" s="375"/>
      <c r="K151" s="87"/>
      <c r="L151" s="331"/>
      <c r="N151" s="338"/>
      <c r="O151" s="338"/>
      <c r="P151" s="338"/>
      <c r="Q151" s="338"/>
      <c r="R151" s="338"/>
      <c r="S151" s="338"/>
      <c r="T151" s="338"/>
      <c r="U151" s="338"/>
      <c r="V151" s="338"/>
      <c r="W151" s="338"/>
      <c r="X151" s="338"/>
      <c r="Y151" s="338"/>
      <c r="Z151" s="338"/>
    </row>
    <row r="152" spans="1:26" s="334" customFormat="1" ht="27" customHeight="1">
      <c r="A152" s="17"/>
      <c r="B152" s="251" t="s">
        <v>423</v>
      </c>
      <c r="C152" s="61"/>
      <c r="D152" s="61"/>
      <c r="E152" s="62"/>
      <c r="F152" s="63"/>
      <c r="G152" s="63"/>
      <c r="H152" s="63"/>
      <c r="I152" s="63"/>
      <c r="J152" s="353"/>
      <c r="K152" s="63"/>
      <c r="L152" s="76"/>
      <c r="N152" s="338"/>
      <c r="O152" s="338"/>
      <c r="P152" s="338"/>
      <c r="Q152" s="338"/>
      <c r="R152" s="338"/>
      <c r="S152" s="338"/>
      <c r="T152" s="338"/>
      <c r="U152" s="338"/>
      <c r="V152" s="338"/>
      <c r="W152" s="338"/>
      <c r="X152" s="338"/>
      <c r="Y152" s="338"/>
      <c r="Z152" s="338"/>
    </row>
    <row r="153" spans="1:26" s="334" customFormat="1" ht="30" customHeight="1">
      <c r="A153" s="18"/>
      <c r="B153" s="60"/>
      <c r="C153" s="691" t="s">
        <v>446</v>
      </c>
      <c r="D153" s="692"/>
      <c r="E153" s="693"/>
      <c r="F153" s="86" t="s">
        <v>447</v>
      </c>
      <c r="G153" s="86" t="s">
        <v>447</v>
      </c>
      <c r="H153" s="86" t="s">
        <v>447</v>
      </c>
      <c r="I153" s="87" t="s">
        <v>419</v>
      </c>
      <c r="J153" s="381" t="s">
        <v>419</v>
      </c>
      <c r="K153" s="307" t="s">
        <v>463</v>
      </c>
      <c r="L153" s="111" t="s">
        <v>419</v>
      </c>
      <c r="N153" s="338"/>
      <c r="O153" s="338"/>
      <c r="P153" s="338"/>
      <c r="Q153" s="338"/>
      <c r="R153" s="338"/>
      <c r="S153" s="338"/>
      <c r="T153" s="338"/>
      <c r="U153" s="338"/>
      <c r="V153" s="338"/>
      <c r="W153" s="338"/>
      <c r="X153" s="338"/>
      <c r="Y153" s="338"/>
      <c r="Z153" s="338"/>
    </row>
    <row r="154" spans="1:26" s="334" customFormat="1" ht="30" customHeight="1">
      <c r="A154" s="18"/>
      <c r="B154" s="60"/>
      <c r="C154" s="694" t="s">
        <v>442</v>
      </c>
      <c r="D154" s="695"/>
      <c r="E154" s="696"/>
      <c r="F154" s="87"/>
      <c r="G154" s="87"/>
      <c r="H154" s="87"/>
      <c r="I154" s="87" t="s">
        <v>419</v>
      </c>
      <c r="J154" s="382" t="s">
        <v>419</v>
      </c>
      <c r="K154" s="456" t="s">
        <v>463</v>
      </c>
      <c r="L154" s="112" t="s">
        <v>419</v>
      </c>
      <c r="N154" s="338"/>
      <c r="O154" s="338"/>
      <c r="P154" s="338"/>
      <c r="Q154" s="338"/>
      <c r="R154" s="338"/>
      <c r="S154" s="338"/>
      <c r="T154" s="338"/>
      <c r="U154" s="338"/>
      <c r="V154" s="338"/>
      <c r="W154" s="338"/>
      <c r="X154" s="338"/>
      <c r="Y154" s="338"/>
      <c r="Z154" s="338"/>
    </row>
    <row r="155" spans="1:26" s="334" customFormat="1" ht="27" hidden="1" customHeight="1" thickBot="1">
      <c r="A155" s="18"/>
      <c r="B155" s="60"/>
      <c r="C155" s="694"/>
      <c r="D155" s="695"/>
      <c r="E155" s="696"/>
      <c r="F155" s="87"/>
      <c r="G155" s="87"/>
      <c r="H155" s="87"/>
      <c r="I155" s="87"/>
      <c r="J155" s="375"/>
      <c r="K155" s="87"/>
      <c r="L155" s="112"/>
      <c r="N155" s="338"/>
      <c r="O155" s="338"/>
      <c r="P155" s="338"/>
      <c r="Q155" s="338"/>
      <c r="R155" s="338"/>
      <c r="S155" s="338"/>
      <c r="T155" s="338"/>
      <c r="U155" s="338"/>
      <c r="V155" s="338"/>
      <c r="W155" s="338"/>
      <c r="X155" s="338"/>
      <c r="Y155" s="338"/>
      <c r="Z155" s="338"/>
    </row>
    <row r="156" spans="1:26" s="334" customFormat="1" ht="27" hidden="1" customHeight="1" thickBot="1">
      <c r="A156" s="18"/>
      <c r="B156" s="60"/>
      <c r="C156" s="688"/>
      <c r="D156" s="689"/>
      <c r="E156" s="690"/>
      <c r="F156" s="87"/>
      <c r="G156" s="87"/>
      <c r="H156" s="87"/>
      <c r="I156" s="87"/>
      <c r="J156" s="375"/>
      <c r="K156" s="87"/>
      <c r="L156" s="112"/>
      <c r="N156" s="338"/>
      <c r="O156" s="338"/>
      <c r="P156" s="338"/>
      <c r="Q156" s="338"/>
      <c r="R156" s="338"/>
      <c r="S156" s="338"/>
      <c r="T156" s="338"/>
      <c r="U156" s="338"/>
      <c r="V156" s="338"/>
      <c r="W156" s="338"/>
      <c r="X156" s="338"/>
      <c r="Y156" s="338"/>
      <c r="Z156" s="338"/>
    </row>
    <row r="157" spans="1:26" s="334" customFormat="1" ht="27" hidden="1" customHeight="1" thickBot="1">
      <c r="A157" s="18"/>
      <c r="B157" s="60"/>
      <c r="C157" s="688"/>
      <c r="D157" s="689"/>
      <c r="E157" s="690"/>
      <c r="F157" s="87"/>
      <c r="G157" s="87"/>
      <c r="H157" s="87"/>
      <c r="I157" s="87"/>
      <c r="J157" s="375"/>
      <c r="K157" s="87"/>
      <c r="L157" s="112"/>
      <c r="N157" s="338"/>
      <c r="O157" s="338"/>
      <c r="P157" s="338"/>
      <c r="Q157" s="338"/>
      <c r="R157" s="338"/>
      <c r="S157" s="338"/>
      <c r="T157" s="338"/>
      <c r="U157" s="338"/>
      <c r="V157" s="338"/>
      <c r="W157" s="338"/>
      <c r="X157" s="338"/>
      <c r="Y157" s="338"/>
      <c r="Z157" s="338"/>
    </row>
    <row r="158" spans="1:26" s="334" customFormat="1" ht="27" hidden="1" customHeight="1" thickBot="1">
      <c r="A158" s="18"/>
      <c r="B158" s="60"/>
      <c r="C158" s="694"/>
      <c r="D158" s="695"/>
      <c r="E158" s="696"/>
      <c r="F158" s="87"/>
      <c r="G158" s="87"/>
      <c r="H158" s="87"/>
      <c r="I158" s="87"/>
      <c r="J158" s="375"/>
      <c r="K158" s="87"/>
      <c r="L158" s="112"/>
      <c r="N158" s="338"/>
      <c r="O158" s="338"/>
      <c r="P158" s="338"/>
      <c r="Q158" s="338"/>
      <c r="R158" s="338"/>
      <c r="S158" s="338"/>
      <c r="T158" s="338"/>
      <c r="U158" s="338"/>
      <c r="V158" s="338"/>
      <c r="W158" s="338"/>
      <c r="X158" s="338"/>
      <c r="Y158" s="338"/>
      <c r="Z158" s="338"/>
    </row>
    <row r="159" spans="1:26" s="334" customFormat="1" ht="27" hidden="1" customHeight="1" thickBot="1">
      <c r="A159" s="18"/>
      <c r="B159" s="60"/>
      <c r="C159" s="694"/>
      <c r="D159" s="695"/>
      <c r="E159" s="696"/>
      <c r="F159" s="87"/>
      <c r="G159" s="87"/>
      <c r="H159" s="87"/>
      <c r="I159" s="87"/>
      <c r="J159" s="375"/>
      <c r="K159" s="87"/>
      <c r="L159" s="112"/>
      <c r="N159" s="338"/>
      <c r="O159" s="338"/>
      <c r="P159" s="338"/>
      <c r="Q159" s="338"/>
      <c r="R159" s="338"/>
      <c r="S159" s="338"/>
      <c r="T159" s="338"/>
      <c r="U159" s="338"/>
      <c r="V159" s="338"/>
      <c r="W159" s="338"/>
      <c r="X159" s="338"/>
      <c r="Y159" s="338"/>
      <c r="Z159" s="338"/>
    </row>
    <row r="160" spans="1:26" s="334" customFormat="1" ht="27" hidden="1" customHeight="1" thickBot="1">
      <c r="A160" s="18"/>
      <c r="B160" s="60"/>
      <c r="C160" s="688"/>
      <c r="D160" s="689"/>
      <c r="E160" s="690"/>
      <c r="F160" s="87"/>
      <c r="G160" s="87"/>
      <c r="H160" s="87"/>
      <c r="I160" s="87"/>
      <c r="J160" s="375"/>
      <c r="K160" s="87"/>
      <c r="L160" s="112"/>
      <c r="N160" s="338"/>
      <c r="O160" s="338"/>
      <c r="P160" s="338"/>
      <c r="Q160" s="338"/>
      <c r="R160" s="338"/>
      <c r="S160" s="338"/>
      <c r="T160" s="338"/>
      <c r="U160" s="338"/>
      <c r="V160" s="338"/>
      <c r="W160" s="338"/>
      <c r="X160" s="338"/>
      <c r="Y160" s="338"/>
      <c r="Z160" s="338"/>
    </row>
    <row r="161" spans="1:26" s="334" customFormat="1" ht="29.25" customHeight="1" thickBot="1">
      <c r="A161" s="18"/>
      <c r="B161" s="60"/>
      <c r="C161" s="740" t="s">
        <v>629</v>
      </c>
      <c r="D161" s="741"/>
      <c r="E161" s="742"/>
      <c r="F161" s="470"/>
      <c r="G161" s="470"/>
      <c r="H161" s="470"/>
      <c r="I161" s="470"/>
      <c r="J161" s="471"/>
      <c r="K161" s="470"/>
      <c r="L161" s="560" t="s">
        <v>419</v>
      </c>
      <c r="N161" s="338"/>
      <c r="O161" s="338"/>
      <c r="P161" s="338"/>
      <c r="Q161" s="338"/>
      <c r="R161" s="338"/>
      <c r="S161" s="338"/>
      <c r="T161" s="338"/>
      <c r="U161" s="338"/>
      <c r="V161" s="338"/>
      <c r="W161" s="338"/>
      <c r="X161" s="338"/>
      <c r="Y161" s="338"/>
      <c r="Z161" s="338"/>
    </row>
    <row r="162" spans="1:26" s="334" customFormat="1" ht="27" customHeight="1">
      <c r="A162" s="17"/>
      <c r="B162" s="251" t="s">
        <v>422</v>
      </c>
      <c r="C162" s="61"/>
      <c r="D162" s="61"/>
      <c r="E162" s="62"/>
      <c r="F162" s="63"/>
      <c r="G162" s="63"/>
      <c r="H162" s="63"/>
      <c r="I162" s="63"/>
      <c r="J162" s="353"/>
      <c r="K162" s="63"/>
      <c r="L162" s="76"/>
      <c r="N162" s="338"/>
      <c r="O162" s="338"/>
      <c r="P162" s="338"/>
      <c r="Q162" s="338"/>
      <c r="R162" s="338"/>
      <c r="S162" s="338"/>
      <c r="T162" s="338"/>
      <c r="U162" s="338"/>
      <c r="V162" s="338"/>
      <c r="W162" s="338"/>
      <c r="X162" s="338"/>
      <c r="Y162" s="338"/>
      <c r="Z162" s="338"/>
    </row>
    <row r="163" spans="1:26" s="334" customFormat="1" ht="30" customHeight="1">
      <c r="A163" s="18"/>
      <c r="B163" s="60"/>
      <c r="C163" s="691" t="s">
        <v>443</v>
      </c>
      <c r="D163" s="692"/>
      <c r="E163" s="693"/>
      <c r="F163" s="86"/>
      <c r="G163" s="86" t="s">
        <v>447</v>
      </c>
      <c r="H163" s="86" t="s">
        <v>447</v>
      </c>
      <c r="I163" s="86" t="s">
        <v>447</v>
      </c>
      <c r="J163" s="381" t="s">
        <v>419</v>
      </c>
      <c r="K163" s="307" t="s">
        <v>463</v>
      </c>
      <c r="L163" s="111" t="s">
        <v>419</v>
      </c>
      <c r="N163" s="338"/>
      <c r="O163" s="338"/>
      <c r="P163" s="338"/>
      <c r="Q163" s="338"/>
      <c r="R163" s="338"/>
      <c r="S163" s="338"/>
      <c r="T163" s="338"/>
      <c r="U163" s="338"/>
      <c r="V163" s="338"/>
      <c r="W163" s="338"/>
      <c r="X163" s="338"/>
      <c r="Y163" s="338"/>
      <c r="Z163" s="338"/>
    </row>
    <row r="164" spans="1:26" s="334" customFormat="1" ht="30" customHeight="1">
      <c r="A164" s="18"/>
      <c r="B164" s="60"/>
      <c r="C164" s="694" t="s">
        <v>444</v>
      </c>
      <c r="D164" s="695"/>
      <c r="E164" s="696"/>
      <c r="F164" s="87" t="s">
        <v>447</v>
      </c>
      <c r="G164" s="87" t="s">
        <v>447</v>
      </c>
      <c r="H164" s="87" t="s">
        <v>447</v>
      </c>
      <c r="I164" s="87" t="s">
        <v>447</v>
      </c>
      <c r="J164" s="382" t="s">
        <v>419</v>
      </c>
      <c r="K164" s="456" t="s">
        <v>463</v>
      </c>
      <c r="L164" s="112" t="s">
        <v>419</v>
      </c>
      <c r="N164" s="338"/>
      <c r="O164" s="338"/>
      <c r="P164" s="338"/>
      <c r="Q164" s="338"/>
      <c r="R164" s="338"/>
      <c r="S164" s="338"/>
      <c r="T164" s="338"/>
      <c r="U164" s="338"/>
      <c r="V164" s="338"/>
      <c r="W164" s="338"/>
      <c r="X164" s="338"/>
      <c r="Y164" s="338"/>
      <c r="Z164" s="338"/>
    </row>
    <row r="165" spans="1:26" s="334" customFormat="1" ht="30" customHeight="1" thickBot="1">
      <c r="A165" s="18"/>
      <c r="B165" s="60"/>
      <c r="C165" s="694" t="s">
        <v>630</v>
      </c>
      <c r="D165" s="695"/>
      <c r="E165" s="696"/>
      <c r="F165" s="87"/>
      <c r="G165" s="87"/>
      <c r="H165" s="87"/>
      <c r="I165" s="87" t="s">
        <v>419</v>
      </c>
      <c r="J165" s="382" t="s">
        <v>419</v>
      </c>
      <c r="K165" s="456" t="s">
        <v>463</v>
      </c>
      <c r="L165" s="112" t="s">
        <v>419</v>
      </c>
      <c r="N165" s="338"/>
      <c r="O165" s="338"/>
      <c r="P165" s="338"/>
      <c r="Q165" s="338"/>
      <c r="R165" s="338"/>
      <c r="S165" s="338"/>
      <c r="T165" s="338"/>
      <c r="U165" s="338"/>
      <c r="V165" s="338"/>
      <c r="W165" s="338"/>
      <c r="X165" s="338"/>
      <c r="Y165" s="338"/>
      <c r="Z165" s="338"/>
    </row>
    <row r="166" spans="1:26" s="334" customFormat="1" ht="27" hidden="1" customHeight="1" thickBot="1">
      <c r="A166" s="18"/>
      <c r="B166" s="60"/>
      <c r="C166" s="688"/>
      <c r="D166" s="689"/>
      <c r="E166" s="690"/>
      <c r="F166" s="87"/>
      <c r="G166" s="87"/>
      <c r="H166" s="87"/>
      <c r="I166" s="87"/>
      <c r="J166" s="375"/>
      <c r="K166" s="87"/>
      <c r="L166" s="331"/>
      <c r="N166" s="338"/>
      <c r="O166" s="338"/>
      <c r="P166" s="338"/>
      <c r="Q166" s="338"/>
      <c r="R166" s="338"/>
      <c r="S166" s="338"/>
      <c r="T166" s="338"/>
      <c r="U166" s="338"/>
      <c r="V166" s="338"/>
      <c r="W166" s="338"/>
      <c r="X166" s="338"/>
      <c r="Y166" s="338"/>
      <c r="Z166" s="338"/>
    </row>
    <row r="167" spans="1:26" s="334" customFormat="1" ht="27" hidden="1" customHeight="1" thickBot="1">
      <c r="A167" s="18"/>
      <c r="B167" s="60"/>
      <c r="C167" s="688"/>
      <c r="D167" s="689"/>
      <c r="E167" s="690"/>
      <c r="F167" s="87"/>
      <c r="G167" s="87"/>
      <c r="H167" s="87"/>
      <c r="I167" s="87"/>
      <c r="J167" s="375"/>
      <c r="K167" s="87"/>
      <c r="L167" s="331"/>
      <c r="N167" s="338"/>
      <c r="O167" s="338"/>
      <c r="P167" s="338"/>
      <c r="Q167" s="338"/>
      <c r="R167" s="338"/>
      <c r="S167" s="338"/>
      <c r="T167" s="338"/>
      <c r="U167" s="338"/>
      <c r="V167" s="338"/>
      <c r="W167" s="338"/>
      <c r="X167" s="338"/>
      <c r="Y167" s="338"/>
      <c r="Z167" s="338"/>
    </row>
    <row r="168" spans="1:26" s="334" customFormat="1" ht="27" hidden="1" customHeight="1" thickBot="1">
      <c r="A168" s="18"/>
      <c r="B168" s="60"/>
      <c r="C168" s="694"/>
      <c r="D168" s="695"/>
      <c r="E168" s="696"/>
      <c r="F168" s="87"/>
      <c r="G168" s="87"/>
      <c r="H168" s="87"/>
      <c r="I168" s="87"/>
      <c r="J168" s="375"/>
      <c r="K168" s="87"/>
      <c r="L168" s="331"/>
      <c r="N168" s="338"/>
      <c r="O168" s="338"/>
      <c r="P168" s="338"/>
      <c r="Q168" s="338"/>
      <c r="R168" s="338"/>
      <c r="S168" s="338"/>
      <c r="T168" s="338"/>
      <c r="U168" s="338"/>
      <c r="V168" s="338"/>
      <c r="W168" s="338"/>
      <c r="X168" s="338"/>
      <c r="Y168" s="338"/>
      <c r="Z168" s="338"/>
    </row>
    <row r="169" spans="1:26" s="334" customFormat="1" ht="27" hidden="1" customHeight="1" thickBot="1">
      <c r="A169" s="18"/>
      <c r="B169" s="60"/>
      <c r="C169" s="694"/>
      <c r="D169" s="695"/>
      <c r="E169" s="696"/>
      <c r="F169" s="87"/>
      <c r="G169" s="87"/>
      <c r="H169" s="87"/>
      <c r="I169" s="87"/>
      <c r="J169" s="375"/>
      <c r="K169" s="87"/>
      <c r="L169" s="331"/>
      <c r="N169" s="338"/>
      <c r="O169" s="338"/>
      <c r="P169" s="338"/>
      <c r="Q169" s="338"/>
      <c r="R169" s="338"/>
      <c r="S169" s="338"/>
      <c r="T169" s="338"/>
      <c r="U169" s="338"/>
      <c r="V169" s="338"/>
      <c r="W169" s="338"/>
      <c r="X169" s="338"/>
      <c r="Y169" s="338"/>
      <c r="Z169" s="338"/>
    </row>
    <row r="170" spans="1:26" s="334" customFormat="1" ht="27" hidden="1" customHeight="1" thickBot="1">
      <c r="A170" s="18"/>
      <c r="B170" s="60"/>
      <c r="C170" s="688"/>
      <c r="D170" s="689"/>
      <c r="E170" s="690"/>
      <c r="F170" s="87"/>
      <c r="G170" s="87"/>
      <c r="H170" s="87"/>
      <c r="I170" s="87"/>
      <c r="J170" s="375"/>
      <c r="K170" s="87"/>
      <c r="L170" s="331"/>
      <c r="N170" s="338"/>
      <c r="O170" s="338"/>
      <c r="P170" s="338"/>
      <c r="Q170" s="338"/>
      <c r="R170" s="338"/>
      <c r="S170" s="338"/>
      <c r="T170" s="338"/>
      <c r="U170" s="338"/>
      <c r="V170" s="338"/>
      <c r="W170" s="338"/>
      <c r="X170" s="338"/>
      <c r="Y170" s="338"/>
      <c r="Z170" s="338"/>
    </row>
    <row r="171" spans="1:26" s="334" customFormat="1" ht="27" customHeight="1">
      <c r="A171" s="17"/>
      <c r="B171" s="251" t="s">
        <v>421</v>
      </c>
      <c r="C171" s="61"/>
      <c r="D171" s="61"/>
      <c r="E171" s="62"/>
      <c r="F171" s="63"/>
      <c r="G171" s="63"/>
      <c r="H171" s="63"/>
      <c r="I171" s="63"/>
      <c r="J171" s="353"/>
      <c r="K171" s="63"/>
      <c r="L171" s="76"/>
      <c r="N171" s="338"/>
      <c r="O171" s="338"/>
      <c r="P171" s="338"/>
      <c r="Q171" s="338"/>
      <c r="R171" s="338"/>
      <c r="S171" s="338"/>
      <c r="T171" s="338"/>
      <c r="U171" s="338"/>
      <c r="V171" s="338"/>
      <c r="W171" s="338"/>
      <c r="X171" s="338"/>
      <c r="Y171" s="338"/>
      <c r="Z171" s="338"/>
    </row>
    <row r="172" spans="1:26" s="334" customFormat="1" ht="30" customHeight="1">
      <c r="A172" s="18"/>
      <c r="B172" s="60"/>
      <c r="C172" s="691" t="s">
        <v>631</v>
      </c>
      <c r="D172" s="692"/>
      <c r="E172" s="693"/>
      <c r="F172" s="86"/>
      <c r="G172" s="86"/>
      <c r="H172" s="86"/>
      <c r="I172" s="87" t="s">
        <v>419</v>
      </c>
      <c r="J172" s="381" t="s">
        <v>419</v>
      </c>
      <c r="K172" s="307" t="s">
        <v>463</v>
      </c>
      <c r="L172" s="111" t="s">
        <v>419</v>
      </c>
      <c r="N172" s="338"/>
      <c r="O172" s="338"/>
      <c r="P172" s="338"/>
      <c r="Q172" s="338"/>
      <c r="R172" s="338"/>
      <c r="S172" s="338"/>
      <c r="T172" s="338"/>
      <c r="U172" s="338"/>
      <c r="V172" s="338"/>
      <c r="W172" s="338"/>
      <c r="X172" s="338"/>
      <c r="Y172" s="338"/>
      <c r="Z172" s="338"/>
    </row>
    <row r="173" spans="1:26" s="334" customFormat="1" ht="30" customHeight="1" thickBot="1">
      <c r="A173" s="18"/>
      <c r="B173" s="60"/>
      <c r="C173" s="694" t="s">
        <v>632</v>
      </c>
      <c r="D173" s="695"/>
      <c r="E173" s="696"/>
      <c r="F173" s="87"/>
      <c r="G173" s="87" t="s">
        <v>447</v>
      </c>
      <c r="H173" s="87" t="s">
        <v>447</v>
      </c>
      <c r="I173" s="87" t="s">
        <v>419</v>
      </c>
      <c r="J173" s="382" t="s">
        <v>419</v>
      </c>
      <c r="K173" s="456" t="s">
        <v>463</v>
      </c>
      <c r="L173" s="112" t="s">
        <v>419</v>
      </c>
      <c r="N173" s="338"/>
      <c r="O173" s="338"/>
      <c r="P173" s="338"/>
      <c r="Q173" s="338"/>
      <c r="R173" s="338"/>
      <c r="S173" s="338"/>
      <c r="T173" s="338"/>
      <c r="U173" s="338"/>
      <c r="V173" s="338"/>
      <c r="W173" s="338"/>
      <c r="X173" s="338"/>
      <c r="Y173" s="338"/>
      <c r="Z173" s="338"/>
    </row>
    <row r="174" spans="1:26" s="334" customFormat="1" ht="27" hidden="1" customHeight="1" thickBot="1">
      <c r="A174" s="18"/>
      <c r="B174" s="60"/>
      <c r="C174" s="694"/>
      <c r="D174" s="695"/>
      <c r="E174" s="696"/>
      <c r="F174" s="87"/>
      <c r="G174" s="87"/>
      <c r="H174" s="87"/>
      <c r="I174" s="87"/>
      <c r="J174" s="375"/>
      <c r="K174" s="87"/>
      <c r="L174" s="331"/>
      <c r="N174" s="338"/>
      <c r="O174" s="338"/>
      <c r="P174" s="338"/>
      <c r="Q174" s="338"/>
      <c r="R174" s="338"/>
      <c r="S174" s="338"/>
      <c r="T174" s="338"/>
      <c r="U174" s="338"/>
      <c r="V174" s="338"/>
      <c r="W174" s="338"/>
      <c r="X174" s="338"/>
      <c r="Y174" s="338"/>
      <c r="Z174" s="338"/>
    </row>
    <row r="175" spans="1:26" s="334" customFormat="1" ht="27" hidden="1" customHeight="1" thickBot="1">
      <c r="A175" s="18"/>
      <c r="B175" s="60"/>
      <c r="C175" s="688"/>
      <c r="D175" s="689"/>
      <c r="E175" s="690"/>
      <c r="F175" s="87"/>
      <c r="G175" s="87"/>
      <c r="H175" s="87"/>
      <c r="I175" s="87"/>
      <c r="J175" s="375"/>
      <c r="K175" s="87"/>
      <c r="L175" s="331"/>
      <c r="N175" s="338"/>
      <c r="O175" s="338"/>
      <c r="P175" s="338"/>
      <c r="Q175" s="338"/>
      <c r="R175" s="338"/>
      <c r="S175" s="338"/>
      <c r="T175" s="338"/>
      <c r="U175" s="338"/>
      <c r="V175" s="338"/>
      <c r="W175" s="338"/>
      <c r="X175" s="338"/>
      <c r="Y175" s="338"/>
      <c r="Z175" s="338"/>
    </row>
    <row r="176" spans="1:26" s="334" customFormat="1" ht="27" hidden="1" customHeight="1" thickBot="1">
      <c r="A176" s="18"/>
      <c r="B176" s="60"/>
      <c r="C176" s="688"/>
      <c r="D176" s="689"/>
      <c r="E176" s="690"/>
      <c r="F176" s="87"/>
      <c r="G176" s="87"/>
      <c r="H176" s="87"/>
      <c r="I176" s="87"/>
      <c r="J176" s="375"/>
      <c r="K176" s="87"/>
      <c r="L176" s="331"/>
      <c r="N176" s="338"/>
      <c r="O176" s="338"/>
      <c r="P176" s="338"/>
      <c r="Q176" s="338"/>
      <c r="R176" s="338"/>
      <c r="S176" s="338"/>
      <c r="T176" s="338"/>
      <c r="U176" s="338"/>
      <c r="V176" s="338"/>
      <c r="W176" s="338"/>
      <c r="X176" s="338"/>
      <c r="Y176" s="338"/>
      <c r="Z176" s="338"/>
    </row>
    <row r="177" spans="1:26" s="334" customFormat="1" ht="27" hidden="1" customHeight="1" thickBot="1">
      <c r="A177" s="18"/>
      <c r="B177" s="60"/>
      <c r="C177" s="694"/>
      <c r="D177" s="695"/>
      <c r="E177" s="696"/>
      <c r="F177" s="87"/>
      <c r="G177" s="87"/>
      <c r="H177" s="87"/>
      <c r="I177" s="87"/>
      <c r="J177" s="375"/>
      <c r="K177" s="87"/>
      <c r="L177" s="331"/>
      <c r="N177" s="338"/>
      <c r="O177" s="338"/>
      <c r="P177" s="338"/>
      <c r="Q177" s="338"/>
      <c r="R177" s="338"/>
      <c r="S177" s="338"/>
      <c r="T177" s="338"/>
      <c r="U177" s="338"/>
      <c r="V177" s="338"/>
      <c r="W177" s="338"/>
      <c r="X177" s="338"/>
      <c r="Y177" s="338"/>
      <c r="Z177" s="338"/>
    </row>
    <row r="178" spans="1:26" s="334" customFormat="1" ht="27" hidden="1" customHeight="1" thickBot="1">
      <c r="A178" s="18"/>
      <c r="B178" s="60"/>
      <c r="C178" s="694"/>
      <c r="D178" s="695"/>
      <c r="E178" s="696"/>
      <c r="F178" s="87"/>
      <c r="G178" s="87"/>
      <c r="H178" s="87"/>
      <c r="I178" s="87"/>
      <c r="J178" s="375"/>
      <c r="K178" s="87"/>
      <c r="L178" s="331"/>
      <c r="N178" s="338"/>
      <c r="O178" s="338"/>
      <c r="P178" s="338"/>
      <c r="Q178" s="338"/>
      <c r="R178" s="338"/>
      <c r="S178" s="338"/>
      <c r="T178" s="338"/>
      <c r="U178" s="338"/>
      <c r="V178" s="338"/>
      <c r="W178" s="338"/>
      <c r="X178" s="338"/>
      <c r="Y178" s="338"/>
      <c r="Z178" s="338"/>
    </row>
    <row r="179" spans="1:26" s="334" customFormat="1" ht="27" hidden="1" customHeight="1" thickBot="1">
      <c r="A179" s="18"/>
      <c r="B179" s="60"/>
      <c r="C179" s="688"/>
      <c r="D179" s="689"/>
      <c r="E179" s="690"/>
      <c r="F179" s="87"/>
      <c r="G179" s="87"/>
      <c r="H179" s="87"/>
      <c r="I179" s="87"/>
      <c r="J179" s="375"/>
      <c r="K179" s="87"/>
      <c r="L179" s="331"/>
      <c r="N179" s="338"/>
      <c r="O179" s="338"/>
      <c r="P179" s="338"/>
      <c r="Q179" s="338"/>
      <c r="R179" s="338"/>
      <c r="S179" s="338"/>
      <c r="T179" s="338"/>
      <c r="U179" s="338"/>
      <c r="V179" s="338"/>
      <c r="W179" s="338"/>
      <c r="X179" s="338"/>
      <c r="Y179" s="338"/>
      <c r="Z179" s="338"/>
    </row>
    <row r="180" spans="1:26" s="334" customFormat="1" ht="27" customHeight="1">
      <c r="A180" s="17"/>
      <c r="B180" s="251" t="s">
        <v>420</v>
      </c>
      <c r="C180" s="61"/>
      <c r="D180" s="61"/>
      <c r="E180" s="62"/>
      <c r="F180" s="63"/>
      <c r="G180" s="63"/>
      <c r="H180" s="63"/>
      <c r="I180" s="63"/>
      <c r="J180" s="353"/>
      <c r="K180" s="63"/>
      <c r="L180" s="76"/>
      <c r="N180" s="338"/>
      <c r="O180" s="338"/>
      <c r="P180" s="338"/>
      <c r="Q180" s="338"/>
      <c r="R180" s="338"/>
      <c r="S180" s="338"/>
      <c r="T180" s="338"/>
      <c r="U180" s="338"/>
      <c r="V180" s="338"/>
      <c r="W180" s="338"/>
      <c r="X180" s="338"/>
      <c r="Y180" s="338"/>
      <c r="Z180" s="338"/>
    </row>
    <row r="181" spans="1:26" s="334" customFormat="1" ht="30" customHeight="1">
      <c r="A181" s="18"/>
      <c r="B181" s="60"/>
      <c r="C181" s="691" t="s">
        <v>609</v>
      </c>
      <c r="D181" s="692"/>
      <c r="E181" s="693"/>
      <c r="F181" s="86"/>
      <c r="G181" s="87" t="s">
        <v>419</v>
      </c>
      <c r="H181" s="87" t="s">
        <v>419</v>
      </c>
      <c r="I181" s="87" t="s">
        <v>419</v>
      </c>
      <c r="J181" s="381" t="s">
        <v>419</v>
      </c>
      <c r="K181" s="307" t="s">
        <v>463</v>
      </c>
      <c r="L181" s="111" t="s">
        <v>419</v>
      </c>
      <c r="N181" s="338"/>
      <c r="O181" s="338"/>
      <c r="P181" s="338"/>
      <c r="Q181" s="338"/>
      <c r="R181" s="338"/>
      <c r="S181" s="338"/>
      <c r="T181" s="338"/>
      <c r="U181" s="338"/>
      <c r="V181" s="338"/>
      <c r="W181" s="338"/>
      <c r="X181" s="338"/>
      <c r="Y181" s="338"/>
      <c r="Z181" s="338"/>
    </row>
    <row r="182" spans="1:26" s="334" customFormat="1" ht="30" customHeight="1" thickBot="1">
      <c r="A182" s="109"/>
      <c r="B182" s="66"/>
      <c r="C182" s="740" t="s">
        <v>445</v>
      </c>
      <c r="D182" s="741"/>
      <c r="E182" s="742"/>
      <c r="F182" s="89"/>
      <c r="G182" s="89"/>
      <c r="H182" s="89" t="s">
        <v>419</v>
      </c>
      <c r="I182" s="89" t="s">
        <v>419</v>
      </c>
      <c r="J182" s="383" t="s">
        <v>419</v>
      </c>
      <c r="K182" s="229" t="s">
        <v>463</v>
      </c>
      <c r="L182" s="561" t="s">
        <v>419</v>
      </c>
      <c r="N182" s="338"/>
      <c r="O182" s="338"/>
      <c r="P182" s="338"/>
      <c r="Q182" s="338"/>
      <c r="R182" s="338"/>
      <c r="S182" s="338"/>
      <c r="T182" s="338"/>
      <c r="U182" s="338"/>
      <c r="V182" s="338"/>
      <c r="W182" s="338"/>
      <c r="X182" s="338"/>
      <c r="Y182" s="338"/>
      <c r="Z182" s="338"/>
    </row>
    <row r="183" spans="1:26" ht="27" hidden="1" customHeight="1">
      <c r="A183" s="18"/>
      <c r="B183" s="60"/>
      <c r="C183" s="743"/>
      <c r="D183" s="744"/>
      <c r="E183" s="745"/>
      <c r="F183" s="90"/>
      <c r="G183" s="90"/>
      <c r="H183" s="90"/>
      <c r="I183" s="90"/>
      <c r="J183" s="90"/>
      <c r="K183" s="90"/>
      <c r="L183" s="90"/>
      <c r="N183" s="338"/>
      <c r="O183" s="338"/>
      <c r="P183" s="338"/>
      <c r="Q183" s="338"/>
      <c r="R183" s="338"/>
      <c r="S183" s="338"/>
      <c r="T183" s="338"/>
      <c r="U183" s="338"/>
      <c r="V183" s="338"/>
      <c r="W183" s="338"/>
      <c r="X183" s="338"/>
      <c r="Y183" s="338"/>
      <c r="Z183" s="338"/>
    </row>
    <row r="184" spans="1:26" ht="27" hidden="1" customHeight="1">
      <c r="A184" s="18"/>
      <c r="B184" s="60"/>
      <c r="C184" s="688"/>
      <c r="D184" s="689"/>
      <c r="E184" s="690"/>
      <c r="F184" s="87"/>
      <c r="G184" s="87"/>
      <c r="H184" s="87"/>
      <c r="I184" s="87"/>
      <c r="J184" s="87"/>
      <c r="K184" s="87"/>
      <c r="L184" s="87"/>
      <c r="N184" s="338"/>
      <c r="O184" s="338"/>
      <c r="P184" s="338"/>
      <c r="Q184" s="338"/>
      <c r="R184" s="338"/>
      <c r="S184" s="338"/>
      <c r="T184" s="338"/>
      <c r="U184" s="338"/>
      <c r="V184" s="338"/>
      <c r="W184" s="338"/>
      <c r="X184" s="338"/>
      <c r="Y184" s="338"/>
      <c r="Z184" s="338"/>
    </row>
    <row r="185" spans="1:26" ht="27" hidden="1" customHeight="1">
      <c r="A185" s="18"/>
      <c r="B185" s="60"/>
      <c r="C185" s="694"/>
      <c r="D185" s="695"/>
      <c r="E185" s="696"/>
      <c r="F185" s="87"/>
      <c r="G185" s="87"/>
      <c r="H185" s="87"/>
      <c r="I185" s="87"/>
      <c r="J185" s="87"/>
      <c r="K185" s="87"/>
      <c r="L185" s="87"/>
      <c r="N185" s="338"/>
      <c r="O185" s="338"/>
      <c r="P185" s="338"/>
      <c r="Q185" s="338"/>
      <c r="R185" s="338"/>
      <c r="S185" s="338"/>
      <c r="T185" s="338"/>
      <c r="U185" s="338"/>
      <c r="V185" s="338"/>
      <c r="W185" s="338"/>
      <c r="X185" s="338"/>
      <c r="Y185" s="338"/>
      <c r="Z185" s="338"/>
    </row>
    <row r="186" spans="1:26" ht="27" hidden="1" customHeight="1">
      <c r="A186" s="18"/>
      <c r="B186" s="60"/>
      <c r="C186" s="694"/>
      <c r="D186" s="695"/>
      <c r="E186" s="696"/>
      <c r="F186" s="87"/>
      <c r="G186" s="87"/>
      <c r="H186" s="87"/>
      <c r="I186" s="87"/>
      <c r="J186" s="87"/>
      <c r="K186" s="87"/>
      <c r="L186" s="87"/>
      <c r="N186" s="338"/>
      <c r="O186" s="338"/>
      <c r="P186" s="338"/>
      <c r="Q186" s="338"/>
      <c r="R186" s="338"/>
      <c r="S186" s="338"/>
      <c r="T186" s="338"/>
      <c r="U186" s="338"/>
      <c r="V186" s="338"/>
      <c r="W186" s="338"/>
      <c r="X186" s="338"/>
      <c r="Y186" s="338"/>
      <c r="Z186" s="338"/>
    </row>
    <row r="187" spans="1:26" ht="27" hidden="1" customHeight="1" thickBot="1">
      <c r="A187" s="18"/>
      <c r="B187" s="60"/>
      <c r="C187" s="688"/>
      <c r="D187" s="689"/>
      <c r="E187" s="690"/>
      <c r="F187" s="87"/>
      <c r="G187" s="87"/>
      <c r="H187" s="87"/>
      <c r="I187" s="87"/>
      <c r="J187" s="87"/>
      <c r="K187" s="87"/>
      <c r="L187" s="87"/>
      <c r="N187" s="338"/>
      <c r="O187" s="338"/>
      <c r="P187" s="338"/>
      <c r="Q187" s="338"/>
      <c r="R187" s="338"/>
      <c r="S187" s="338"/>
      <c r="T187" s="338"/>
      <c r="U187" s="338"/>
      <c r="V187" s="338"/>
      <c r="W187" s="338"/>
      <c r="X187" s="338"/>
      <c r="Y187" s="338"/>
      <c r="Z187" s="338"/>
    </row>
    <row r="188" spans="1:26" ht="27" hidden="1" customHeight="1">
      <c r="A188" s="17"/>
      <c r="B188" s="58"/>
      <c r="C188" s="61"/>
      <c r="D188" s="61"/>
      <c r="E188" s="62"/>
      <c r="F188" s="63"/>
      <c r="G188" s="63"/>
      <c r="H188" s="63"/>
      <c r="I188" s="63"/>
      <c r="J188" s="63"/>
      <c r="K188" s="63"/>
      <c r="L188" s="63"/>
      <c r="N188" s="338"/>
      <c r="O188" s="338"/>
      <c r="P188" s="338"/>
      <c r="Q188" s="338"/>
      <c r="R188" s="338"/>
      <c r="S188" s="338"/>
      <c r="T188" s="338"/>
      <c r="U188" s="338"/>
      <c r="V188" s="338"/>
      <c r="W188" s="338"/>
      <c r="X188" s="338"/>
      <c r="Y188" s="338"/>
      <c r="Z188" s="338"/>
    </row>
    <row r="189" spans="1:26" ht="27" hidden="1" customHeight="1">
      <c r="A189" s="18"/>
      <c r="B189" s="60"/>
      <c r="C189" s="691"/>
      <c r="D189" s="692"/>
      <c r="E189" s="693"/>
      <c r="F189" s="53"/>
      <c r="G189" s="53"/>
      <c r="H189" s="53"/>
      <c r="I189" s="53"/>
      <c r="J189" s="53"/>
      <c r="K189" s="53"/>
      <c r="L189" s="53"/>
      <c r="N189" s="338"/>
      <c r="O189" s="338"/>
      <c r="P189" s="338"/>
      <c r="Q189" s="338"/>
      <c r="R189" s="338"/>
      <c r="S189" s="338"/>
      <c r="T189" s="338"/>
      <c r="U189" s="338"/>
      <c r="V189" s="338"/>
      <c r="W189" s="338"/>
      <c r="X189" s="338"/>
      <c r="Y189" s="338"/>
      <c r="Z189" s="338"/>
    </row>
    <row r="190" spans="1:26" ht="27" hidden="1" customHeight="1">
      <c r="A190" s="18"/>
      <c r="B190" s="60"/>
      <c r="C190" s="694"/>
      <c r="D190" s="695"/>
      <c r="E190" s="696"/>
      <c r="F190" s="54"/>
      <c r="G190" s="54"/>
      <c r="H190" s="54"/>
      <c r="I190" s="54"/>
      <c r="J190" s="54"/>
      <c r="K190" s="54"/>
      <c r="L190" s="54"/>
      <c r="N190" s="338"/>
      <c r="O190" s="338"/>
      <c r="P190" s="338"/>
      <c r="Q190" s="338"/>
      <c r="R190" s="338"/>
      <c r="S190" s="338"/>
      <c r="T190" s="338"/>
      <c r="U190" s="338"/>
      <c r="V190" s="338"/>
      <c r="W190" s="338"/>
      <c r="X190" s="338"/>
      <c r="Y190" s="338"/>
      <c r="Z190" s="338"/>
    </row>
    <row r="191" spans="1:26" ht="27" hidden="1" customHeight="1">
      <c r="A191" s="18"/>
      <c r="B191" s="60"/>
      <c r="C191" s="694"/>
      <c r="D191" s="695"/>
      <c r="E191" s="696"/>
      <c r="F191" s="54"/>
      <c r="G191" s="54"/>
      <c r="H191" s="54"/>
      <c r="I191" s="54"/>
      <c r="J191" s="54"/>
      <c r="K191" s="54"/>
      <c r="L191" s="54"/>
      <c r="N191" s="338"/>
      <c r="O191" s="338"/>
      <c r="P191" s="338"/>
      <c r="Q191" s="338"/>
      <c r="R191" s="338"/>
      <c r="S191" s="338"/>
      <c r="T191" s="338"/>
      <c r="U191" s="338"/>
      <c r="V191" s="338"/>
      <c r="W191" s="338"/>
      <c r="X191" s="338"/>
      <c r="Y191" s="338"/>
      <c r="Z191" s="338"/>
    </row>
    <row r="192" spans="1:26" ht="27" hidden="1" customHeight="1">
      <c r="A192" s="18"/>
      <c r="B192" s="60"/>
      <c r="C192" s="694"/>
      <c r="D192" s="695"/>
      <c r="E192" s="696"/>
      <c r="F192" s="54"/>
      <c r="G192" s="54"/>
      <c r="H192" s="54"/>
      <c r="I192" s="54"/>
      <c r="J192" s="54"/>
      <c r="K192" s="54"/>
      <c r="L192" s="54"/>
      <c r="N192" s="338"/>
      <c r="O192" s="338"/>
      <c r="P192" s="338"/>
      <c r="Q192" s="338"/>
      <c r="R192" s="338"/>
      <c r="S192" s="338"/>
      <c r="T192" s="338"/>
      <c r="U192" s="338"/>
      <c r="V192" s="338"/>
      <c r="W192" s="338"/>
      <c r="X192" s="338"/>
      <c r="Y192" s="338"/>
      <c r="Z192" s="338"/>
    </row>
    <row r="193" spans="1:26" ht="27" hidden="1" customHeight="1" thickBot="1">
      <c r="A193" s="18"/>
      <c r="B193" s="60"/>
      <c r="C193" s="688"/>
      <c r="D193" s="689"/>
      <c r="E193" s="690"/>
      <c r="F193" s="54"/>
      <c r="G193" s="54"/>
      <c r="H193" s="54"/>
      <c r="I193" s="54"/>
      <c r="J193" s="54"/>
      <c r="K193" s="54"/>
      <c r="L193" s="54"/>
      <c r="N193" s="338"/>
      <c r="O193" s="338"/>
      <c r="P193" s="338"/>
      <c r="Q193" s="338"/>
      <c r="R193" s="338"/>
      <c r="S193" s="338"/>
      <c r="T193" s="338"/>
      <c r="U193" s="338"/>
      <c r="V193" s="338"/>
      <c r="W193" s="338"/>
      <c r="X193" s="338"/>
      <c r="Y193" s="338"/>
      <c r="Z193" s="338"/>
    </row>
    <row r="194" spans="1:26" ht="78.75" customHeight="1">
      <c r="A194" s="620" t="s">
        <v>619</v>
      </c>
      <c r="B194" s="620"/>
      <c r="C194" s="620"/>
      <c r="D194" s="620"/>
      <c r="E194" s="620"/>
      <c r="F194" s="620"/>
      <c r="G194" s="660"/>
      <c r="H194" s="660"/>
      <c r="I194" s="660"/>
      <c r="J194" s="660"/>
      <c r="K194" s="660"/>
      <c r="L194" s="660"/>
      <c r="N194" s="338"/>
      <c r="O194" s="338"/>
      <c r="P194" s="338"/>
      <c r="Q194" s="338"/>
      <c r="R194" s="338"/>
      <c r="S194" s="338"/>
      <c r="T194" s="338"/>
      <c r="U194" s="338"/>
      <c r="V194" s="338"/>
      <c r="W194" s="338"/>
      <c r="X194" s="338"/>
      <c r="Y194" s="338"/>
      <c r="Z194" s="338"/>
    </row>
    <row r="195" spans="1:26" ht="26.25" customHeight="1">
      <c r="A195" s="334"/>
      <c r="B195" s="334"/>
      <c r="C195" s="334"/>
      <c r="D195" s="334"/>
      <c r="E195" s="334"/>
      <c r="F195" s="555"/>
      <c r="G195" s="555"/>
      <c r="H195" s="555"/>
      <c r="I195" s="555"/>
      <c r="J195" s="555"/>
      <c r="K195" s="555"/>
      <c r="L195" s="555"/>
      <c r="N195" s="338"/>
      <c r="O195" s="338"/>
      <c r="P195" s="338"/>
      <c r="Q195" s="338"/>
      <c r="R195" s="338"/>
      <c r="S195" s="338"/>
      <c r="T195" s="338"/>
      <c r="U195" s="338"/>
      <c r="V195" s="338"/>
      <c r="W195" s="338"/>
      <c r="X195" s="338"/>
      <c r="Y195" s="338"/>
      <c r="Z195" s="338"/>
    </row>
    <row r="196" spans="1:26" ht="26.25" customHeight="1">
      <c r="A196" s="334"/>
      <c r="B196" s="334"/>
      <c r="C196" s="334"/>
      <c r="D196" s="334"/>
      <c r="E196" s="334"/>
      <c r="F196" s="555"/>
      <c r="G196" s="555"/>
      <c r="H196" s="555"/>
      <c r="I196" s="555"/>
      <c r="J196" s="555"/>
      <c r="K196" s="555"/>
      <c r="L196" s="555"/>
      <c r="N196" s="338"/>
      <c r="O196" s="338"/>
      <c r="P196" s="338"/>
      <c r="Q196" s="338"/>
      <c r="R196" s="338"/>
      <c r="S196" s="338"/>
      <c r="T196" s="338"/>
      <c r="U196" s="338"/>
      <c r="V196" s="338"/>
      <c r="W196" s="338"/>
      <c r="X196" s="338"/>
      <c r="Y196" s="338"/>
      <c r="Z196" s="338"/>
    </row>
    <row r="197" spans="1:26" ht="26.25" customHeight="1">
      <c r="A197" s="334"/>
      <c r="B197" s="334"/>
      <c r="C197" s="334"/>
      <c r="D197" s="334"/>
      <c r="E197" s="334"/>
      <c r="F197" s="555"/>
      <c r="G197" s="555"/>
      <c r="H197" s="555"/>
      <c r="I197" s="555"/>
      <c r="J197" s="555"/>
      <c r="K197" s="555"/>
      <c r="L197" s="555"/>
      <c r="N197" s="338"/>
      <c r="O197" s="338"/>
      <c r="P197" s="338"/>
      <c r="Q197" s="338"/>
      <c r="R197" s="338"/>
      <c r="S197" s="338"/>
      <c r="T197" s="338"/>
      <c r="U197" s="338"/>
      <c r="V197" s="338"/>
      <c r="W197" s="338"/>
      <c r="X197" s="338"/>
      <c r="Y197" s="338"/>
      <c r="Z197" s="338"/>
    </row>
    <row r="198" spans="1:26" ht="26.25" customHeight="1">
      <c r="N198" s="338"/>
      <c r="O198" s="338"/>
      <c r="P198" s="338"/>
      <c r="Q198" s="338"/>
      <c r="R198" s="338"/>
      <c r="S198" s="338"/>
      <c r="T198" s="338"/>
      <c r="U198" s="338"/>
      <c r="V198" s="338"/>
      <c r="W198" s="338"/>
      <c r="X198" s="338"/>
      <c r="Y198" s="338"/>
      <c r="Z198" s="338"/>
    </row>
    <row r="199" spans="1:26" ht="24" customHeight="1">
      <c r="N199" s="338"/>
      <c r="O199" s="338"/>
      <c r="P199" s="338"/>
      <c r="Q199" s="338"/>
      <c r="R199" s="338"/>
      <c r="S199" s="338"/>
      <c r="T199" s="338"/>
      <c r="U199" s="338"/>
      <c r="V199" s="338"/>
      <c r="W199" s="338"/>
      <c r="X199" s="338"/>
      <c r="Y199" s="338"/>
      <c r="Z199" s="338"/>
    </row>
    <row r="200" spans="1:26" ht="24" customHeight="1">
      <c r="N200" s="338"/>
      <c r="O200" s="338"/>
      <c r="P200" s="338"/>
      <c r="Q200" s="338"/>
      <c r="R200" s="338"/>
      <c r="S200" s="338"/>
      <c r="T200" s="338"/>
      <c r="U200" s="338"/>
      <c r="V200" s="338"/>
      <c r="W200" s="338"/>
      <c r="X200" s="338"/>
      <c r="Y200" s="338"/>
      <c r="Z200" s="338"/>
    </row>
    <row r="201" spans="1:26" ht="24" customHeight="1">
      <c r="N201" s="338"/>
      <c r="O201" s="338"/>
      <c r="P201" s="338"/>
      <c r="Q201" s="338"/>
      <c r="R201" s="338"/>
      <c r="S201" s="338"/>
      <c r="T201" s="338"/>
      <c r="U201" s="338"/>
      <c r="V201" s="338"/>
      <c r="W201" s="338"/>
      <c r="X201" s="338"/>
      <c r="Y201" s="338"/>
      <c r="Z201" s="338"/>
    </row>
    <row r="202" spans="1:26" ht="24" customHeight="1">
      <c r="N202" s="338"/>
      <c r="O202" s="338"/>
      <c r="P202" s="338"/>
      <c r="Q202" s="338"/>
      <c r="R202" s="338"/>
      <c r="S202" s="338"/>
      <c r="T202" s="338"/>
      <c r="U202" s="338"/>
      <c r="V202" s="338"/>
      <c r="W202" s="338"/>
      <c r="X202" s="338"/>
      <c r="Y202" s="338"/>
      <c r="Z202" s="338"/>
    </row>
    <row r="203" spans="1:26" ht="24" customHeight="1">
      <c r="N203" s="338"/>
      <c r="O203" s="338"/>
      <c r="P203" s="338"/>
      <c r="Q203" s="338"/>
      <c r="R203" s="338"/>
      <c r="S203" s="338"/>
      <c r="T203" s="338"/>
      <c r="U203" s="338"/>
      <c r="V203" s="338"/>
      <c r="W203" s="338"/>
      <c r="X203" s="338"/>
      <c r="Y203" s="338"/>
      <c r="Z203" s="338"/>
    </row>
    <row r="204" spans="1:26" ht="24" customHeight="1">
      <c r="N204" s="338"/>
      <c r="O204" s="338"/>
      <c r="P204" s="338"/>
      <c r="Q204" s="338"/>
      <c r="R204" s="338"/>
      <c r="S204" s="338"/>
      <c r="T204" s="338"/>
      <c r="U204" s="338"/>
      <c r="V204" s="338"/>
      <c r="W204" s="338"/>
      <c r="X204" s="338"/>
      <c r="Y204" s="338"/>
      <c r="Z204" s="338"/>
    </row>
    <row r="205" spans="1:26" ht="24" customHeight="1">
      <c r="N205" s="338"/>
      <c r="O205" s="338"/>
      <c r="P205" s="338"/>
      <c r="Q205" s="338"/>
      <c r="R205" s="338"/>
      <c r="S205" s="338"/>
      <c r="T205" s="338"/>
      <c r="U205" s="338"/>
      <c r="V205" s="338"/>
      <c r="W205" s="338"/>
      <c r="X205" s="338"/>
      <c r="Y205" s="338"/>
      <c r="Z205" s="338"/>
    </row>
    <row r="206" spans="1:26" ht="24" customHeight="1">
      <c r="N206" s="338"/>
      <c r="O206" s="338"/>
      <c r="P206" s="338"/>
      <c r="Q206" s="338"/>
      <c r="R206" s="338"/>
      <c r="S206" s="338"/>
      <c r="T206" s="338"/>
      <c r="U206" s="338"/>
      <c r="V206" s="338"/>
      <c r="W206" s="338"/>
      <c r="X206" s="338"/>
      <c r="Y206" s="338"/>
      <c r="Z206" s="338"/>
    </row>
    <row r="207" spans="1:26" ht="24" customHeight="1">
      <c r="N207" s="338"/>
      <c r="O207" s="338"/>
      <c r="P207" s="338"/>
      <c r="Q207" s="338"/>
      <c r="R207" s="338"/>
      <c r="S207" s="338"/>
      <c r="T207" s="338"/>
      <c r="U207" s="338"/>
      <c r="V207" s="338"/>
      <c r="W207" s="338"/>
      <c r="X207" s="338"/>
      <c r="Y207" s="338"/>
      <c r="Z207" s="338"/>
    </row>
    <row r="208" spans="1:26" ht="24" customHeight="1">
      <c r="N208" s="338"/>
      <c r="O208" s="338"/>
      <c r="P208" s="338"/>
      <c r="Q208" s="338"/>
      <c r="R208" s="338"/>
      <c r="S208" s="338"/>
      <c r="T208" s="338"/>
      <c r="U208" s="338"/>
      <c r="V208" s="338"/>
      <c r="W208" s="338"/>
      <c r="X208" s="338"/>
      <c r="Y208" s="338"/>
      <c r="Z208" s="338"/>
    </row>
    <row r="209" spans="14:26" ht="24" customHeight="1">
      <c r="N209" s="338"/>
      <c r="O209" s="338"/>
      <c r="P209" s="338"/>
      <c r="Q209" s="338"/>
      <c r="R209" s="338"/>
      <c r="S209" s="338"/>
      <c r="T209" s="338"/>
      <c r="U209" s="338"/>
      <c r="V209" s="338"/>
      <c r="W209" s="338"/>
      <c r="X209" s="338"/>
      <c r="Y209" s="338"/>
      <c r="Z209" s="338"/>
    </row>
    <row r="210" spans="14:26" ht="24" customHeight="1">
      <c r="N210" s="338"/>
      <c r="O210" s="338"/>
      <c r="P210" s="338"/>
      <c r="Q210" s="338"/>
      <c r="R210" s="338"/>
      <c r="S210" s="338"/>
      <c r="T210" s="338"/>
      <c r="U210" s="338"/>
      <c r="V210" s="338"/>
      <c r="W210" s="338"/>
      <c r="X210" s="338"/>
      <c r="Y210" s="338"/>
      <c r="Z210" s="338"/>
    </row>
    <row r="211" spans="14:26" ht="24" customHeight="1">
      <c r="N211" s="338"/>
      <c r="O211" s="338"/>
      <c r="P211" s="338"/>
      <c r="Q211" s="338"/>
      <c r="R211" s="338"/>
      <c r="S211" s="338"/>
      <c r="T211" s="338"/>
      <c r="U211" s="338"/>
      <c r="V211" s="338"/>
      <c r="W211" s="338"/>
      <c r="X211" s="338"/>
      <c r="Y211" s="338"/>
      <c r="Z211" s="338"/>
    </row>
    <row r="212" spans="14:26" ht="24" customHeight="1">
      <c r="N212" s="338"/>
      <c r="O212" s="338"/>
      <c r="P212" s="338"/>
      <c r="Q212" s="338"/>
      <c r="R212" s="338"/>
      <c r="S212" s="338"/>
      <c r="T212" s="338"/>
      <c r="U212" s="338"/>
      <c r="V212" s="338"/>
      <c r="W212" s="338"/>
      <c r="X212" s="338"/>
      <c r="Y212" s="338"/>
      <c r="Z212" s="338"/>
    </row>
    <row r="213" spans="14:26" ht="24" customHeight="1">
      <c r="N213" s="338"/>
      <c r="O213" s="338"/>
      <c r="P213" s="338"/>
      <c r="Q213" s="338"/>
      <c r="R213" s="338"/>
      <c r="S213" s="338"/>
      <c r="T213" s="338"/>
      <c r="U213" s="338"/>
      <c r="V213" s="338"/>
      <c r="W213" s="338"/>
      <c r="X213" s="338"/>
      <c r="Y213" s="338"/>
      <c r="Z213" s="338"/>
    </row>
    <row r="214" spans="14:26" ht="24" customHeight="1">
      <c r="N214" s="338"/>
      <c r="O214" s="338"/>
      <c r="P214" s="338"/>
      <c r="Q214" s="338"/>
      <c r="R214" s="338"/>
      <c r="S214" s="338"/>
      <c r="T214" s="338"/>
      <c r="U214" s="338"/>
      <c r="V214" s="338"/>
      <c r="W214" s="338"/>
      <c r="X214" s="338"/>
      <c r="Y214" s="338"/>
      <c r="Z214" s="338"/>
    </row>
  </sheetData>
  <customSheetViews>
    <customSheetView guid="{C5FAFED9-6166-4746-ADED-0FA76312E786}" scale="70" showPageBreaks="1" printArea="1" hiddenRows="1" hiddenColumns="1" view="pageBreakPreview">
      <pane xSplit="5" ySplit="3" topLeftCell="H4" activePane="bottomRight" state="frozen"/>
      <selection pane="bottomRight" activeCell="J23" sqref="J23"/>
      <rowBreaks count="2" manualBreakCount="2">
        <brk id="47" max="16" man="1"/>
        <brk id="123" max="16" man="1"/>
      </rowBreaks>
      <pageMargins left="0.78740157480314965" right="0.78740157480314965" top="0.55118110236220474" bottom="0.55118110236220474" header="0.31496062992125984" footer="0.31496062992125984"/>
      <printOptions horizontalCentered="1"/>
      <pageSetup paperSize="9" scale="69" fitToHeight="3" orientation="portrait" r:id="rId1"/>
    </customSheetView>
    <customSheetView guid="{F4D6756E-AF4C-4E2C-B953-6184D5DD4220}" scale="85" showPageBreaks="1" view="pageBreakPreview">
      <pane xSplit="5" ySplit="3" topLeftCell="F103" activePane="bottomRight" state="frozen"/>
      <selection pane="bottomRight" activeCell="W111" sqref="W111"/>
      <rowBreaks count="2" manualBreakCount="2">
        <brk id="91" max="16" man="1"/>
        <brk id="155" max="16" man="1"/>
      </rowBreaks>
      <pageMargins left="0.78740157480314965" right="0.78740157480314965" top="0.55118110236220474" bottom="0.55118110236220474" header="0.31496062992125984" footer="0.31496062992125984"/>
      <printOptions horizontalCentered="1"/>
      <pageSetup paperSize="9" scale="70" fitToHeight="2" orientation="portrait" r:id="rId2"/>
    </customSheetView>
    <customSheetView guid="{592965FF-9EF6-4C3A-906E-26C9AD76BDC9}" scale="70" showPageBreaks="1" printArea="1" showAutoFilter="1" hiddenRows="1" hiddenColumns="1" view="pageBreakPreview">
      <pane xSplit="5" ySplit="3" topLeftCell="F79" activePane="bottomRight" state="frozen"/>
      <selection pane="bottomRight" activeCell="C115" sqref="C115:E115"/>
      <rowBreaks count="2" manualBreakCount="2">
        <brk id="53" max="15" man="1"/>
        <brk id="115" max="15" man="1"/>
      </rowBreaks>
      <pageMargins left="0.78740157480314965" right="0.78740157480314965" top="0.55118110236220474" bottom="0.55118110236220474" header="0.31496062992125984" footer="0.31496062992125984"/>
      <printOptions horizontalCentered="1"/>
      <pageSetup paperSize="9" scale="69" fitToHeight="3" orientation="portrait" r:id="rId3"/>
      <autoFilter ref="R3:R182"/>
    </customSheetView>
  </customSheetViews>
  <mergeCells count="170">
    <mergeCell ref="C177:E177"/>
    <mergeCell ref="C178:E178"/>
    <mergeCell ref="C179:E179"/>
    <mergeCell ref="C181:E181"/>
    <mergeCell ref="C182:E182"/>
    <mergeCell ref="C167:E167"/>
    <mergeCell ref="C168:E168"/>
    <mergeCell ref="C169:E169"/>
    <mergeCell ref="C170:E170"/>
    <mergeCell ref="C172:E172"/>
    <mergeCell ref="C173:E173"/>
    <mergeCell ref="C174:E174"/>
    <mergeCell ref="C175:E175"/>
    <mergeCell ref="C176:E176"/>
    <mergeCell ref="C157:E157"/>
    <mergeCell ref="C158:E158"/>
    <mergeCell ref="C159:E159"/>
    <mergeCell ref="C160:E160"/>
    <mergeCell ref="C161:E161"/>
    <mergeCell ref="C163:E163"/>
    <mergeCell ref="C164:E164"/>
    <mergeCell ref="C165:E165"/>
    <mergeCell ref="C166:E166"/>
    <mergeCell ref="C147:E147"/>
    <mergeCell ref="C148:E148"/>
    <mergeCell ref="C149:E149"/>
    <mergeCell ref="C150:E150"/>
    <mergeCell ref="C151:E151"/>
    <mergeCell ref="C153:E153"/>
    <mergeCell ref="C154:E154"/>
    <mergeCell ref="C155:E155"/>
    <mergeCell ref="C156:E156"/>
    <mergeCell ref="A194:F194"/>
    <mergeCell ref="C187:E187"/>
    <mergeCell ref="C183:E183"/>
    <mergeCell ref="C184:E184"/>
    <mergeCell ref="C185:E185"/>
    <mergeCell ref="C186:E186"/>
    <mergeCell ref="C193:E193"/>
    <mergeCell ref="C189:E189"/>
    <mergeCell ref="C190:E190"/>
    <mergeCell ref="C191:E191"/>
    <mergeCell ref="C192:E192"/>
    <mergeCell ref="C25:E25"/>
    <mergeCell ref="C26:E26"/>
    <mergeCell ref="C27:E27"/>
    <mergeCell ref="C28:E28"/>
    <mergeCell ref="A1:L1"/>
    <mergeCell ref="A3:E3"/>
    <mergeCell ref="A4:E4"/>
    <mergeCell ref="C6:E6"/>
    <mergeCell ref="C7:E7"/>
    <mergeCell ref="C8:E8"/>
    <mergeCell ref="C9:E9"/>
    <mergeCell ref="C10:E10"/>
    <mergeCell ref="C11:E11"/>
    <mergeCell ref="C12:E12"/>
    <mergeCell ref="C13:E13"/>
    <mergeCell ref="C15:E15"/>
    <mergeCell ref="C16:E16"/>
    <mergeCell ref="C17:E17"/>
    <mergeCell ref="C22:E22"/>
    <mergeCell ref="C23:E23"/>
    <mergeCell ref="C18:E18"/>
    <mergeCell ref="C19:E19"/>
    <mergeCell ref="C20:E20"/>
    <mergeCell ref="C21:E21"/>
    <mergeCell ref="A29:E29"/>
    <mergeCell ref="C38:E38"/>
    <mergeCell ref="C47:E47"/>
    <mergeCell ref="C49:E49"/>
    <mergeCell ref="C31:E31"/>
    <mergeCell ref="C33:E33"/>
    <mergeCell ref="C34:E34"/>
    <mergeCell ref="C32:E32"/>
    <mergeCell ref="C35:E35"/>
    <mergeCell ref="C36:E36"/>
    <mergeCell ref="C44:E44"/>
    <mergeCell ref="C45:E45"/>
    <mergeCell ref="C46:E46"/>
    <mergeCell ref="C37:E37"/>
    <mergeCell ref="C40:E40"/>
    <mergeCell ref="C41:E41"/>
    <mergeCell ref="C42:E42"/>
    <mergeCell ref="C43:E43"/>
    <mergeCell ref="C85:E85"/>
    <mergeCell ref="C50:E50"/>
    <mergeCell ref="C51:E51"/>
    <mergeCell ref="C66:E66"/>
    <mergeCell ref="C67:E67"/>
    <mergeCell ref="C69:E69"/>
    <mergeCell ref="C70:E70"/>
    <mergeCell ref="C71:E71"/>
    <mergeCell ref="C56:E56"/>
    <mergeCell ref="C57:E57"/>
    <mergeCell ref="C59:E59"/>
    <mergeCell ref="A54:E54"/>
    <mergeCell ref="C68:E68"/>
    <mergeCell ref="C58:E58"/>
    <mergeCell ref="C60:E60"/>
    <mergeCell ref="C61:E61"/>
    <mergeCell ref="C62:E62"/>
    <mergeCell ref="C63:E63"/>
    <mergeCell ref="C72:E72"/>
    <mergeCell ref="C74:E74"/>
    <mergeCell ref="C75:E75"/>
    <mergeCell ref="C65:E65"/>
    <mergeCell ref="C52:E52"/>
    <mergeCell ref="C53:E53"/>
    <mergeCell ref="C77:E77"/>
    <mergeCell ref="C80:E80"/>
    <mergeCell ref="C81:E81"/>
    <mergeCell ref="C82:E82"/>
    <mergeCell ref="C83:E83"/>
    <mergeCell ref="C84:E84"/>
    <mergeCell ref="C118:E118"/>
    <mergeCell ref="C115:E115"/>
    <mergeCell ref="C116:E116"/>
    <mergeCell ref="A91:E91"/>
    <mergeCell ref="C93:E93"/>
    <mergeCell ref="C94:E94"/>
    <mergeCell ref="C96:E96"/>
    <mergeCell ref="A98:E98"/>
    <mergeCell ref="C101:E101"/>
    <mergeCell ref="C102:E102"/>
    <mergeCell ref="C107:E107"/>
    <mergeCell ref="C113:E113"/>
    <mergeCell ref="C104:E104"/>
    <mergeCell ref="C105:E105"/>
    <mergeCell ref="C106:E106"/>
    <mergeCell ref="C100:E100"/>
    <mergeCell ref="C97:E97"/>
    <mergeCell ref="C87:E87"/>
    <mergeCell ref="C145:E145"/>
    <mergeCell ref="A142:E142"/>
    <mergeCell ref="C109:E109"/>
    <mergeCell ref="C110:E110"/>
    <mergeCell ref="C111:E111"/>
    <mergeCell ref="C112:E112"/>
    <mergeCell ref="C117:E117"/>
    <mergeCell ref="C89:E89"/>
    <mergeCell ref="C90:E90"/>
    <mergeCell ref="A120:E120"/>
    <mergeCell ref="C122:E122"/>
    <mergeCell ref="C123:E123"/>
    <mergeCell ref="C119:E119"/>
    <mergeCell ref="C146:E146"/>
    <mergeCell ref="G194:L194"/>
    <mergeCell ref="C24:E24"/>
    <mergeCell ref="C136:E136"/>
    <mergeCell ref="C137:E137"/>
    <mergeCell ref="C139:E139"/>
    <mergeCell ref="C140:E140"/>
    <mergeCell ref="C76:E76"/>
    <mergeCell ref="C78:E78"/>
    <mergeCell ref="C103:E103"/>
    <mergeCell ref="C88:E88"/>
    <mergeCell ref="C124:E124"/>
    <mergeCell ref="C125:E125"/>
    <mergeCell ref="C126:E126"/>
    <mergeCell ref="C141:E141"/>
    <mergeCell ref="C128:E128"/>
    <mergeCell ref="C129:E129"/>
    <mergeCell ref="C131:E131"/>
    <mergeCell ref="C127:E127"/>
    <mergeCell ref="C132:E132"/>
    <mergeCell ref="C133:E133"/>
    <mergeCell ref="C135:E135"/>
    <mergeCell ref="C134:E134"/>
    <mergeCell ref="C144:E144"/>
  </mergeCells>
  <phoneticPr fontId="1"/>
  <printOptions horizontalCentered="1"/>
  <pageMargins left="0.78740157480314965" right="0.78740157480314965" top="0.55118110236220474" bottom="0.55118110236220474" header="0.31496062992125984" footer="0.31496062992125984"/>
  <pageSetup paperSize="9" scale="69" fitToHeight="3" orientation="portrait" r:id="rId4"/>
  <rowBreaks count="2" manualBreakCount="2">
    <brk id="53" max="13" man="1"/>
    <brk id="115" max="13" man="1"/>
  </rowBreaks>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19</vt:i4>
      </vt:variant>
    </vt:vector>
  </HeadingPairs>
  <TitlesOfParts>
    <vt:vector size="34" baseType="lpstr">
      <vt:lpstr>表紙</vt:lpstr>
      <vt:lpstr>1</vt:lpstr>
      <vt:lpstr>3</vt:lpstr>
      <vt:lpstr>4</vt:lpstr>
      <vt:lpstr>5</vt:lpstr>
      <vt:lpstr>6</vt:lpstr>
      <vt:lpstr>7 </vt:lpstr>
      <vt:lpstr>9</vt:lpstr>
      <vt:lpstr>11農</vt:lpstr>
      <vt:lpstr>14林</vt:lpstr>
      <vt:lpstr>16水</vt:lpstr>
      <vt:lpstr>用語解説</vt:lpstr>
      <vt:lpstr>諸元</vt:lpstr>
      <vt:lpstr>背表紙 </vt:lpstr>
      <vt:lpstr>背表紙 (2)</vt:lpstr>
      <vt:lpstr>'11農'!Print_Area</vt:lpstr>
      <vt:lpstr>'14林'!Print_Area</vt:lpstr>
      <vt:lpstr>'16水'!Print_Area</vt:lpstr>
      <vt:lpstr>'3'!Print_Area</vt:lpstr>
      <vt:lpstr>'4'!Print_Area</vt:lpstr>
      <vt:lpstr>'5'!Print_Area</vt:lpstr>
      <vt:lpstr>'6'!Print_Area</vt:lpstr>
      <vt:lpstr>'7 '!Print_Area</vt:lpstr>
      <vt:lpstr>'9'!Print_Area</vt:lpstr>
      <vt:lpstr>諸元!Print_Area</vt:lpstr>
      <vt:lpstr>'背表紙 '!Print_Area</vt:lpstr>
      <vt:lpstr>'背表紙 (2)'!Print_Area</vt:lpstr>
      <vt:lpstr>表紙!Print_Area</vt:lpstr>
      <vt:lpstr>用語解説!Print_Area</vt:lpstr>
      <vt:lpstr>'11農'!Print_Titles</vt:lpstr>
      <vt:lpstr>'14林'!Print_Titles</vt:lpstr>
      <vt:lpstr>'16水'!Print_Titles</vt:lpstr>
      <vt:lpstr>'7 '!Print_Titles</vt:lpstr>
      <vt:lpstr>'9'!Print_Titles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oitapref</dc:creator>
  <cp:lastModifiedBy>oitapref</cp:lastModifiedBy>
  <cp:lastPrinted>2023-09-21T03:16:00Z</cp:lastPrinted>
  <dcterms:created xsi:type="dcterms:W3CDTF">2015-08-13T05:44:45Z</dcterms:created>
  <dcterms:modified xsi:type="dcterms:W3CDTF">2023-09-25T07:34:51Z</dcterms:modified>
</cp:coreProperties>
</file>