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4" sheetId="1" r:id="rId1"/>
  </sheets>
  <definedNames>
    <definedName name="_5６農家人口" localSheetId="0">'234'!$B$1:$B$32</definedName>
    <definedName name="_5６農家人口">#REF!</definedName>
    <definedName name="_Regression_Int" localSheetId="0" hidden="1">1</definedName>
    <definedName name="_xlnm.Print_Area" localSheetId="0">'234'!$A$1:$U$33</definedName>
    <definedName name="Print_Area_MI" localSheetId="0">'234'!$B$1:$B$32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<sst xmlns="http://schemas.openxmlformats.org/spreadsheetml/2006/main" count="110" uniqueCount="76">
  <si>
    <t>(単位  人)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</si>
  <si>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</si>
  <si>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</si>
  <si>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</si>
  <si>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</si>
  <si>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</si>
  <si>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</si>
  <si>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</si>
  <si>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</si>
  <si>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</si>
  <si>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</si>
  <si>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</si>
  <si>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</si>
  <si>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</si>
  <si>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 xml:space="preserve"> </t>
  </si>
  <si>
    <t>農業</t>
  </si>
  <si>
    <t>林業</t>
  </si>
  <si>
    <t>漁業</t>
  </si>
  <si>
    <t>鉱業</t>
  </si>
  <si>
    <t>建設業</t>
  </si>
  <si>
    <t>製造業</t>
  </si>
  <si>
    <t>電気・ｶﾞｽ・熱供給・水道業</t>
  </si>
  <si>
    <t>金融・保険業</t>
  </si>
  <si>
    <t>不動産業</t>
  </si>
  <si>
    <t>サービス業</t>
  </si>
  <si>
    <t>公務</t>
  </si>
  <si>
    <t>情報通信業</t>
  </si>
  <si>
    <t>飲食店,宿泊業</t>
  </si>
  <si>
    <t>医療,福祉</t>
  </si>
  <si>
    <t>教育,学習支援</t>
  </si>
  <si>
    <t>複合サービス事業</t>
  </si>
  <si>
    <t>分類不能の産業</t>
  </si>
  <si>
    <t>資料：文部科学省「学校基本調査」</t>
  </si>
  <si>
    <r>
      <t>　　　　　　　　　　　　　　　　　　　　　　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．中学校・高等学校卒業者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の産業別就職状況</t>
    </r>
  </si>
  <si>
    <t>各年度5月1日</t>
  </si>
  <si>
    <t>平　成　14　年　度</t>
  </si>
  <si>
    <t xml:space="preserve"> </t>
  </si>
  <si>
    <t>運輸業</t>
  </si>
  <si>
    <t>卸・小売業</t>
  </si>
  <si>
    <t>A</t>
  </si>
  <si>
    <t>A</t>
  </si>
  <si>
    <t>B</t>
  </si>
  <si>
    <t>B</t>
  </si>
  <si>
    <t>C</t>
  </si>
  <si>
    <t>C</t>
  </si>
  <si>
    <t>D</t>
  </si>
  <si>
    <t>D</t>
  </si>
  <si>
    <t>E</t>
  </si>
  <si>
    <t>E</t>
  </si>
  <si>
    <t>F</t>
  </si>
  <si>
    <t>F</t>
  </si>
  <si>
    <t>H</t>
  </si>
  <si>
    <t>H</t>
  </si>
  <si>
    <t>I</t>
  </si>
  <si>
    <t>I</t>
  </si>
  <si>
    <t>J</t>
  </si>
  <si>
    <t>J</t>
  </si>
  <si>
    <t>K</t>
  </si>
  <si>
    <t>K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</si>
  <si>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</si>
  <si>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</si>
  <si>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</si>
  <si>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</si>
  <si>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</si>
  <si>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</si>
  <si>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</si>
  <si>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</si>
  <si>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</si>
  <si>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</si>
  <si>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</si>
  <si>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</si>
  <si>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R</t>
  </si>
  <si>
    <t>R</t>
  </si>
  <si>
    <t>S</t>
  </si>
  <si>
    <t>S</t>
  </si>
  <si>
    <t xml:space="preserve">   年 次 お よ び 産 業   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</si>
</sst>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color indexed="10"/>
      <name val="ＭＳ 明朝"/>
      <family val="1"/>
    </font>
    <font>
      <sz val="8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176" fontId="4" fillId="0" borderId="0" xfId="21" applyNumberFormat="1" applyFont="1" applyAlignment="1">
      <alignment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0" fontId="0" fillId="0" borderId="1" xfId="21" applyBorder="1" applyAlignment="1">
      <alignment horizontal="right" vertical="center"/>
      <protection/>
    </xf>
    <xf numFmtId="176" fontId="4" fillId="0" borderId="0" xfId="21" applyNumberFormat="1" applyFont="1" applyAlignment="1">
      <alignment horizontal="right" vertical="center"/>
      <protection/>
    </xf>
    <xf numFmtId="176" fontId="4" fillId="0" borderId="2" xfId="21" applyNumberFormat="1" applyFont="1" applyBorder="1" applyAlignment="1" applyProtection="1">
      <alignment horizontal="centerContinuous" vertical="center"/>
      <protection/>
    </xf>
    <xf numFmtId="176" fontId="4" fillId="0" borderId="2" xfId="21" applyNumberFormat="1" applyFont="1" applyBorder="1" applyAlignment="1">
      <alignment horizontal="centerContinuous" vertical="center"/>
      <protection/>
    </xf>
    <xf numFmtId="176" fontId="4" fillId="0" borderId="3" xfId="21" applyNumberFormat="1" applyFont="1" applyBorder="1" applyAlignment="1">
      <alignment horizontal="center" vertical="center"/>
      <protection/>
    </xf>
    <xf numFmtId="176" fontId="4" fillId="0" borderId="4" xfId="21" applyNumberFormat="1" applyFont="1" applyBorder="1" applyAlignment="1">
      <alignment horizontal="center" vertical="center"/>
      <protection/>
    </xf>
    <xf numFmtId="176" fontId="4" fillId="0" borderId="5" xfId="21" applyNumberFormat="1" applyFont="1" applyBorder="1" applyAlignment="1">
      <alignment horizontal="centerContinuous" vertical="center"/>
      <protection/>
    </xf>
    <xf numFmtId="176" fontId="4" fillId="0" borderId="6" xfId="21" applyNumberFormat="1" applyFont="1" applyBorder="1" applyAlignment="1" applyProtection="1">
      <alignment horizontal="centerContinuous" vertical="center"/>
      <protection/>
    </xf>
    <xf numFmtId="176" fontId="4" fillId="0" borderId="5" xfId="21" applyNumberFormat="1" applyFont="1" applyBorder="1" applyAlignment="1" applyProtection="1">
      <alignment horizontal="centerContinuous" vertical="center"/>
      <protection/>
    </xf>
    <xf numFmtId="176" fontId="4" fillId="0" borderId="7" xfId="21" applyNumberFormat="1" applyFont="1" applyBorder="1" applyAlignment="1" applyProtection="1">
      <alignment horizontal="centerContinuous" vertical="center"/>
      <protection/>
    </xf>
    <xf numFmtId="176" fontId="4" fillId="0" borderId="3" xfId="21" applyNumberFormat="1" applyFont="1" applyBorder="1" applyAlignment="1" applyProtection="1">
      <alignment horizontal="center" vertical="center"/>
      <protection/>
    </xf>
    <xf numFmtId="176" fontId="4" fillId="0" borderId="5" xfId="21" applyNumberFormat="1" applyFont="1" applyBorder="1" applyAlignment="1" applyProtection="1">
      <alignment horizontal="center" vertical="center"/>
      <protection/>
    </xf>
    <xf numFmtId="176" fontId="4" fillId="0" borderId="8" xfId="21" applyNumberFormat="1" applyFont="1" applyBorder="1" applyAlignment="1" applyProtection="1">
      <alignment horizontal="center" vertical="center"/>
      <protection/>
    </xf>
    <xf numFmtId="176" fontId="8" fillId="0" borderId="9" xfId="21" applyNumberFormat="1" applyFont="1" applyBorder="1" applyAlignment="1" applyProtection="1">
      <alignment horizontal="center" vertical="center"/>
      <protection locked="0"/>
    </xf>
    <xf numFmtId="41" fontId="8" fillId="0" borderId="0" xfId="22" applyNumberFormat="1" applyFont="1" applyAlignment="1" applyProtection="1">
      <alignment vertical="center"/>
      <protection locked="0"/>
    </xf>
    <xf numFmtId="41" fontId="8" fillId="0" borderId="0" xfId="22" applyNumberFormat="1" applyFont="1" applyBorder="1" applyAlignment="1" applyProtection="1">
      <alignment vertical="center"/>
      <protection locked="0"/>
    </xf>
    <xf numFmtId="41" fontId="8" fillId="0" borderId="0" xfId="23" applyNumberFormat="1" applyFont="1" applyAlignment="1" applyProtection="1">
      <alignment vertical="center"/>
      <protection locked="0"/>
    </xf>
    <xf numFmtId="176" fontId="8" fillId="0" borderId="10" xfId="21" applyNumberFormat="1" applyFont="1" applyBorder="1" applyAlignment="1" applyProtection="1">
      <alignment horizontal="center" vertical="center"/>
      <protection locked="0"/>
    </xf>
    <xf numFmtId="176" fontId="4" fillId="0" borderId="0" xfId="23" applyNumberFormat="1" applyFont="1" applyAlignment="1">
      <alignment vertical="center"/>
      <protection/>
    </xf>
    <xf numFmtId="41" fontId="4" fillId="0" borderId="0" xfId="23" applyNumberFormat="1" applyFont="1" applyAlignment="1">
      <alignment vertical="center"/>
      <protection/>
    </xf>
    <xf numFmtId="176" fontId="4" fillId="0" borderId="9" xfId="21" applyNumberFormat="1" applyFont="1" applyBorder="1" applyAlignment="1">
      <alignment horizontal="center" vertical="center"/>
      <protection/>
    </xf>
    <xf numFmtId="41" fontId="4" fillId="0" borderId="0" xfId="22" applyNumberFormat="1" applyFont="1" applyAlignment="1">
      <alignment vertical="center"/>
      <protection/>
    </xf>
    <xf numFmtId="41" fontId="4" fillId="0" borderId="0" xfId="22" applyNumberFormat="1" applyFont="1" applyBorder="1" applyAlignment="1">
      <alignment vertical="center"/>
      <protection/>
    </xf>
    <xf numFmtId="176" fontId="4" fillId="0" borderId="10" xfId="21" applyNumberFormat="1" applyFont="1" applyBorder="1" applyAlignment="1">
      <alignment horizontal="center" vertical="center"/>
      <protection/>
    </xf>
    <xf numFmtId="176" fontId="4" fillId="0" borderId="9" xfId="21" applyNumberFormat="1" applyFont="1" applyBorder="1" applyAlignment="1" applyProtection="1" quotePrefix="1">
      <alignment horizontal="center" vertical="center"/>
      <protection/>
    </xf>
    <xf numFmtId="176" fontId="4" fillId="0" borderId="9" xfId="21" applyNumberFormat="1" applyFont="1" applyBorder="1" applyAlignment="1" applyProtection="1">
      <alignment horizontal="distributed" vertical="center"/>
      <protection/>
    </xf>
    <xf numFmtId="41" fontId="4" fillId="0" borderId="0" xfId="22" applyNumberFormat="1" applyFont="1" applyBorder="1" applyAlignment="1" applyProtection="1">
      <alignment vertical="center"/>
      <protection/>
    </xf>
    <xf numFmtId="41" fontId="9" fillId="0" borderId="0" xfId="22" applyNumberFormat="1" applyFont="1" applyAlignment="1" applyProtection="1">
      <alignment vertical="center"/>
      <protection locked="0"/>
    </xf>
    <xf numFmtId="41" fontId="9" fillId="0" borderId="0" xfId="23" applyNumberFormat="1" applyFont="1" applyAlignment="1" applyProtection="1">
      <alignment vertical="center"/>
      <protection locked="0"/>
    </xf>
    <xf numFmtId="41" fontId="9" fillId="0" borderId="0" xfId="22" applyNumberFormat="1" applyFont="1" applyBorder="1" applyAlignment="1" applyProtection="1">
      <alignment vertical="center"/>
      <protection locked="0"/>
    </xf>
    <xf numFmtId="41" fontId="9" fillId="0" borderId="0" xfId="23" applyNumberFormat="1" applyFont="1" applyBorder="1" applyAlignment="1" applyProtection="1">
      <alignment vertical="center"/>
      <protection locked="0"/>
    </xf>
    <xf numFmtId="41" fontId="4" fillId="0" borderId="0" xfId="23" applyNumberFormat="1" applyFont="1" applyBorder="1" applyAlignment="1">
      <alignment vertical="center"/>
      <protection/>
    </xf>
    <xf numFmtId="176" fontId="4" fillId="0" borderId="11" xfId="21" applyNumberFormat="1" applyFont="1" applyBorder="1" applyAlignment="1" applyProtection="1">
      <alignment horizontal="distributed" vertical="center"/>
      <protection/>
    </xf>
    <xf numFmtId="41" fontId="4" fillId="0" borderId="4" xfId="22" applyNumberFormat="1" applyFont="1" applyBorder="1" applyAlignment="1">
      <alignment vertical="center"/>
      <protection/>
    </xf>
    <xf numFmtId="41" fontId="9" fillId="0" borderId="4" xfId="22" applyNumberFormat="1" applyFont="1" applyBorder="1" applyAlignment="1" applyProtection="1">
      <alignment vertical="center"/>
      <protection locked="0"/>
    </xf>
    <xf numFmtId="41" fontId="9" fillId="0" borderId="4" xfId="23" applyNumberFormat="1" applyFont="1" applyBorder="1" applyAlignment="1" applyProtection="1">
      <alignment vertical="center"/>
      <protection locked="0"/>
    </xf>
    <xf numFmtId="41" fontId="4" fillId="0" borderId="4" xfId="23" applyNumberFormat="1" applyFont="1" applyBorder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0" xfId="23" applyNumberFormat="1" applyFont="1" applyBorder="1" applyAlignment="1">
      <alignment vertical="center"/>
      <protection/>
    </xf>
    <xf numFmtId="176" fontId="4" fillId="0" borderId="12" xfId="21" applyNumberFormat="1" applyFont="1" applyBorder="1" applyAlignment="1">
      <alignment horizontal="centerContinuous" vertical="center"/>
      <protection/>
    </xf>
    <xf numFmtId="176" fontId="4" fillId="0" borderId="13" xfId="21" applyNumberFormat="1" applyFont="1" applyBorder="1" applyAlignment="1" applyProtection="1">
      <alignment horizontal="centerContinuous" vertical="center"/>
      <protection/>
    </xf>
    <xf numFmtId="176" fontId="4" fillId="0" borderId="13" xfId="21" applyNumberFormat="1" applyFont="1" applyBorder="1" applyAlignment="1">
      <alignment horizontal="centerContinuous" vertical="center"/>
      <protection/>
    </xf>
    <xf numFmtId="176" fontId="5" fillId="0" borderId="0" xfId="21" applyNumberFormat="1" applyFont="1" applyAlignment="1">
      <alignment vertical="center"/>
      <protection/>
    </xf>
    <xf numFmtId="176" fontId="10" fillId="0" borderId="9" xfId="21" applyNumberFormat="1" applyFont="1" applyBorder="1" applyAlignment="1" applyProtection="1" quotePrefix="1">
      <alignment horizontal="center" vertical="center"/>
      <protection locked="0"/>
    </xf>
    <xf numFmtId="41" fontId="5" fillId="0" borderId="0" xfId="22" applyNumberFormat="1" applyFont="1" applyAlignment="1">
      <alignment vertical="center"/>
      <protection/>
    </xf>
    <xf numFmtId="41" fontId="5" fillId="0" borderId="0" xfId="22" applyNumberFormat="1" applyFont="1" applyBorder="1" applyAlignment="1">
      <alignment vertical="center"/>
      <protection/>
    </xf>
    <xf numFmtId="176" fontId="5" fillId="0" borderId="10" xfId="21" applyNumberFormat="1" applyFont="1" applyBorder="1" applyAlignment="1">
      <alignment horizontal="center" vertical="center"/>
      <protection/>
    </xf>
    <xf numFmtId="41" fontId="5" fillId="0" borderId="0" xfId="23" applyNumberFormat="1" applyFont="1" applyAlignment="1">
      <alignment vertical="center"/>
      <protection/>
    </xf>
    <xf numFmtId="176" fontId="4" fillId="0" borderId="0" xfId="21" applyNumberFormat="1" applyFont="1" applyAlignment="1">
      <alignment horizontal="center" vertical="center"/>
      <protection/>
    </xf>
    <xf numFmtId="176" fontId="7" fillId="0" borderId="14" xfId="21" applyNumberFormat="1" applyFont="1" applyBorder="1" applyAlignment="1" applyProtection="1">
      <alignment horizontal="center" vertical="center" wrapText="1"/>
      <protection/>
    </xf>
    <xf numFmtId="176" fontId="7" fillId="0" borderId="10" xfId="21" applyNumberFormat="1" applyFont="1" applyBorder="1" applyAlignment="1" applyProtection="1">
      <alignment horizontal="center" vertical="center" wrapText="1"/>
      <protection/>
    </xf>
    <xf numFmtId="176" fontId="7" fillId="0" borderId="3" xfId="21" applyNumberFormat="1" applyFont="1" applyBorder="1" applyAlignment="1" applyProtection="1">
      <alignment horizontal="center" vertical="center" wrapText="1"/>
      <protection/>
    </xf>
    <xf numFmtId="176" fontId="4" fillId="0" borderId="14" xfId="21" applyNumberFormat="1" applyFont="1" applyBorder="1" applyAlignment="1">
      <alignment horizontal="center"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15" xfId="21" applyNumberFormat="1" applyFont="1" applyBorder="1" applyAlignment="1">
      <alignment horizontal="center" vertical="center"/>
      <protection/>
    </xf>
    <xf numFmtId="176" fontId="4" fillId="0" borderId="3" xfId="21" applyNumberFormat="1" applyFont="1" applyBorder="1" applyAlignment="1">
      <alignment horizontal="center" vertical="center"/>
      <protection/>
    </xf>
    <xf numFmtId="176" fontId="4" fillId="0" borderId="4" xfId="21" applyNumberFormat="1" applyFont="1" applyBorder="1" applyAlignment="1">
      <alignment horizontal="center" vertical="center"/>
      <protection/>
    </xf>
    <xf numFmtId="176" fontId="4" fillId="0" borderId="11" xfId="21" applyNumberFormat="1" applyFont="1" applyBorder="1" applyAlignment="1">
      <alignment horizontal="center" vertical="center"/>
      <protection/>
    </xf>
    <xf numFmtId="176" fontId="0" fillId="0" borderId="0" xfId="21" applyNumberFormat="1" applyFont="1" applyAlignment="1" applyProtection="1">
      <alignment horizontal="left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41" xfId="22"/>
    <cellStyle name="標準_241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095625" y="22669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095625" y="27336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30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105150" y="3200400"/>
          <a:ext cx="95250" cy="169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095625" y="22669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3095625" y="27336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30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3105150" y="3200400"/>
          <a:ext cx="95250" cy="169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H52"/>
  <sheetViews>
    <sheetView tabSelected="1" view="pageBreakPreview" zoomScaleSheetLayoutView="100" workbookViewId="0" topLeftCell="A1">
      <selection activeCell="A1" sqref="A1:U1"/>
    </sheetView>
  </sheetViews>
  <sheetFormatPr defaultColWidth="17" defaultRowHeight="18"/>
  <cols>
    <col min="1" max="1" width="2.16015625" style="1" bestFit="1" customWidth="1"/>
    <col min="2" max="2" width="24.41015625" style="1" customWidth="1"/>
    <col min="3" max="5" width="8.41015625" style="1" customWidth="1"/>
    <col min="6" max="8" width="7.66015625" style="1" customWidth="1"/>
    <col min="9" max="10" width="7.16015625" style="1" customWidth="1"/>
    <col min="11" max="20" width="5.66015625" style="1" customWidth="1"/>
    <col min="21" max="21" width="2.58203125" style="1" customWidth="1"/>
    <col min="22" max="16384" width="17" style="1" customWidth="1"/>
  </cols>
  <sheetData>
    <row r="1" spans="1:21" ht="17.2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8" thickBot="1">
      <c r="A2" s="3" t="s">
        <v>0</v>
      </c>
      <c r="B2" s="2"/>
      <c r="C2" s="2"/>
      <c r="D2" s="2"/>
      <c r="E2" s="2"/>
      <c r="F2" s="41"/>
      <c r="G2" s="41"/>
      <c r="R2" s="4"/>
      <c r="S2" s="5"/>
      <c r="T2" s="4"/>
      <c r="U2" s="5" t="s">
        <v>34</v>
      </c>
    </row>
    <row r="3" spans="1:21" ht="13.5" customHeight="1" thickTop="1">
      <c r="A3" s="63" t="s">
        <v>75</v>
      </c>
      <c r="B3" s="64"/>
      <c r="C3" s="56" t="s">
        <v>1</v>
      </c>
      <c r="D3" s="57"/>
      <c r="E3" s="58"/>
      <c r="F3" s="43" t="s">
        <v>2</v>
      </c>
      <c r="G3" s="44"/>
      <c r="H3" s="45"/>
      <c r="I3" s="6"/>
      <c r="J3" s="6"/>
      <c r="K3" s="6"/>
      <c r="L3" s="7"/>
      <c r="M3" s="6"/>
      <c r="N3" s="6"/>
      <c r="O3" s="6"/>
      <c r="P3" s="7"/>
      <c r="Q3" s="6"/>
      <c r="R3" s="7"/>
      <c r="S3" s="6"/>
      <c r="T3" s="6"/>
      <c r="U3" s="53" t="s">
        <v>3</v>
      </c>
    </row>
    <row r="4" spans="1:21" ht="13.5" customHeight="1">
      <c r="A4" s="65"/>
      <c r="B4" s="66"/>
      <c r="C4" s="59"/>
      <c r="D4" s="60"/>
      <c r="E4" s="61"/>
      <c r="F4" s="10" t="s">
        <v>4</v>
      </c>
      <c r="G4" s="11"/>
      <c r="H4" s="13"/>
      <c r="I4" s="12" t="s">
        <v>5</v>
      </c>
      <c r="J4" s="13"/>
      <c r="K4" s="12" t="s">
        <v>6</v>
      </c>
      <c r="L4" s="13"/>
      <c r="M4" s="12" t="s">
        <v>7</v>
      </c>
      <c r="N4" s="13"/>
      <c r="O4" s="12" t="s">
        <v>8</v>
      </c>
      <c r="P4" s="13"/>
      <c r="Q4" s="12" t="s">
        <v>9</v>
      </c>
      <c r="R4" s="13"/>
      <c r="S4" s="12" t="s">
        <v>10</v>
      </c>
      <c r="T4" s="13"/>
      <c r="U4" s="54"/>
    </row>
    <row r="5" spans="1:21" ht="13.5" customHeight="1">
      <c r="A5" s="67"/>
      <c r="B5" s="68"/>
      <c r="C5" s="11" t="s">
        <v>11</v>
      </c>
      <c r="D5" s="14" t="s">
        <v>12</v>
      </c>
      <c r="E5" s="14" t="s">
        <v>13</v>
      </c>
      <c r="F5" s="15" t="s">
        <v>11</v>
      </c>
      <c r="G5" s="14" t="s">
        <v>12</v>
      </c>
      <c r="H5" s="16" t="s">
        <v>13</v>
      </c>
      <c r="I5" s="14" t="s">
        <v>12</v>
      </c>
      <c r="J5" s="14" t="s">
        <v>13</v>
      </c>
      <c r="K5" s="16" t="s">
        <v>12</v>
      </c>
      <c r="L5" s="14" t="s">
        <v>13</v>
      </c>
      <c r="M5" s="14" t="s">
        <v>12</v>
      </c>
      <c r="N5" s="14" t="s">
        <v>13</v>
      </c>
      <c r="O5" s="14" t="s">
        <v>12</v>
      </c>
      <c r="P5" s="14" t="s">
        <v>13</v>
      </c>
      <c r="Q5" s="14" t="s">
        <v>12</v>
      </c>
      <c r="R5" s="14" t="s">
        <v>13</v>
      </c>
      <c r="S5" s="14" t="s">
        <v>12</v>
      </c>
      <c r="T5" s="14" t="s">
        <v>13</v>
      </c>
      <c r="U5" s="55"/>
    </row>
    <row r="6" spans="2:86" ht="12">
      <c r="B6" s="17" t="s">
        <v>35</v>
      </c>
      <c r="C6" s="18">
        <v>125</v>
      </c>
      <c r="D6" s="19">
        <v>89</v>
      </c>
      <c r="E6" s="18">
        <v>36</v>
      </c>
      <c r="F6" s="18">
        <v>3675</v>
      </c>
      <c r="G6" s="18">
        <v>2066</v>
      </c>
      <c r="H6" s="18">
        <v>1609</v>
      </c>
      <c r="I6" s="18">
        <v>420</v>
      </c>
      <c r="J6" s="18">
        <v>469</v>
      </c>
      <c r="K6" s="20">
        <v>251</v>
      </c>
      <c r="L6" s="20">
        <v>118</v>
      </c>
      <c r="M6" s="20">
        <v>975</v>
      </c>
      <c r="N6" s="20">
        <v>62</v>
      </c>
      <c r="O6" s="20">
        <v>250</v>
      </c>
      <c r="P6" s="20">
        <v>532</v>
      </c>
      <c r="Q6" s="20">
        <v>94</v>
      </c>
      <c r="R6" s="20">
        <v>122</v>
      </c>
      <c r="S6" s="20">
        <v>76</v>
      </c>
      <c r="T6" s="20">
        <v>306</v>
      </c>
      <c r="U6" s="21">
        <v>14</v>
      </c>
      <c r="V6" s="42"/>
      <c r="W6" s="42"/>
      <c r="X6" s="42"/>
      <c r="Y6" s="42"/>
      <c r="Z6" s="42"/>
      <c r="AA6" s="42"/>
      <c r="AB6" s="42"/>
      <c r="AC6" s="42"/>
      <c r="AD6" s="42"/>
      <c r="AE6" s="42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</row>
    <row r="7" spans="2:31" ht="12">
      <c r="B7" s="17">
        <v>15</v>
      </c>
      <c r="C7" s="18">
        <v>99</v>
      </c>
      <c r="D7" s="19">
        <v>72</v>
      </c>
      <c r="E7" s="18">
        <v>27</v>
      </c>
      <c r="F7" s="18">
        <v>3521</v>
      </c>
      <c r="G7" s="18">
        <v>2047</v>
      </c>
      <c r="H7" s="18">
        <v>1474</v>
      </c>
      <c r="I7" s="18">
        <v>425</v>
      </c>
      <c r="J7" s="18">
        <v>448</v>
      </c>
      <c r="K7" s="20">
        <v>249</v>
      </c>
      <c r="L7" s="20">
        <v>130</v>
      </c>
      <c r="M7" s="20">
        <v>959</v>
      </c>
      <c r="N7" s="20">
        <v>69</v>
      </c>
      <c r="O7" s="20">
        <v>223</v>
      </c>
      <c r="P7" s="20">
        <v>448</v>
      </c>
      <c r="Q7" s="20">
        <v>91</v>
      </c>
      <c r="R7" s="20">
        <v>118</v>
      </c>
      <c r="S7" s="20">
        <v>100</v>
      </c>
      <c r="T7" s="20">
        <v>261</v>
      </c>
      <c r="U7" s="21">
        <v>15</v>
      </c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2:31" ht="12">
      <c r="B8" s="17">
        <v>16</v>
      </c>
      <c r="C8" s="18">
        <v>92</v>
      </c>
      <c r="D8" s="19">
        <v>63</v>
      </c>
      <c r="E8" s="18">
        <v>29</v>
      </c>
      <c r="F8" s="18">
        <v>3400</v>
      </c>
      <c r="G8" s="18">
        <v>1998</v>
      </c>
      <c r="H8" s="18">
        <v>1402</v>
      </c>
      <c r="I8" s="18">
        <v>403</v>
      </c>
      <c r="J8" s="18">
        <v>422</v>
      </c>
      <c r="K8" s="20">
        <v>270</v>
      </c>
      <c r="L8" s="20">
        <v>131</v>
      </c>
      <c r="M8" s="20">
        <v>929</v>
      </c>
      <c r="N8" s="20">
        <v>62</v>
      </c>
      <c r="O8" s="20">
        <v>214</v>
      </c>
      <c r="P8" s="20">
        <v>397</v>
      </c>
      <c r="Q8" s="20">
        <v>84</v>
      </c>
      <c r="R8" s="20">
        <v>133</v>
      </c>
      <c r="S8" s="20">
        <v>98</v>
      </c>
      <c r="T8" s="20">
        <v>257</v>
      </c>
      <c r="U8" s="21">
        <v>16</v>
      </c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2:31" ht="12">
      <c r="B9" s="17">
        <v>17</v>
      </c>
      <c r="C9" s="18">
        <v>89</v>
      </c>
      <c r="D9" s="19">
        <v>64</v>
      </c>
      <c r="E9" s="18">
        <v>25</v>
      </c>
      <c r="F9" s="18">
        <v>3497</v>
      </c>
      <c r="G9" s="18">
        <v>2033</v>
      </c>
      <c r="H9" s="18">
        <v>1464</v>
      </c>
      <c r="I9" s="18">
        <v>393</v>
      </c>
      <c r="J9" s="18">
        <v>441</v>
      </c>
      <c r="K9" s="20">
        <v>263</v>
      </c>
      <c r="L9" s="20">
        <v>143</v>
      </c>
      <c r="M9" s="20">
        <v>948</v>
      </c>
      <c r="N9" s="20">
        <v>86</v>
      </c>
      <c r="O9" s="20">
        <v>222</v>
      </c>
      <c r="P9" s="20">
        <v>423</v>
      </c>
      <c r="Q9" s="20">
        <v>107</v>
      </c>
      <c r="R9" s="20">
        <v>145</v>
      </c>
      <c r="S9" s="20">
        <v>100</v>
      </c>
      <c r="T9" s="20">
        <v>226</v>
      </c>
      <c r="U9" s="21">
        <v>17</v>
      </c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2:31" ht="12">
      <c r="B10" s="17">
        <v>18</v>
      </c>
      <c r="C10" s="18">
        <v>67</v>
      </c>
      <c r="D10" s="19">
        <v>48</v>
      </c>
      <c r="E10" s="18">
        <v>19</v>
      </c>
      <c r="F10" s="18">
        <v>3359</v>
      </c>
      <c r="G10" s="18">
        <v>1998</v>
      </c>
      <c r="H10" s="18">
        <v>1361</v>
      </c>
      <c r="I10" s="18">
        <v>406</v>
      </c>
      <c r="J10" s="18">
        <v>343</v>
      </c>
      <c r="K10" s="20">
        <v>237</v>
      </c>
      <c r="L10" s="20">
        <v>137</v>
      </c>
      <c r="M10" s="20">
        <v>953</v>
      </c>
      <c r="N10" s="20">
        <v>93</v>
      </c>
      <c r="O10" s="20">
        <v>214</v>
      </c>
      <c r="P10" s="20">
        <v>400</v>
      </c>
      <c r="Q10" s="20">
        <v>88</v>
      </c>
      <c r="R10" s="20">
        <v>133</v>
      </c>
      <c r="S10" s="20">
        <v>100</v>
      </c>
      <c r="T10" s="20">
        <v>255</v>
      </c>
      <c r="U10" s="21">
        <v>18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2:31" ht="12">
      <c r="B11" s="24"/>
      <c r="C11" s="25"/>
      <c r="D11" s="26"/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7" t="s">
        <v>36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2:31" s="46" customFormat="1" ht="12">
      <c r="B12" s="47">
        <v>19</v>
      </c>
      <c r="C12" s="48">
        <f>+D12+E12</f>
        <v>78</v>
      </c>
      <c r="D12" s="49">
        <f>SUM(D15:D32)</f>
        <v>50</v>
      </c>
      <c r="E12" s="49">
        <f>SUM(E15:E32)</f>
        <v>28</v>
      </c>
      <c r="F12" s="48">
        <f aca="true" t="shared" si="0" ref="F12:T12">SUM(F14:F32)</f>
        <v>3304</v>
      </c>
      <c r="G12" s="48">
        <f t="shared" si="0"/>
        <v>2058</v>
      </c>
      <c r="H12" s="48">
        <f t="shared" si="0"/>
        <v>1246</v>
      </c>
      <c r="I12" s="48">
        <f t="shared" si="0"/>
        <v>394</v>
      </c>
      <c r="J12" s="48">
        <f t="shared" si="0"/>
        <v>329</v>
      </c>
      <c r="K12" s="48">
        <f t="shared" si="0"/>
        <v>231</v>
      </c>
      <c r="L12" s="48">
        <f t="shared" si="0"/>
        <v>114</v>
      </c>
      <c r="M12" s="48">
        <f t="shared" si="0"/>
        <v>1008</v>
      </c>
      <c r="N12" s="48">
        <f t="shared" si="0"/>
        <v>84</v>
      </c>
      <c r="O12" s="48">
        <f t="shared" si="0"/>
        <v>197</v>
      </c>
      <c r="P12" s="48">
        <f t="shared" si="0"/>
        <v>352</v>
      </c>
      <c r="Q12" s="48">
        <f t="shared" si="0"/>
        <v>92</v>
      </c>
      <c r="R12" s="48">
        <f t="shared" si="0"/>
        <v>118</v>
      </c>
      <c r="S12" s="48">
        <f t="shared" si="0"/>
        <v>136</v>
      </c>
      <c r="T12" s="48">
        <f t="shared" si="0"/>
        <v>249</v>
      </c>
      <c r="U12" s="50">
        <v>19</v>
      </c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2:31" ht="12">
      <c r="B13" s="28"/>
      <c r="C13" s="25"/>
      <c r="D13" s="26"/>
      <c r="E13" s="25"/>
      <c r="F13" s="25"/>
      <c r="G13" s="25"/>
      <c r="H13" s="25"/>
      <c r="I13" s="25"/>
      <c r="J13" s="25"/>
      <c r="K13" s="23"/>
      <c r="L13" s="23"/>
      <c r="M13" s="23"/>
      <c r="N13" s="23"/>
      <c r="O13" s="23"/>
      <c r="P13" s="23"/>
      <c r="Q13" s="23" t="s">
        <v>14</v>
      </c>
      <c r="R13" s="23" t="s">
        <v>14</v>
      </c>
      <c r="S13" s="23"/>
      <c r="T13" s="23"/>
      <c r="U13" s="27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ht="12">
      <c r="A14" s="52" t="s">
        <v>40</v>
      </c>
      <c r="B14" s="29" t="s">
        <v>15</v>
      </c>
      <c r="C14" s="30"/>
      <c r="D14" s="30"/>
      <c r="E14" s="26"/>
      <c r="F14" s="25">
        <f aca="true" t="shared" si="1" ref="F14:F32">SUM(G14:H14)</f>
        <v>11</v>
      </c>
      <c r="G14" s="25">
        <f aca="true" t="shared" si="2" ref="G14:G32">I14+K14+M14+O14+Q14+S14</f>
        <v>9</v>
      </c>
      <c r="H14" s="25">
        <f aca="true" t="shared" si="3" ref="H14:H32">J14+L14+N14+P14+R14+T14</f>
        <v>2</v>
      </c>
      <c r="I14" s="31">
        <v>2</v>
      </c>
      <c r="J14" s="31">
        <v>0</v>
      </c>
      <c r="K14" s="32">
        <v>6</v>
      </c>
      <c r="L14" s="32">
        <v>2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1</v>
      </c>
      <c r="T14" s="32">
        <v>0</v>
      </c>
      <c r="U14" s="27" t="s">
        <v>39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ht="12">
      <c r="A15" s="52" t="s">
        <v>42</v>
      </c>
      <c r="B15" s="29" t="s">
        <v>16</v>
      </c>
      <c r="C15" s="26">
        <f>+D15+E15</f>
        <v>1</v>
      </c>
      <c r="D15" s="31">
        <v>1</v>
      </c>
      <c r="E15" s="31">
        <v>0</v>
      </c>
      <c r="F15" s="25">
        <f t="shared" si="1"/>
        <v>1</v>
      </c>
      <c r="G15" s="25">
        <f t="shared" si="2"/>
        <v>1</v>
      </c>
      <c r="H15" s="25">
        <f t="shared" si="3"/>
        <v>0</v>
      </c>
      <c r="I15" s="31">
        <v>0</v>
      </c>
      <c r="J15" s="31">
        <v>0</v>
      </c>
      <c r="K15" s="32">
        <v>1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27" t="s">
        <v>41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ht="12">
      <c r="A16" s="52" t="s">
        <v>44</v>
      </c>
      <c r="B16" s="29" t="s">
        <v>17</v>
      </c>
      <c r="C16" s="30"/>
      <c r="D16" s="33"/>
      <c r="E16" s="33"/>
      <c r="F16" s="25">
        <f t="shared" si="1"/>
        <v>6</v>
      </c>
      <c r="G16" s="25">
        <f t="shared" si="2"/>
        <v>6</v>
      </c>
      <c r="H16" s="25">
        <f t="shared" si="3"/>
        <v>0</v>
      </c>
      <c r="I16" s="31">
        <v>1</v>
      </c>
      <c r="J16" s="31">
        <v>0</v>
      </c>
      <c r="K16" s="32">
        <v>0</v>
      </c>
      <c r="L16" s="32">
        <v>0</v>
      </c>
      <c r="M16" s="32">
        <v>3</v>
      </c>
      <c r="N16" s="32">
        <v>0</v>
      </c>
      <c r="O16" s="32">
        <v>0</v>
      </c>
      <c r="P16" s="32">
        <v>0</v>
      </c>
      <c r="Q16" s="32">
        <v>2</v>
      </c>
      <c r="R16" s="32">
        <v>0</v>
      </c>
      <c r="S16" s="32">
        <v>0</v>
      </c>
      <c r="T16" s="32">
        <v>0</v>
      </c>
      <c r="U16" s="27" t="s">
        <v>43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ht="12">
      <c r="A17" s="52" t="s">
        <v>46</v>
      </c>
      <c r="B17" s="29" t="s">
        <v>18</v>
      </c>
      <c r="C17" s="30"/>
      <c r="D17" s="33"/>
      <c r="E17" s="33"/>
      <c r="F17" s="25">
        <f t="shared" si="1"/>
        <v>10</v>
      </c>
      <c r="G17" s="25">
        <f t="shared" si="2"/>
        <v>10</v>
      </c>
      <c r="H17" s="25">
        <f t="shared" si="3"/>
        <v>0</v>
      </c>
      <c r="I17" s="31">
        <v>2</v>
      </c>
      <c r="J17" s="31">
        <v>0</v>
      </c>
      <c r="K17" s="32">
        <v>0</v>
      </c>
      <c r="L17" s="32">
        <v>0</v>
      </c>
      <c r="M17" s="32">
        <v>8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27" t="s">
        <v>45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ht="12">
      <c r="A18" s="52" t="s">
        <v>48</v>
      </c>
      <c r="B18" s="29" t="s">
        <v>19</v>
      </c>
      <c r="C18" s="26">
        <f>+D18+E18</f>
        <v>26</v>
      </c>
      <c r="D18" s="33">
        <v>26</v>
      </c>
      <c r="E18" s="33">
        <v>0</v>
      </c>
      <c r="F18" s="25">
        <f t="shared" si="1"/>
        <v>238</v>
      </c>
      <c r="G18" s="25">
        <f t="shared" si="2"/>
        <v>212</v>
      </c>
      <c r="H18" s="25">
        <f t="shared" si="3"/>
        <v>26</v>
      </c>
      <c r="I18" s="31">
        <v>12</v>
      </c>
      <c r="J18" s="31">
        <v>8</v>
      </c>
      <c r="K18" s="32">
        <v>20</v>
      </c>
      <c r="L18" s="32">
        <v>0</v>
      </c>
      <c r="M18" s="32">
        <v>149</v>
      </c>
      <c r="N18" s="32">
        <v>4</v>
      </c>
      <c r="O18" s="32">
        <v>17</v>
      </c>
      <c r="P18" s="32">
        <v>9</v>
      </c>
      <c r="Q18" s="32">
        <v>4</v>
      </c>
      <c r="R18" s="32">
        <v>0</v>
      </c>
      <c r="S18" s="32">
        <f>3+7</f>
        <v>10</v>
      </c>
      <c r="T18" s="32">
        <f>1+4</f>
        <v>5</v>
      </c>
      <c r="U18" s="27" t="s">
        <v>47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ht="12">
      <c r="A19" s="52" t="s">
        <v>50</v>
      </c>
      <c r="B19" s="29" t="s">
        <v>20</v>
      </c>
      <c r="C19" s="30"/>
      <c r="D19" s="33"/>
      <c r="E19" s="33"/>
      <c r="F19" s="25">
        <f t="shared" si="1"/>
        <v>1405</v>
      </c>
      <c r="G19" s="25">
        <f t="shared" si="2"/>
        <v>1064</v>
      </c>
      <c r="H19" s="25">
        <f t="shared" si="3"/>
        <v>341</v>
      </c>
      <c r="I19" s="31">
        <v>158</v>
      </c>
      <c r="J19" s="31">
        <v>86</v>
      </c>
      <c r="K19" s="32">
        <v>125</v>
      </c>
      <c r="L19" s="32">
        <v>48</v>
      </c>
      <c r="M19" s="32">
        <v>634</v>
      </c>
      <c r="N19" s="32">
        <v>38</v>
      </c>
      <c r="O19" s="32">
        <v>84</v>
      </c>
      <c r="P19" s="32">
        <v>79</v>
      </c>
      <c r="Q19" s="32">
        <f>10+7</f>
        <v>17</v>
      </c>
      <c r="R19" s="32">
        <f>1+41</f>
        <v>42</v>
      </c>
      <c r="S19" s="32">
        <f>1+45</f>
        <v>46</v>
      </c>
      <c r="T19" s="32">
        <f>1+4+43</f>
        <v>48</v>
      </c>
      <c r="U19" s="27" t="s">
        <v>49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ht="12">
      <c r="A20" s="52" t="s">
        <v>46</v>
      </c>
      <c r="B20" s="29" t="s">
        <v>21</v>
      </c>
      <c r="C20" s="30"/>
      <c r="D20" s="33"/>
      <c r="E20" s="33"/>
      <c r="F20" s="25">
        <f t="shared" si="1"/>
        <v>25</v>
      </c>
      <c r="G20" s="25">
        <f t="shared" si="2"/>
        <v>20</v>
      </c>
      <c r="H20" s="25">
        <f t="shared" si="3"/>
        <v>5</v>
      </c>
      <c r="I20" s="31">
        <v>1</v>
      </c>
      <c r="J20" s="31">
        <v>0</v>
      </c>
      <c r="K20" s="32">
        <v>0</v>
      </c>
      <c r="L20" s="32">
        <v>0</v>
      </c>
      <c r="M20" s="32">
        <v>17</v>
      </c>
      <c r="N20" s="32">
        <v>2</v>
      </c>
      <c r="O20" s="32">
        <v>1</v>
      </c>
      <c r="P20" s="32">
        <v>3</v>
      </c>
      <c r="Q20" s="32">
        <v>0</v>
      </c>
      <c r="R20" s="32">
        <v>0</v>
      </c>
      <c r="S20" s="32">
        <v>1</v>
      </c>
      <c r="T20" s="32">
        <v>0</v>
      </c>
      <c r="U20" s="27" t="s">
        <v>45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ht="12">
      <c r="A21" s="52" t="s">
        <v>52</v>
      </c>
      <c r="B21" s="29" t="s">
        <v>26</v>
      </c>
      <c r="C21" s="30"/>
      <c r="D21" s="33"/>
      <c r="E21" s="33"/>
      <c r="F21" s="25">
        <f t="shared" si="1"/>
        <v>39</v>
      </c>
      <c r="G21" s="25">
        <f t="shared" si="2"/>
        <v>21</v>
      </c>
      <c r="H21" s="25">
        <f t="shared" si="3"/>
        <v>18</v>
      </c>
      <c r="I21" s="31">
        <v>2</v>
      </c>
      <c r="J21" s="31">
        <v>4</v>
      </c>
      <c r="K21" s="32">
        <v>3</v>
      </c>
      <c r="L21" s="32">
        <v>0</v>
      </c>
      <c r="M21" s="32">
        <v>6</v>
      </c>
      <c r="N21" s="32">
        <v>5</v>
      </c>
      <c r="O21" s="32">
        <v>5</v>
      </c>
      <c r="P21" s="32">
        <v>3</v>
      </c>
      <c r="Q21" s="32">
        <v>0</v>
      </c>
      <c r="R21" s="32">
        <v>0</v>
      </c>
      <c r="S21" s="32">
        <v>5</v>
      </c>
      <c r="T21" s="32">
        <f>1+5</f>
        <v>6</v>
      </c>
      <c r="U21" s="27" t="s">
        <v>51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ht="12">
      <c r="A22" s="52" t="s">
        <v>54</v>
      </c>
      <c r="B22" s="29" t="s">
        <v>37</v>
      </c>
      <c r="C22" s="30"/>
      <c r="D22" s="33"/>
      <c r="E22" s="33"/>
      <c r="F22" s="25">
        <f t="shared" si="1"/>
        <v>100</v>
      </c>
      <c r="G22" s="25">
        <f t="shared" si="2"/>
        <v>60</v>
      </c>
      <c r="H22" s="25">
        <f t="shared" si="3"/>
        <v>40</v>
      </c>
      <c r="I22" s="31">
        <v>15</v>
      </c>
      <c r="J22" s="31">
        <v>7</v>
      </c>
      <c r="K22" s="32">
        <v>3</v>
      </c>
      <c r="L22" s="32">
        <v>1</v>
      </c>
      <c r="M22" s="32">
        <v>27</v>
      </c>
      <c r="N22" s="32">
        <v>1</v>
      </c>
      <c r="O22" s="32">
        <v>8</v>
      </c>
      <c r="P22" s="32">
        <v>14</v>
      </c>
      <c r="Q22" s="32">
        <v>0</v>
      </c>
      <c r="R22" s="32">
        <v>6</v>
      </c>
      <c r="S22" s="32">
        <f>2+5</f>
        <v>7</v>
      </c>
      <c r="T22" s="32">
        <f>1+2+8</f>
        <v>11</v>
      </c>
      <c r="U22" s="27" t="s">
        <v>53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12">
      <c r="A23" s="52" t="s">
        <v>56</v>
      </c>
      <c r="B23" s="29" t="s">
        <v>38</v>
      </c>
      <c r="C23" s="30"/>
      <c r="D23" s="33"/>
      <c r="E23" s="33"/>
      <c r="F23" s="25">
        <f t="shared" si="1"/>
        <v>324</v>
      </c>
      <c r="G23" s="25">
        <f t="shared" si="2"/>
        <v>130</v>
      </c>
      <c r="H23" s="25">
        <f t="shared" si="3"/>
        <v>194</v>
      </c>
      <c r="I23" s="31">
        <v>33</v>
      </c>
      <c r="J23" s="31">
        <v>47</v>
      </c>
      <c r="K23" s="32">
        <v>16</v>
      </c>
      <c r="L23" s="32">
        <v>9</v>
      </c>
      <c r="M23" s="32">
        <v>34</v>
      </c>
      <c r="N23" s="32">
        <v>9</v>
      </c>
      <c r="O23" s="32">
        <v>28</v>
      </c>
      <c r="P23" s="32">
        <v>90</v>
      </c>
      <c r="Q23" s="32">
        <f>3+1</f>
        <v>4</v>
      </c>
      <c r="R23" s="32">
        <f>2+11</f>
        <v>13</v>
      </c>
      <c r="S23" s="32">
        <v>15</v>
      </c>
      <c r="T23" s="32">
        <f>3+1+1+21</f>
        <v>26</v>
      </c>
      <c r="U23" s="27" t="s">
        <v>55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ht="12">
      <c r="A24" s="52" t="s">
        <v>58</v>
      </c>
      <c r="B24" s="29" t="s">
        <v>22</v>
      </c>
      <c r="C24" s="30"/>
      <c r="D24" s="33"/>
      <c r="E24" s="33"/>
      <c r="F24" s="25">
        <f t="shared" si="1"/>
        <v>23</v>
      </c>
      <c r="G24" s="25">
        <f t="shared" si="2"/>
        <v>6</v>
      </c>
      <c r="H24" s="25">
        <f t="shared" si="3"/>
        <v>17</v>
      </c>
      <c r="I24" s="31">
        <v>4</v>
      </c>
      <c r="J24" s="31">
        <v>3</v>
      </c>
      <c r="K24" s="32">
        <v>0</v>
      </c>
      <c r="L24" s="32">
        <v>0</v>
      </c>
      <c r="M24" s="32">
        <v>2</v>
      </c>
      <c r="N24" s="32">
        <v>0</v>
      </c>
      <c r="O24" s="32">
        <v>0</v>
      </c>
      <c r="P24" s="32">
        <v>10</v>
      </c>
      <c r="Q24" s="32">
        <v>0</v>
      </c>
      <c r="R24" s="32">
        <v>0</v>
      </c>
      <c r="S24" s="32">
        <v>0</v>
      </c>
      <c r="T24" s="32">
        <f>1+3</f>
        <v>4</v>
      </c>
      <c r="U24" s="27" t="s">
        <v>57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ht="12">
      <c r="A25" s="52" t="s">
        <v>60</v>
      </c>
      <c r="B25" s="29" t="s">
        <v>23</v>
      </c>
      <c r="C25" s="30"/>
      <c r="D25" s="33"/>
      <c r="E25" s="33"/>
      <c r="F25" s="25">
        <f t="shared" si="1"/>
        <v>3</v>
      </c>
      <c r="G25" s="25">
        <f t="shared" si="2"/>
        <v>2</v>
      </c>
      <c r="H25" s="25">
        <f t="shared" si="3"/>
        <v>1</v>
      </c>
      <c r="I25" s="31">
        <v>0</v>
      </c>
      <c r="J25" s="31">
        <v>1</v>
      </c>
      <c r="K25" s="32">
        <v>0</v>
      </c>
      <c r="L25" s="32">
        <v>0</v>
      </c>
      <c r="M25" s="32">
        <v>1</v>
      </c>
      <c r="N25" s="32">
        <v>0</v>
      </c>
      <c r="O25" s="32">
        <v>1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27" t="s">
        <v>59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ht="12">
      <c r="A26" s="52" t="s">
        <v>62</v>
      </c>
      <c r="B26" s="29" t="s">
        <v>27</v>
      </c>
      <c r="C26" s="26">
        <f>+D26+E26</f>
        <v>49</v>
      </c>
      <c r="D26" s="33">
        <v>22</v>
      </c>
      <c r="E26" s="33">
        <v>27</v>
      </c>
      <c r="F26" s="25">
        <f t="shared" si="1"/>
        <v>230</v>
      </c>
      <c r="G26" s="25">
        <f t="shared" si="2"/>
        <v>82</v>
      </c>
      <c r="H26" s="25">
        <f t="shared" si="3"/>
        <v>148</v>
      </c>
      <c r="I26" s="33">
        <v>12</v>
      </c>
      <c r="J26" s="33">
        <v>41</v>
      </c>
      <c r="K26" s="34">
        <v>6</v>
      </c>
      <c r="L26" s="34">
        <v>11</v>
      </c>
      <c r="M26" s="34">
        <v>1</v>
      </c>
      <c r="N26" s="34">
        <v>6</v>
      </c>
      <c r="O26" s="34">
        <v>10</v>
      </c>
      <c r="P26" s="34">
        <v>36</v>
      </c>
      <c r="Q26" s="34">
        <v>47</v>
      </c>
      <c r="R26" s="34">
        <v>32</v>
      </c>
      <c r="S26" s="34">
        <f>1+1+4</f>
        <v>6</v>
      </c>
      <c r="T26" s="34">
        <f>2+20</f>
        <v>22</v>
      </c>
      <c r="U26" s="27" t="s">
        <v>61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ht="12">
      <c r="A27" s="52" t="s">
        <v>64</v>
      </c>
      <c r="B27" s="29" t="s">
        <v>28</v>
      </c>
      <c r="C27" s="30"/>
      <c r="D27" s="33"/>
      <c r="E27" s="33"/>
      <c r="F27" s="25">
        <f t="shared" si="1"/>
        <v>221</v>
      </c>
      <c r="G27" s="25">
        <f t="shared" si="2"/>
        <v>31</v>
      </c>
      <c r="H27" s="25">
        <f t="shared" si="3"/>
        <v>190</v>
      </c>
      <c r="I27" s="33">
        <v>8</v>
      </c>
      <c r="J27" s="33">
        <v>39</v>
      </c>
      <c r="K27" s="34">
        <v>2</v>
      </c>
      <c r="L27" s="34">
        <v>16</v>
      </c>
      <c r="M27" s="34">
        <v>4</v>
      </c>
      <c r="N27" s="34">
        <v>1</v>
      </c>
      <c r="O27" s="34">
        <v>4</v>
      </c>
      <c r="P27" s="34">
        <v>36</v>
      </c>
      <c r="Q27" s="34">
        <v>2</v>
      </c>
      <c r="R27" s="34">
        <v>8</v>
      </c>
      <c r="S27" s="34">
        <f>1+8+2</f>
        <v>11</v>
      </c>
      <c r="T27" s="34">
        <f>16+58+16</f>
        <v>90</v>
      </c>
      <c r="U27" s="27" t="s">
        <v>63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ht="12">
      <c r="A28" s="52" t="s">
        <v>66</v>
      </c>
      <c r="B28" s="29" t="s">
        <v>29</v>
      </c>
      <c r="C28" s="30"/>
      <c r="D28" s="33"/>
      <c r="E28" s="33"/>
      <c r="F28" s="25">
        <f t="shared" si="1"/>
        <v>4</v>
      </c>
      <c r="G28" s="25">
        <f t="shared" si="2"/>
        <v>0</v>
      </c>
      <c r="H28" s="25">
        <f t="shared" si="3"/>
        <v>4</v>
      </c>
      <c r="I28" s="33">
        <v>0</v>
      </c>
      <c r="J28" s="33">
        <v>3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1</v>
      </c>
      <c r="U28" s="27" t="s">
        <v>65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ht="12">
      <c r="A29" s="52" t="s">
        <v>68</v>
      </c>
      <c r="B29" s="29" t="s">
        <v>30</v>
      </c>
      <c r="C29" s="30"/>
      <c r="D29" s="33"/>
      <c r="E29" s="33"/>
      <c r="F29" s="25">
        <f t="shared" si="1"/>
        <v>74</v>
      </c>
      <c r="G29" s="25">
        <f t="shared" si="2"/>
        <v>36</v>
      </c>
      <c r="H29" s="25">
        <f t="shared" si="3"/>
        <v>38</v>
      </c>
      <c r="I29" s="33">
        <v>12</v>
      </c>
      <c r="J29" s="33">
        <v>20</v>
      </c>
      <c r="K29" s="34">
        <v>2</v>
      </c>
      <c r="L29" s="34">
        <v>1</v>
      </c>
      <c r="M29" s="34">
        <v>11</v>
      </c>
      <c r="N29" s="34">
        <v>0</v>
      </c>
      <c r="O29" s="34">
        <v>8</v>
      </c>
      <c r="P29" s="34">
        <v>14</v>
      </c>
      <c r="Q29" s="34">
        <v>1</v>
      </c>
      <c r="R29" s="34">
        <v>0</v>
      </c>
      <c r="S29" s="34">
        <v>2</v>
      </c>
      <c r="T29" s="34">
        <f>1+2</f>
        <v>3</v>
      </c>
      <c r="U29" s="27" t="s">
        <v>67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ht="12">
      <c r="A30" s="52" t="s">
        <v>70</v>
      </c>
      <c r="B30" s="29" t="s">
        <v>24</v>
      </c>
      <c r="C30" s="30"/>
      <c r="D30" s="33"/>
      <c r="E30" s="33"/>
      <c r="F30" s="25">
        <f t="shared" si="1"/>
        <v>295</v>
      </c>
      <c r="G30" s="25">
        <f t="shared" si="2"/>
        <v>138</v>
      </c>
      <c r="H30" s="25">
        <f t="shared" si="3"/>
        <v>157</v>
      </c>
      <c r="I30" s="31">
        <v>26</v>
      </c>
      <c r="J30" s="31">
        <v>46</v>
      </c>
      <c r="K30" s="32">
        <v>16</v>
      </c>
      <c r="L30" s="32">
        <v>13</v>
      </c>
      <c r="M30" s="32">
        <v>64</v>
      </c>
      <c r="N30" s="32">
        <v>15</v>
      </c>
      <c r="O30" s="32">
        <v>14</v>
      </c>
      <c r="P30" s="32">
        <v>38</v>
      </c>
      <c r="Q30" s="32">
        <v>4</v>
      </c>
      <c r="R30" s="32">
        <f>2+15</f>
        <v>17</v>
      </c>
      <c r="S30" s="32">
        <v>14</v>
      </c>
      <c r="T30" s="32">
        <f>6+22</f>
        <v>28</v>
      </c>
      <c r="U30" s="27" t="s">
        <v>69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ht="12">
      <c r="A31" s="52" t="s">
        <v>72</v>
      </c>
      <c r="B31" s="29" t="s">
        <v>25</v>
      </c>
      <c r="C31" s="30"/>
      <c r="D31" s="33"/>
      <c r="E31" s="33"/>
      <c r="F31" s="25">
        <f t="shared" si="1"/>
        <v>223</v>
      </c>
      <c r="G31" s="25">
        <f t="shared" si="2"/>
        <v>197</v>
      </c>
      <c r="H31" s="25">
        <f t="shared" si="3"/>
        <v>26</v>
      </c>
      <c r="I31" s="31">
        <v>99</v>
      </c>
      <c r="J31" s="31">
        <v>18</v>
      </c>
      <c r="K31" s="32">
        <v>24</v>
      </c>
      <c r="L31" s="32">
        <v>0</v>
      </c>
      <c r="M31" s="32">
        <v>32</v>
      </c>
      <c r="N31" s="32">
        <v>1</v>
      </c>
      <c r="O31" s="32">
        <v>16</v>
      </c>
      <c r="P31" s="32">
        <v>3</v>
      </c>
      <c r="Q31" s="32">
        <f>2+6</f>
        <v>8</v>
      </c>
      <c r="R31" s="32">
        <v>0</v>
      </c>
      <c r="S31" s="32">
        <f>2+16</f>
        <v>18</v>
      </c>
      <c r="T31" s="32">
        <f>1+3</f>
        <v>4</v>
      </c>
      <c r="U31" s="27" t="s">
        <v>71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ht="12">
      <c r="A32" s="9" t="s">
        <v>74</v>
      </c>
      <c r="B32" s="36" t="s">
        <v>31</v>
      </c>
      <c r="C32" s="37">
        <f>+D32+E32</f>
        <v>2</v>
      </c>
      <c r="D32" s="38">
        <v>1</v>
      </c>
      <c r="E32" s="38">
        <v>1</v>
      </c>
      <c r="F32" s="37">
        <f t="shared" si="1"/>
        <v>72</v>
      </c>
      <c r="G32" s="37">
        <f t="shared" si="2"/>
        <v>33</v>
      </c>
      <c r="H32" s="37">
        <f t="shared" si="3"/>
        <v>39</v>
      </c>
      <c r="I32" s="38">
        <v>7</v>
      </c>
      <c r="J32" s="38">
        <v>6</v>
      </c>
      <c r="K32" s="39">
        <v>7</v>
      </c>
      <c r="L32" s="39">
        <v>13</v>
      </c>
      <c r="M32" s="39">
        <v>15</v>
      </c>
      <c r="N32" s="39">
        <v>2</v>
      </c>
      <c r="O32" s="39">
        <v>1</v>
      </c>
      <c r="P32" s="39">
        <v>17</v>
      </c>
      <c r="Q32" s="39">
        <v>3</v>
      </c>
      <c r="R32" s="39">
        <v>0</v>
      </c>
      <c r="S32" s="39">
        <v>0</v>
      </c>
      <c r="T32" s="39">
        <v>1</v>
      </c>
      <c r="U32" s="8" t="s">
        <v>73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7" ht="12">
      <c r="A33" s="41" t="s">
        <v>32</v>
      </c>
      <c r="B33" s="41"/>
      <c r="C33" s="41"/>
      <c r="D33" s="41"/>
      <c r="E33" s="41"/>
      <c r="F33" s="41"/>
      <c r="G33" s="41"/>
    </row>
    <row r="34" spans="2:8" ht="12">
      <c r="B34" s="41"/>
      <c r="C34" s="41"/>
      <c r="D34" s="41"/>
      <c r="E34" s="41"/>
      <c r="F34" s="41"/>
      <c r="G34" s="41"/>
      <c r="H34" s="41"/>
    </row>
    <row r="35" spans="2:21" ht="12">
      <c r="B35" s="41"/>
      <c r="D35" s="41"/>
      <c r="F35" s="1" t="s">
        <v>14</v>
      </c>
      <c r="G35" s="1" t="s">
        <v>14</v>
      </c>
      <c r="H35" s="1" t="s">
        <v>14</v>
      </c>
      <c r="I35" s="1" t="s">
        <v>14</v>
      </c>
      <c r="J35" s="1" t="s">
        <v>14</v>
      </c>
      <c r="K35" s="1" t="s">
        <v>14</v>
      </c>
      <c r="L35" s="1" t="s">
        <v>14</v>
      </c>
      <c r="M35" s="1" t="s">
        <v>14</v>
      </c>
      <c r="N35" s="1" t="s">
        <v>14</v>
      </c>
      <c r="O35" s="1" t="s">
        <v>14</v>
      </c>
      <c r="P35" s="1" t="s">
        <v>14</v>
      </c>
      <c r="Q35" s="1" t="s">
        <v>14</v>
      </c>
      <c r="R35" s="1" t="s">
        <v>14</v>
      </c>
      <c r="S35" s="1" t="s">
        <v>14</v>
      </c>
      <c r="T35" s="1" t="s">
        <v>14</v>
      </c>
      <c r="U35" s="1" t="s">
        <v>14</v>
      </c>
    </row>
    <row r="36" spans="2:7" ht="12">
      <c r="B36" s="41"/>
      <c r="D36" s="41"/>
      <c r="G36" s="41"/>
    </row>
    <row r="37" spans="2:7" ht="12">
      <c r="B37" s="41"/>
      <c r="D37" s="41"/>
      <c r="G37" s="41"/>
    </row>
    <row r="38" spans="2:7" ht="12">
      <c r="B38" s="41"/>
      <c r="D38" s="41"/>
      <c r="G38" s="41"/>
    </row>
    <row r="39" spans="2:7" ht="12">
      <c r="B39" s="41"/>
      <c r="D39" s="41"/>
      <c r="G39" s="41"/>
    </row>
    <row r="40" ht="12">
      <c r="B40" s="41"/>
    </row>
    <row r="41" ht="12">
      <c r="B41" s="41"/>
    </row>
    <row r="42" ht="12">
      <c r="B42" s="41"/>
    </row>
    <row r="43" ht="12">
      <c r="B43" s="41"/>
    </row>
    <row r="44" ht="12">
      <c r="B44" s="41"/>
    </row>
    <row r="45" ht="12">
      <c r="B45" s="41"/>
    </row>
    <row r="46" ht="12">
      <c r="B46" s="41"/>
    </row>
    <row r="47" ht="12">
      <c r="B47" s="41"/>
    </row>
    <row r="48" ht="12">
      <c r="B48" s="41"/>
    </row>
    <row r="49" ht="12">
      <c r="B49" s="41"/>
    </row>
    <row r="50" ht="12">
      <c r="B50" s="41"/>
    </row>
    <row r="51" ht="12">
      <c r="B51" s="41"/>
    </row>
    <row r="52" ht="12">
      <c r="B52" s="41"/>
    </row>
  </sheetData>
  <mergeCells count="4">
    <mergeCell ref="U3:U5"/>
    <mergeCell ref="C3:E4"/>
    <mergeCell ref="A1:U1"/>
    <mergeCell ref="A3:B5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2008-04-17T01:58:51Z</cp:lastPrinted>
  <dcterms:created xsi:type="dcterms:W3CDTF">2008-04-09T02:53:16Z</dcterms:created>
  <dcterms:modified xsi:type="dcterms:W3CDTF">2008-04-17T10:06:00Z</dcterms:modified>
  <cp:category/>
  <cp:version/>
  <cp:contentType/>
  <cp:contentStatus/>
</cp:coreProperties>
</file>