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35" sheetId="1" r:id="rId1"/>
  </sheets>
  <definedNames>
    <definedName name="_5６農家人口" localSheetId="0">'235'!$B$1:$B$28</definedName>
    <definedName name="_5６農家人口">#REF!</definedName>
    <definedName name="_Regression_Int" localSheetId="0" hidden="1">1</definedName>
    <definedName name="_xlnm.Print_Area" localSheetId="0">'235'!$A$1:$T$29</definedName>
    <definedName name="Print_Area_MI" localSheetId="0">'235'!$B$1:$B$28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<sst xmlns="http://schemas.openxmlformats.org/spreadsheetml/2006/main" count="104" uniqueCount="60">
  <si>
    <t>(単位  人)</t>
  </si>
  <si>
    <t>年　次　お　よ　び　進　路</t>
  </si>
  <si>
    <t>総　　　　数</t>
  </si>
  <si>
    <t>全日定時制別</t>
  </si>
  <si>
    <t>普　　　　通</t>
  </si>
  <si>
    <t>農　　　　業</t>
  </si>
  <si>
    <t>工　　　　業</t>
  </si>
  <si>
    <t>商　　業</t>
  </si>
  <si>
    <t>水産・家庭</t>
  </si>
  <si>
    <t>そ の 他</t>
  </si>
  <si>
    <t>標示番号</t>
  </si>
  <si>
    <t>総　数</t>
  </si>
  <si>
    <t>男</t>
  </si>
  <si>
    <t>女</t>
  </si>
  <si>
    <t>全日制</t>
  </si>
  <si>
    <t>定時制</t>
  </si>
  <si>
    <t>総</t>
  </si>
  <si>
    <t>数</t>
  </si>
  <si>
    <t>総数</t>
  </si>
  <si>
    <t>大        学（学部）</t>
  </si>
  <si>
    <t>大</t>
  </si>
  <si>
    <t>短期大学（本科）</t>
  </si>
  <si>
    <t>短</t>
  </si>
  <si>
    <t>大学・短期大学の別科</t>
  </si>
  <si>
    <t>別</t>
  </si>
  <si>
    <t>高等学校専攻科</t>
  </si>
  <si>
    <t>専</t>
  </si>
  <si>
    <t>大学・短期大学の通信教育部</t>
  </si>
  <si>
    <t>通</t>
  </si>
  <si>
    <t>専 修 学 校 （専門課程）進 学 者</t>
  </si>
  <si>
    <t>専修学校（一般課程）等</t>
  </si>
  <si>
    <t>各種学校</t>
  </si>
  <si>
    <t>各</t>
  </si>
  <si>
    <t>公共職業能力開発施設等入学者</t>
  </si>
  <si>
    <t>公</t>
  </si>
  <si>
    <t>就職者</t>
  </si>
  <si>
    <t>就</t>
  </si>
  <si>
    <t>上記以外の者</t>
  </si>
  <si>
    <t>死亡・不詳</t>
  </si>
  <si>
    <t xml:space="preserve"> </t>
  </si>
  <si>
    <t>大学等進学者　</t>
  </si>
  <si>
    <t xml:space="preserve"> </t>
  </si>
  <si>
    <t>特別支援学校高等部専攻科</t>
  </si>
  <si>
    <t>専修学校等入学者</t>
  </si>
  <si>
    <t xml:space="preserve"> </t>
  </si>
  <si>
    <t>その他</t>
  </si>
  <si>
    <t>一時的な仕事に就いた者</t>
  </si>
  <si>
    <t>一</t>
  </si>
  <si>
    <t>上</t>
  </si>
  <si>
    <t>不</t>
  </si>
  <si>
    <t xml:space="preserve"> </t>
  </si>
  <si>
    <t>資料：文部科学省「学校基本調査」</t>
  </si>
  <si>
    <t>平 　成 　14　 年 　度</t>
  </si>
  <si>
    <t>各年度5月1日</t>
  </si>
  <si>
    <t xml:space="preserve"> </t>
  </si>
  <si>
    <t xml:space="preserve"> </t>
  </si>
  <si>
    <t xml:space="preserve"> </t>
  </si>
  <si>
    <t xml:space="preserve"> </t>
  </si>
  <si>
    <t xml:space="preserve"> </t>
  </si>
  <si>
    <r>
      <t>　　　　　　　　　　　　　　　　　　　　　　2</t>
    </r>
    <r>
      <rPr>
        <sz val="14"/>
        <rFont val="ＭＳ 明朝"/>
        <family val="1"/>
      </rPr>
      <t xml:space="preserve">35. </t>
    </r>
    <r>
      <rPr>
        <sz val="14"/>
        <rFont val="ＭＳ 明朝"/>
        <family val="1"/>
      </rPr>
      <t>高　等　学　校　卒　業　者　の　進　路　状　況</t>
    </r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</si>
</sst>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.0"/>
    <numFmt numFmtId="199" formatCode="#,##0.0;[Red]\-#,##0.0"/>
    <numFmt numFmtId="200" formatCode="#,##0.0000;[Red]\-#,##0.0000"/>
    <numFmt numFmtId="201" formatCode="0.0;&quot;△ &quot;0.0"/>
    <numFmt numFmtId="202" formatCode="0_);\(0\)"/>
    <numFmt numFmtId="203" formatCode="#,##0.0;&quot;△ &quot;#,##0.0"/>
    <numFmt numFmtId="204" formatCode="_ * #,##0_ ;_ * &quot;△&quot;#,##0_ ;_ * &quot;-&quot;_ ;_ @_ "/>
    <numFmt numFmtId="205" formatCode="#,##0;&quot;△ &quot;#,##0"/>
    <numFmt numFmtId="206" formatCode="#,##0.00_);[Red]\(#,##0.00\)"/>
    <numFmt numFmtId="207" formatCode="#,##0.0_);[Red]\(#,##0.0\)"/>
    <numFmt numFmtId="208" formatCode="_ * #,##0_ ;_ * &quot;\&quot;\!\-#,##0_ ;_ * &quot;-&quot;_ ;_ @_ "/>
    <numFmt numFmtId="209" formatCode="#,##0.0_ ;[Red]&quot;\&quot;\!\-#,##0.0&quot;\&quot;\!\ "/>
    <numFmt numFmtId="210" formatCode="0.0_);\(0.0\)"/>
    <numFmt numFmtId="211" formatCode="0.0%"/>
  </numFmts>
  <fonts count="13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10"/>
      <color indexed="10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9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3">
    <xf numFmtId="0" fontId="0" fillId="0" borderId="0" xfId="0" applyAlignment="1">
      <alignment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7" fillId="0" borderId="1" xfId="21" applyNumberFormat="1" applyFont="1" applyBorder="1" applyAlignment="1" applyProtection="1">
      <alignment horizontal="centerContinuous" vertical="center"/>
      <protection/>
    </xf>
    <xf numFmtId="176" fontId="7" fillId="0" borderId="1" xfId="21" applyNumberFormat="1" applyFont="1" applyBorder="1" applyAlignment="1">
      <alignment horizontal="centerContinuous" vertical="center"/>
      <protection/>
    </xf>
    <xf numFmtId="176" fontId="7" fillId="0" borderId="2" xfId="21" applyNumberFormat="1" applyFont="1" applyBorder="1" applyAlignment="1">
      <alignment horizontal="centerContinuous" vertical="center"/>
      <protection/>
    </xf>
    <xf numFmtId="176" fontId="7" fillId="0" borderId="3" xfId="21" applyNumberFormat="1" applyFont="1" applyBorder="1" applyAlignment="1" applyProtection="1">
      <alignment horizontal="centerContinuous"/>
      <protection/>
    </xf>
    <xf numFmtId="176" fontId="7" fillId="0" borderId="4" xfId="21" applyNumberFormat="1" applyFont="1" applyBorder="1" applyAlignment="1" applyProtection="1">
      <alignment horizontal="centerContinuous"/>
      <protection/>
    </xf>
    <xf numFmtId="176" fontId="7" fillId="0" borderId="5" xfId="21" applyNumberFormat="1" applyFont="1" applyBorder="1" applyAlignment="1" applyProtection="1">
      <alignment horizontal="centerContinuous"/>
      <protection/>
    </xf>
    <xf numFmtId="176" fontId="7" fillId="0" borderId="2" xfId="21" applyNumberFormat="1" applyFont="1" applyBorder="1" applyAlignment="1" applyProtection="1">
      <alignment horizontal="centerContinuous" vertical="center"/>
      <protection/>
    </xf>
    <xf numFmtId="176" fontId="7" fillId="0" borderId="6" xfId="21" applyNumberFormat="1" applyFont="1" applyBorder="1" applyAlignment="1" applyProtection="1">
      <alignment horizontal="centerContinuous" vertical="center"/>
      <protection/>
    </xf>
    <xf numFmtId="176" fontId="7" fillId="0" borderId="7" xfId="21" applyNumberFormat="1" applyFont="1" applyBorder="1" applyAlignment="1" applyProtection="1">
      <alignment horizontal="centerContinuous" vertical="center"/>
      <protection/>
    </xf>
    <xf numFmtId="176" fontId="7" fillId="0" borderId="2" xfId="21" applyNumberFormat="1" applyFont="1" applyBorder="1" applyAlignment="1" applyProtection="1">
      <alignment horizontal="center" vertical="center"/>
      <protection/>
    </xf>
    <xf numFmtId="176" fontId="7" fillId="0" borderId="8" xfId="21" applyNumberFormat="1" applyFont="1" applyBorder="1" applyAlignment="1" applyProtection="1">
      <alignment horizontal="center" vertical="center"/>
      <protection/>
    </xf>
    <xf numFmtId="41" fontId="4" fillId="0" borderId="0" xfId="22" applyNumberFormat="1" applyFont="1">
      <alignment/>
      <protection/>
    </xf>
    <xf numFmtId="41" fontId="4" fillId="0" borderId="0" xfId="22" applyNumberFormat="1" applyFont="1" applyBorder="1" applyProtection="1">
      <alignment/>
      <protection/>
    </xf>
    <xf numFmtId="41" fontId="4" fillId="0" borderId="0" xfId="23" applyNumberFormat="1" applyFont="1">
      <alignment/>
      <protection/>
    </xf>
    <xf numFmtId="176" fontId="4" fillId="0" borderId="9" xfId="21" applyNumberFormat="1" applyFont="1" applyBorder="1" applyAlignment="1">
      <alignment horizontal="center"/>
      <protection/>
    </xf>
    <xf numFmtId="176" fontId="4" fillId="0" borderId="10" xfId="21" applyNumberFormat="1" applyFont="1" applyBorder="1" applyAlignment="1">
      <alignment horizontal="center"/>
      <protection/>
    </xf>
    <xf numFmtId="41" fontId="4" fillId="0" borderId="0" xfId="22" applyNumberFormat="1" applyFont="1" applyBorder="1">
      <alignment/>
      <protection/>
    </xf>
    <xf numFmtId="176" fontId="4" fillId="0" borderId="4" xfId="21" applyNumberFormat="1" applyFont="1" applyBorder="1" applyAlignment="1" applyProtection="1" quotePrefix="1">
      <alignment horizontal="center"/>
      <protection/>
    </xf>
    <xf numFmtId="41" fontId="8" fillId="0" borderId="0" xfId="22" applyNumberFormat="1" applyFont="1" applyFill="1" applyBorder="1">
      <alignment/>
      <protection/>
    </xf>
    <xf numFmtId="41" fontId="9" fillId="0" borderId="0" xfId="22" applyNumberFormat="1" applyFont="1">
      <alignment/>
      <protection/>
    </xf>
    <xf numFmtId="41" fontId="9" fillId="0" borderId="0" xfId="23" applyNumberFormat="1" applyFont="1">
      <alignment/>
      <protection/>
    </xf>
    <xf numFmtId="176" fontId="9" fillId="0" borderId="0" xfId="21" applyNumberFormat="1" applyFont="1">
      <alignment/>
      <protection/>
    </xf>
    <xf numFmtId="176" fontId="4" fillId="0" borderId="10" xfId="21" applyNumberFormat="1" applyFont="1" applyBorder="1" applyAlignment="1" applyProtection="1">
      <alignment horizontal="distributed"/>
      <protection/>
    </xf>
    <xf numFmtId="41" fontId="10" fillId="0" borderId="0" xfId="22" applyNumberFormat="1" applyFont="1" applyBorder="1" applyProtection="1">
      <alignment/>
      <protection locked="0"/>
    </xf>
    <xf numFmtId="41" fontId="10" fillId="0" borderId="0" xfId="22" applyNumberFormat="1" applyFont="1" applyProtection="1">
      <alignment/>
      <protection locked="0"/>
    </xf>
    <xf numFmtId="41" fontId="10" fillId="0" borderId="0" xfId="23" applyNumberFormat="1" applyFont="1" applyProtection="1">
      <alignment/>
      <protection locked="0"/>
    </xf>
    <xf numFmtId="41" fontId="10" fillId="0" borderId="0" xfId="23" applyNumberFormat="1" applyFont="1" applyFill="1" applyProtection="1">
      <alignment/>
      <protection locked="0"/>
    </xf>
    <xf numFmtId="176" fontId="4" fillId="0" borderId="11" xfId="21" applyNumberFormat="1" applyFont="1" applyBorder="1" applyAlignment="1" applyProtection="1">
      <alignment horizontal="distributed"/>
      <protection/>
    </xf>
    <xf numFmtId="176" fontId="4" fillId="0" borderId="0" xfId="21" applyNumberFormat="1" applyFont="1" applyBorder="1">
      <alignment/>
      <protection/>
    </xf>
    <xf numFmtId="0" fontId="0" fillId="0" borderId="1" xfId="21" applyBorder="1" applyAlignment="1">
      <alignment horizontal="right"/>
      <protection/>
    </xf>
    <xf numFmtId="176" fontId="9" fillId="0" borderId="10" xfId="21" applyNumberFormat="1" applyFont="1" applyBorder="1" applyAlignment="1" applyProtection="1">
      <alignment horizontal="center"/>
      <protection/>
    </xf>
    <xf numFmtId="176" fontId="4" fillId="0" borderId="10" xfId="21" applyNumberFormat="1" applyFont="1" applyBorder="1" applyAlignment="1" applyProtection="1">
      <alignment horizontal="center"/>
      <protection locked="0"/>
    </xf>
    <xf numFmtId="176" fontId="4" fillId="0" borderId="10" xfId="21" applyNumberFormat="1" applyFont="1" applyBorder="1" applyAlignment="1" applyProtection="1" quotePrefix="1">
      <alignment horizontal="center"/>
      <protection locked="0"/>
    </xf>
    <xf numFmtId="176" fontId="4" fillId="0" borderId="0" xfId="21" applyNumberFormat="1" applyFont="1" applyAlignment="1">
      <alignment horizontal="right" vertical="center"/>
      <protection/>
    </xf>
    <xf numFmtId="176" fontId="9" fillId="0" borderId="10" xfId="21" applyNumberFormat="1" applyFont="1" applyBorder="1" applyAlignment="1">
      <alignment horizontal="center"/>
      <protection/>
    </xf>
    <xf numFmtId="176" fontId="9" fillId="0" borderId="4" xfId="21" applyNumberFormat="1" applyFont="1" applyBorder="1" applyAlignment="1" applyProtection="1" quotePrefix="1">
      <alignment horizontal="center"/>
      <protection/>
    </xf>
    <xf numFmtId="176" fontId="9" fillId="0" borderId="7" xfId="21" applyNumberFormat="1" applyFont="1" applyBorder="1" applyAlignment="1" applyProtection="1">
      <alignment horizontal="centerContinuous"/>
      <protection/>
    </xf>
    <xf numFmtId="176" fontId="9" fillId="0" borderId="5" xfId="21" applyNumberFormat="1" applyFont="1" applyBorder="1" applyAlignment="1" applyProtection="1">
      <alignment horizontal="centerContinuous" vertical="center"/>
      <protection/>
    </xf>
    <xf numFmtId="41" fontId="9" fillId="0" borderId="0" xfId="22" applyNumberFormat="1" applyFont="1" applyBorder="1" applyProtection="1">
      <alignment/>
      <protection/>
    </xf>
    <xf numFmtId="41" fontId="12" fillId="0" borderId="0" xfId="22" applyNumberFormat="1" applyFont="1" applyBorder="1" applyProtection="1">
      <alignment/>
      <protection locked="0"/>
    </xf>
    <xf numFmtId="41" fontId="12" fillId="0" borderId="0" xfId="23" applyNumberFormat="1" applyFont="1" applyBorder="1" applyProtection="1">
      <alignment/>
      <protection locked="0"/>
    </xf>
    <xf numFmtId="41" fontId="12" fillId="0" borderId="0" xfId="23" applyNumberFormat="1" applyFont="1" applyProtection="1">
      <alignment/>
      <protection locked="0"/>
    </xf>
    <xf numFmtId="176" fontId="9" fillId="0" borderId="9" xfId="21" applyNumberFormat="1" applyFont="1" applyBorder="1" applyAlignment="1">
      <alignment horizontal="center"/>
      <protection/>
    </xf>
    <xf numFmtId="41" fontId="9" fillId="0" borderId="0" xfId="23" applyNumberFormat="1" applyFont="1" applyBorder="1">
      <alignment/>
      <protection/>
    </xf>
    <xf numFmtId="176" fontId="9" fillId="0" borderId="10" xfId="21" applyNumberFormat="1" applyFont="1" applyBorder="1" applyAlignment="1" applyProtection="1">
      <alignment horizontal="distributed"/>
      <protection/>
    </xf>
    <xf numFmtId="41" fontId="12" fillId="0" borderId="0" xfId="22" applyNumberFormat="1" applyFont="1" applyProtection="1">
      <alignment/>
      <protection locked="0"/>
    </xf>
    <xf numFmtId="176" fontId="9" fillId="0" borderId="4" xfId="21" applyNumberFormat="1" applyFont="1" applyBorder="1" applyAlignment="1" applyProtection="1">
      <alignment horizontal="distributed"/>
      <protection/>
    </xf>
    <xf numFmtId="41" fontId="9" fillId="0" borderId="8" xfId="22" applyNumberFormat="1" applyFont="1" applyBorder="1">
      <alignment/>
      <protection/>
    </xf>
    <xf numFmtId="41" fontId="9" fillId="0" borderId="3" xfId="22" applyNumberFormat="1" applyFont="1" applyBorder="1" applyProtection="1">
      <alignment/>
      <protection/>
    </xf>
    <xf numFmtId="41" fontId="12" fillId="0" borderId="3" xfId="22" applyNumberFormat="1" applyFont="1" applyBorder="1" applyProtection="1">
      <alignment/>
      <protection locked="0"/>
    </xf>
    <xf numFmtId="41" fontId="12" fillId="0" borderId="3" xfId="23" applyNumberFormat="1" applyFont="1" applyBorder="1" applyProtection="1">
      <alignment/>
      <protection locked="0"/>
    </xf>
    <xf numFmtId="176" fontId="9" fillId="0" borderId="8" xfId="21" applyNumberFormat="1" applyFont="1" applyBorder="1" applyAlignment="1">
      <alignment horizontal="center"/>
      <protection/>
    </xf>
    <xf numFmtId="41" fontId="9" fillId="0" borderId="3" xfId="23" applyNumberFormat="1" applyFont="1" applyBorder="1">
      <alignment/>
      <protection/>
    </xf>
    <xf numFmtId="176" fontId="7" fillId="0" borderId="12" xfId="21" applyNumberFormat="1" applyFont="1" applyBorder="1" applyAlignment="1" applyProtection="1">
      <alignment horizontal="centerContinuous" vertical="center"/>
      <protection/>
    </xf>
    <xf numFmtId="176" fontId="7" fillId="0" borderId="13" xfId="21" applyNumberFormat="1" applyFont="1" applyBorder="1" applyAlignment="1" applyProtection="1">
      <alignment horizontal="center" vertical="center"/>
      <protection/>
    </xf>
    <xf numFmtId="176" fontId="0" fillId="0" borderId="0" xfId="21" applyNumberFormat="1" applyFont="1" applyAlignment="1" applyProtection="1">
      <alignment/>
      <protection/>
    </xf>
    <xf numFmtId="176" fontId="9" fillId="0" borderId="14" xfId="21" applyNumberFormat="1" applyFont="1" applyBorder="1" applyAlignment="1" applyProtection="1">
      <alignment horizontal="center" vertical="center" textRotation="255"/>
      <protection/>
    </xf>
    <xf numFmtId="176" fontId="9" fillId="0" borderId="10" xfId="21" applyNumberFormat="1" applyFont="1" applyBorder="1" applyAlignment="1" applyProtection="1">
      <alignment horizontal="center" vertical="center" textRotation="255"/>
      <protection/>
    </xf>
    <xf numFmtId="176" fontId="9" fillId="0" borderId="4" xfId="21" applyNumberFormat="1" applyFont="1" applyBorder="1" applyAlignment="1" applyProtection="1">
      <alignment horizontal="center" vertical="center" textRotation="255"/>
      <protection/>
    </xf>
    <xf numFmtId="176" fontId="7" fillId="0" borderId="15" xfId="21" applyNumberFormat="1" applyFont="1" applyBorder="1" applyAlignment="1" applyProtection="1">
      <alignment horizontal="center" vertical="center" wrapText="1"/>
      <protection/>
    </xf>
    <xf numFmtId="176" fontId="7" fillId="0" borderId="8" xfId="21" applyNumberFormat="1" applyFont="1" applyBorder="1" applyAlignment="1" applyProtection="1">
      <alignment horizontal="center" vertical="center" wrapText="1"/>
      <protection/>
    </xf>
    <xf numFmtId="176" fontId="11" fillId="0" borderId="14" xfId="21" applyNumberFormat="1" applyFont="1" applyBorder="1" applyAlignment="1" applyProtection="1">
      <alignment horizontal="center" vertical="center" textRotation="255" wrapText="1"/>
      <protection/>
    </xf>
    <xf numFmtId="176" fontId="11" fillId="0" borderId="10" xfId="21" applyNumberFormat="1" applyFont="1" applyBorder="1" applyAlignment="1" applyProtection="1">
      <alignment horizontal="center" vertical="center" textRotation="255" wrapText="1"/>
      <protection/>
    </xf>
    <xf numFmtId="176" fontId="11" fillId="0" borderId="4" xfId="21" applyNumberFormat="1" applyFont="1" applyBorder="1" applyAlignment="1" applyProtection="1">
      <alignment horizontal="center" vertical="center" textRotation="255" wrapText="1"/>
      <protection/>
    </xf>
    <xf numFmtId="0" fontId="7" fillId="0" borderId="16" xfId="21" applyFont="1" applyBorder="1" applyAlignment="1">
      <alignment horizontal="center" vertical="center"/>
      <protection/>
    </xf>
    <xf numFmtId="0" fontId="7" fillId="0" borderId="17" xfId="21" applyFont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176" fontId="12" fillId="0" borderId="10" xfId="21" applyNumberFormat="1" applyFont="1" applyBorder="1" applyAlignment="1" applyProtection="1" quotePrefix="1">
      <alignment horizontal="center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2教育(2)235-241" xfId="21"/>
    <cellStyle name="標準_242" xfId="22"/>
    <cellStyle name="標準_242 (2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48"/>
  <sheetViews>
    <sheetView tabSelected="1" view="pageBreakPreview" zoomScaleNormal="75" zoomScaleSheetLayoutView="100" workbookViewId="0" topLeftCell="A1">
      <selection activeCell="F23" sqref="F23"/>
    </sheetView>
  </sheetViews>
  <sheetFormatPr defaultColWidth="17" defaultRowHeight="12" customHeight="1"/>
  <cols>
    <col min="1" max="1" width="3.16015625" style="1" customWidth="1"/>
    <col min="2" max="2" width="21.16015625" style="1" customWidth="1"/>
    <col min="3" max="6" width="7.5" style="1" customWidth="1"/>
    <col min="7" max="7" width="6.91015625" style="1" customWidth="1"/>
    <col min="8" max="19" width="7.5" style="1" customWidth="1"/>
    <col min="20" max="20" width="2.5" style="1" customWidth="1"/>
    <col min="21" max="16384" width="17" style="1" customWidth="1"/>
  </cols>
  <sheetData>
    <row r="1" spans="1:20" ht="17.25">
      <c r="A1" s="59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12" customHeight="1" thickBot="1">
      <c r="A2" s="2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5"/>
      <c r="P2" s="4"/>
      <c r="Q2" s="5"/>
      <c r="R2" s="33"/>
      <c r="S2" s="33"/>
      <c r="T2" s="37" t="s">
        <v>53</v>
      </c>
    </row>
    <row r="3" spans="1:20" ht="24" customHeight="1" thickTop="1">
      <c r="A3" s="68" t="s">
        <v>1</v>
      </c>
      <c r="B3" s="69"/>
      <c r="C3" s="6" t="s">
        <v>2</v>
      </c>
      <c r="D3" s="7"/>
      <c r="E3" s="8"/>
      <c r="F3" s="6" t="s">
        <v>3</v>
      </c>
      <c r="G3" s="9"/>
      <c r="H3" s="10" t="s">
        <v>4</v>
      </c>
      <c r="I3" s="57"/>
      <c r="J3" s="11" t="s">
        <v>5</v>
      </c>
      <c r="K3" s="12"/>
      <c r="L3" s="10" t="s">
        <v>6</v>
      </c>
      <c r="M3" s="12"/>
      <c r="N3" s="10" t="s">
        <v>7</v>
      </c>
      <c r="O3" s="12"/>
      <c r="P3" s="10" t="s">
        <v>8</v>
      </c>
      <c r="Q3" s="12"/>
      <c r="R3" s="10" t="s">
        <v>9</v>
      </c>
      <c r="S3" s="12"/>
      <c r="T3" s="63" t="s">
        <v>10</v>
      </c>
    </row>
    <row r="4" spans="1:20" ht="24" customHeight="1">
      <c r="A4" s="70"/>
      <c r="B4" s="71"/>
      <c r="C4" s="13" t="s">
        <v>11</v>
      </c>
      <c r="D4" s="14" t="s">
        <v>12</v>
      </c>
      <c r="E4" s="14" t="s">
        <v>13</v>
      </c>
      <c r="F4" s="13" t="s">
        <v>14</v>
      </c>
      <c r="G4" s="14" t="s">
        <v>15</v>
      </c>
      <c r="H4" s="14" t="s">
        <v>12</v>
      </c>
      <c r="I4" s="58" t="s">
        <v>13</v>
      </c>
      <c r="J4" s="14" t="s">
        <v>12</v>
      </c>
      <c r="K4" s="14" t="s">
        <v>13</v>
      </c>
      <c r="L4" s="14" t="s">
        <v>12</v>
      </c>
      <c r="M4" s="14" t="s">
        <v>13</v>
      </c>
      <c r="N4" s="14" t="s">
        <v>12</v>
      </c>
      <c r="O4" s="14" t="s">
        <v>13</v>
      </c>
      <c r="P4" s="14" t="s">
        <v>12</v>
      </c>
      <c r="Q4" s="14" t="s">
        <v>13</v>
      </c>
      <c r="R4" s="14" t="s">
        <v>12</v>
      </c>
      <c r="S4" s="14" t="s">
        <v>13</v>
      </c>
      <c r="T4" s="64"/>
    </row>
    <row r="5" spans="1:21" ht="12" customHeight="1">
      <c r="A5" s="34"/>
      <c r="B5" s="35" t="s">
        <v>52</v>
      </c>
      <c r="C5" s="15">
        <v>14205</v>
      </c>
      <c r="D5" s="16">
        <v>7133</v>
      </c>
      <c r="E5" s="16">
        <v>7072</v>
      </c>
      <c r="F5" s="15">
        <v>14129</v>
      </c>
      <c r="G5" s="15">
        <v>76</v>
      </c>
      <c r="H5" s="15">
        <v>4095</v>
      </c>
      <c r="I5" s="15">
        <v>4564</v>
      </c>
      <c r="J5" s="17">
        <v>397</v>
      </c>
      <c r="K5" s="17">
        <v>204</v>
      </c>
      <c r="L5" s="17">
        <v>1688</v>
      </c>
      <c r="M5" s="17">
        <v>143</v>
      </c>
      <c r="N5" s="17">
        <v>521</v>
      </c>
      <c r="O5" s="17">
        <v>980</v>
      </c>
      <c r="P5" s="17">
        <v>155</v>
      </c>
      <c r="Q5" s="17">
        <v>301</v>
      </c>
      <c r="R5" s="17">
        <v>277</v>
      </c>
      <c r="S5" s="17">
        <v>880</v>
      </c>
      <c r="T5" s="18">
        <v>14</v>
      </c>
      <c r="U5" s="15"/>
    </row>
    <row r="6" spans="1:21" ht="12" customHeight="1">
      <c r="A6" s="34" t="s">
        <v>16</v>
      </c>
      <c r="B6" s="36">
        <v>15</v>
      </c>
      <c r="C6" s="15">
        <v>13814</v>
      </c>
      <c r="D6" s="16">
        <v>7011</v>
      </c>
      <c r="E6" s="16">
        <v>6803</v>
      </c>
      <c r="F6" s="15">
        <v>13743</v>
      </c>
      <c r="G6" s="15">
        <v>71</v>
      </c>
      <c r="H6" s="15">
        <v>4119</v>
      </c>
      <c r="I6" s="15">
        <v>4458</v>
      </c>
      <c r="J6" s="17">
        <v>384</v>
      </c>
      <c r="K6" s="17">
        <v>212</v>
      </c>
      <c r="L6" s="17">
        <v>1569</v>
      </c>
      <c r="M6" s="17">
        <v>156</v>
      </c>
      <c r="N6" s="17">
        <v>472</v>
      </c>
      <c r="O6" s="17">
        <v>856</v>
      </c>
      <c r="P6" s="17">
        <v>133</v>
      </c>
      <c r="Q6" s="17">
        <v>261</v>
      </c>
      <c r="R6" s="17">
        <v>334</v>
      </c>
      <c r="S6" s="17">
        <v>860</v>
      </c>
      <c r="T6" s="18">
        <v>15</v>
      </c>
      <c r="U6" s="15"/>
    </row>
    <row r="7" spans="1:31" ht="12" customHeight="1">
      <c r="A7" s="34"/>
      <c r="B7" s="36">
        <v>16</v>
      </c>
      <c r="C7" s="15">
        <v>13451</v>
      </c>
      <c r="D7" s="16">
        <v>6787</v>
      </c>
      <c r="E7" s="16">
        <v>6664</v>
      </c>
      <c r="F7" s="15">
        <v>13374</v>
      </c>
      <c r="G7" s="15">
        <v>77</v>
      </c>
      <c r="H7" s="15">
        <v>3843</v>
      </c>
      <c r="I7" s="15">
        <v>4371</v>
      </c>
      <c r="J7" s="17">
        <v>393</v>
      </c>
      <c r="K7" s="17">
        <v>186</v>
      </c>
      <c r="L7" s="17">
        <v>1550</v>
      </c>
      <c r="M7" s="17">
        <v>160</v>
      </c>
      <c r="N7" s="17">
        <v>531</v>
      </c>
      <c r="O7" s="17">
        <v>861</v>
      </c>
      <c r="P7" s="17">
        <v>139</v>
      </c>
      <c r="Q7" s="17">
        <v>282</v>
      </c>
      <c r="R7" s="17">
        <v>331</v>
      </c>
      <c r="S7" s="17">
        <v>804</v>
      </c>
      <c r="T7" s="18">
        <v>16</v>
      </c>
      <c r="U7" s="15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ht="12" customHeight="1">
      <c r="A8" s="34"/>
      <c r="B8" s="36">
        <v>17</v>
      </c>
      <c r="C8" s="15">
        <v>13059</v>
      </c>
      <c r="D8" s="16">
        <v>6573</v>
      </c>
      <c r="E8" s="16">
        <v>6486</v>
      </c>
      <c r="F8" s="15">
        <v>12975</v>
      </c>
      <c r="G8" s="15">
        <v>84</v>
      </c>
      <c r="H8" s="15">
        <v>3733</v>
      </c>
      <c r="I8" s="15">
        <v>4130</v>
      </c>
      <c r="J8" s="17">
        <v>388</v>
      </c>
      <c r="K8" s="17">
        <v>222</v>
      </c>
      <c r="L8" s="17">
        <v>1494</v>
      </c>
      <c r="M8" s="17">
        <v>162</v>
      </c>
      <c r="N8" s="17">
        <v>474</v>
      </c>
      <c r="O8" s="17">
        <v>851</v>
      </c>
      <c r="P8" s="17">
        <v>152</v>
      </c>
      <c r="Q8" s="17">
        <v>265</v>
      </c>
      <c r="R8" s="17">
        <v>332</v>
      </c>
      <c r="S8" s="17">
        <v>856</v>
      </c>
      <c r="T8" s="18">
        <v>17</v>
      </c>
      <c r="U8" s="15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ht="12" customHeight="1">
      <c r="A9" s="34"/>
      <c r="B9" s="36">
        <v>18</v>
      </c>
      <c r="C9" s="15">
        <v>12415</v>
      </c>
      <c r="D9" s="16">
        <v>6405</v>
      </c>
      <c r="E9" s="16">
        <v>6010</v>
      </c>
      <c r="F9" s="15">
        <v>12343</v>
      </c>
      <c r="G9" s="15">
        <v>72</v>
      </c>
      <c r="H9" s="15">
        <v>3641</v>
      </c>
      <c r="I9" s="15">
        <v>3563</v>
      </c>
      <c r="J9" s="17">
        <v>330</v>
      </c>
      <c r="K9" s="17">
        <v>217</v>
      </c>
      <c r="L9" s="17">
        <v>1432</v>
      </c>
      <c r="M9" s="17">
        <v>156</v>
      </c>
      <c r="N9" s="17">
        <v>444</v>
      </c>
      <c r="O9" s="17">
        <v>759</v>
      </c>
      <c r="P9" s="17">
        <v>144</v>
      </c>
      <c r="Q9" s="17">
        <v>253</v>
      </c>
      <c r="R9" s="17">
        <v>414</v>
      </c>
      <c r="S9" s="17">
        <v>1062</v>
      </c>
      <c r="T9" s="18">
        <v>18</v>
      </c>
      <c r="U9" s="15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ht="12" customHeight="1">
      <c r="A10" s="38"/>
      <c r="B10" s="19"/>
      <c r="C10" s="15"/>
      <c r="D10" s="20"/>
      <c r="E10" s="15"/>
      <c r="F10" s="15"/>
      <c r="G10" s="20"/>
      <c r="H10" s="15"/>
      <c r="I10" s="15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8"/>
      <c r="U10" s="15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s="25" customFormat="1" ht="12" customHeight="1">
      <c r="A11" s="34" t="s">
        <v>17</v>
      </c>
      <c r="B11" s="72">
        <v>19</v>
      </c>
      <c r="C11" s="23">
        <f>SUM(D11:E11)</f>
        <v>11951</v>
      </c>
      <c r="D11" s="42">
        <f aca="true" t="shared" si="0" ref="D11:S11">D13+D20+D21+D24+D25+D27+D26+D28</f>
        <v>6122</v>
      </c>
      <c r="E11" s="42">
        <f t="shared" si="0"/>
        <v>5829</v>
      </c>
      <c r="F11" s="42">
        <f t="shared" si="0"/>
        <v>11865</v>
      </c>
      <c r="G11" s="42">
        <f t="shared" si="0"/>
        <v>86</v>
      </c>
      <c r="H11" s="42">
        <f t="shared" si="0"/>
        <v>3483</v>
      </c>
      <c r="I11" s="42">
        <f t="shared" si="0"/>
        <v>3516</v>
      </c>
      <c r="J11" s="42">
        <f t="shared" si="0"/>
        <v>312</v>
      </c>
      <c r="K11" s="42">
        <f t="shared" si="0"/>
        <v>161</v>
      </c>
      <c r="L11" s="42">
        <f t="shared" si="0"/>
        <v>1371</v>
      </c>
      <c r="M11" s="42">
        <f t="shared" si="0"/>
        <v>136</v>
      </c>
      <c r="N11" s="42">
        <f t="shared" si="0"/>
        <v>407</v>
      </c>
      <c r="O11" s="42">
        <f t="shared" si="0"/>
        <v>745</v>
      </c>
      <c r="P11" s="42">
        <f t="shared" si="0"/>
        <v>131</v>
      </c>
      <c r="Q11" s="42">
        <f t="shared" si="0"/>
        <v>244</v>
      </c>
      <c r="R11" s="42">
        <f t="shared" si="0"/>
        <v>418</v>
      </c>
      <c r="S11" s="42">
        <f t="shared" si="0"/>
        <v>1027</v>
      </c>
      <c r="T11" s="46">
        <v>19</v>
      </c>
      <c r="U11" s="23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s="25" customFormat="1" ht="12" customHeight="1">
      <c r="A12" s="39"/>
      <c r="B12" s="21"/>
      <c r="C12" s="15"/>
      <c r="D12" s="22"/>
      <c r="E12" s="15"/>
      <c r="F12" s="15"/>
      <c r="G12" s="20"/>
      <c r="H12" s="15"/>
      <c r="I12" s="15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23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1:31" s="25" customFormat="1" ht="15.75" customHeight="1">
      <c r="A13" s="60" t="s">
        <v>40</v>
      </c>
      <c r="B13" s="48" t="s">
        <v>18</v>
      </c>
      <c r="C13" s="23">
        <f aca="true" t="shared" si="1" ref="C13:C28">D13+E13</f>
        <v>5481</v>
      </c>
      <c r="D13" s="42">
        <f aca="true" t="shared" si="2" ref="D13:D28">H13+J13+L13+N13+P13+R13</f>
        <v>2542</v>
      </c>
      <c r="E13" s="42">
        <f aca="true" t="shared" si="3" ref="E13:E28">I13+K13+M13+O13+Q13+S13</f>
        <v>2939</v>
      </c>
      <c r="F13" s="42">
        <f aca="true" t="shared" si="4" ref="F13:S13">SUM(F14:F19)</f>
        <v>5478</v>
      </c>
      <c r="G13" s="42">
        <f t="shared" si="4"/>
        <v>3</v>
      </c>
      <c r="H13" s="42">
        <f t="shared" si="4"/>
        <v>2119</v>
      </c>
      <c r="I13" s="42">
        <f t="shared" si="4"/>
        <v>2196</v>
      </c>
      <c r="J13" s="42">
        <f t="shared" si="4"/>
        <v>20</v>
      </c>
      <c r="K13" s="42">
        <f t="shared" si="4"/>
        <v>18</v>
      </c>
      <c r="L13" s="42">
        <f t="shared" si="4"/>
        <v>146</v>
      </c>
      <c r="M13" s="42">
        <f t="shared" si="4"/>
        <v>22</v>
      </c>
      <c r="N13" s="42">
        <f t="shared" si="4"/>
        <v>62</v>
      </c>
      <c r="O13" s="42">
        <f t="shared" si="4"/>
        <v>121</v>
      </c>
      <c r="P13" s="42">
        <f t="shared" si="4"/>
        <v>28</v>
      </c>
      <c r="Q13" s="42">
        <f t="shared" si="4"/>
        <v>72</v>
      </c>
      <c r="R13" s="42">
        <f t="shared" si="4"/>
        <v>167</v>
      </c>
      <c r="S13" s="42">
        <f t="shared" si="4"/>
        <v>510</v>
      </c>
      <c r="T13" s="46" t="s">
        <v>16</v>
      </c>
      <c r="U13" s="23" t="s">
        <v>58</v>
      </c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 spans="1:31" ht="15.75" customHeight="1">
      <c r="A14" s="61"/>
      <c r="B14" s="26" t="s">
        <v>19</v>
      </c>
      <c r="C14" s="15">
        <f t="shared" si="1"/>
        <v>4200</v>
      </c>
      <c r="D14" s="16">
        <f t="shared" si="2"/>
        <v>2377</v>
      </c>
      <c r="E14" s="16">
        <f t="shared" si="3"/>
        <v>1823</v>
      </c>
      <c r="F14" s="27">
        <v>4198</v>
      </c>
      <c r="G14" s="27">
        <v>2</v>
      </c>
      <c r="H14" s="28">
        <v>2041</v>
      </c>
      <c r="I14" s="28">
        <v>1581</v>
      </c>
      <c r="J14" s="29">
        <v>12</v>
      </c>
      <c r="K14" s="29">
        <v>7</v>
      </c>
      <c r="L14" s="30">
        <v>125</v>
      </c>
      <c r="M14" s="29">
        <v>7</v>
      </c>
      <c r="N14" s="29">
        <v>55</v>
      </c>
      <c r="O14" s="29">
        <v>38</v>
      </c>
      <c r="P14" s="29">
        <f>1+7</f>
        <v>8</v>
      </c>
      <c r="Q14" s="29">
        <v>14</v>
      </c>
      <c r="R14" s="29">
        <f>8+50+78</f>
        <v>136</v>
      </c>
      <c r="S14" s="29">
        <f>7+68+101</f>
        <v>176</v>
      </c>
      <c r="T14" s="18" t="s">
        <v>20</v>
      </c>
      <c r="U14" s="23" t="s">
        <v>41</v>
      </c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ht="15.75" customHeight="1">
      <c r="A15" s="61"/>
      <c r="B15" s="26" t="s">
        <v>21</v>
      </c>
      <c r="C15" s="15">
        <f t="shared" si="1"/>
        <v>1063</v>
      </c>
      <c r="D15" s="16">
        <f t="shared" si="2"/>
        <v>129</v>
      </c>
      <c r="E15" s="16">
        <f t="shared" si="3"/>
        <v>934</v>
      </c>
      <c r="F15" s="27">
        <v>1062</v>
      </c>
      <c r="G15" s="27">
        <v>1</v>
      </c>
      <c r="H15" s="28">
        <v>73</v>
      </c>
      <c r="I15" s="28">
        <v>613</v>
      </c>
      <c r="J15" s="29">
        <v>8</v>
      </c>
      <c r="K15" s="29">
        <v>10</v>
      </c>
      <c r="L15" s="29">
        <v>9</v>
      </c>
      <c r="M15" s="29">
        <v>15</v>
      </c>
      <c r="N15" s="29">
        <v>7</v>
      </c>
      <c r="O15" s="29">
        <v>83</v>
      </c>
      <c r="P15" s="29">
        <v>14</v>
      </c>
      <c r="Q15" s="29">
        <v>58</v>
      </c>
      <c r="R15" s="29">
        <f>1+1+4+12</f>
        <v>18</v>
      </c>
      <c r="S15" s="29">
        <f>4+12+51+88</f>
        <v>155</v>
      </c>
      <c r="T15" s="18" t="s">
        <v>22</v>
      </c>
      <c r="U15" s="23" t="s">
        <v>41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ht="15.75" customHeight="1">
      <c r="A16" s="61"/>
      <c r="B16" s="26" t="s">
        <v>23</v>
      </c>
      <c r="C16" s="15">
        <f t="shared" si="1"/>
        <v>0</v>
      </c>
      <c r="D16" s="16">
        <f t="shared" si="2"/>
        <v>0</v>
      </c>
      <c r="E16" s="16">
        <f t="shared" si="3"/>
        <v>0</v>
      </c>
      <c r="F16" s="27">
        <v>0</v>
      </c>
      <c r="G16" s="27">
        <v>0</v>
      </c>
      <c r="H16" s="28">
        <v>0</v>
      </c>
      <c r="I16" s="28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18" t="s">
        <v>24</v>
      </c>
      <c r="U16" s="23" t="s">
        <v>41</v>
      </c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ht="15.75" customHeight="1">
      <c r="A17" s="61"/>
      <c r="B17" s="26" t="s">
        <v>25</v>
      </c>
      <c r="C17" s="15">
        <f t="shared" si="1"/>
        <v>210</v>
      </c>
      <c r="D17" s="16">
        <f t="shared" si="2"/>
        <v>31</v>
      </c>
      <c r="E17" s="16">
        <f t="shared" si="3"/>
        <v>179</v>
      </c>
      <c r="F17" s="27">
        <v>210</v>
      </c>
      <c r="G17" s="27">
        <v>0</v>
      </c>
      <c r="H17" s="28">
        <v>0</v>
      </c>
      <c r="I17" s="28">
        <v>1</v>
      </c>
      <c r="J17" s="29">
        <v>0</v>
      </c>
      <c r="K17" s="29">
        <v>0</v>
      </c>
      <c r="L17" s="29">
        <v>12</v>
      </c>
      <c r="M17" s="29">
        <v>0</v>
      </c>
      <c r="N17" s="29">
        <v>0</v>
      </c>
      <c r="O17" s="29">
        <v>0</v>
      </c>
      <c r="P17" s="29">
        <v>6</v>
      </c>
      <c r="Q17" s="29">
        <v>0</v>
      </c>
      <c r="R17" s="29">
        <v>13</v>
      </c>
      <c r="S17" s="29">
        <v>178</v>
      </c>
      <c r="T17" s="18" t="s">
        <v>26</v>
      </c>
      <c r="U17" s="23" t="s">
        <v>41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ht="15.75" customHeight="1">
      <c r="A18" s="61"/>
      <c r="B18" s="26" t="s">
        <v>42</v>
      </c>
      <c r="C18" s="15">
        <f t="shared" si="1"/>
        <v>0</v>
      </c>
      <c r="D18" s="16">
        <f t="shared" si="2"/>
        <v>0</v>
      </c>
      <c r="E18" s="16">
        <f t="shared" si="3"/>
        <v>0</v>
      </c>
      <c r="F18" s="27">
        <v>0</v>
      </c>
      <c r="G18" s="27">
        <v>0</v>
      </c>
      <c r="H18" s="28">
        <v>0</v>
      </c>
      <c r="I18" s="28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18" t="s">
        <v>26</v>
      </c>
      <c r="U18" s="23" t="s">
        <v>41</v>
      </c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ht="15.75" customHeight="1">
      <c r="A19" s="62"/>
      <c r="B19" s="31" t="s">
        <v>27</v>
      </c>
      <c r="C19" s="15">
        <f t="shared" si="1"/>
        <v>8</v>
      </c>
      <c r="D19" s="16">
        <f t="shared" si="2"/>
        <v>5</v>
      </c>
      <c r="E19" s="16">
        <f t="shared" si="3"/>
        <v>3</v>
      </c>
      <c r="F19" s="27">
        <v>8</v>
      </c>
      <c r="G19" s="27">
        <v>0</v>
      </c>
      <c r="H19" s="28">
        <v>5</v>
      </c>
      <c r="I19" s="28">
        <v>1</v>
      </c>
      <c r="J19" s="29">
        <v>0</v>
      </c>
      <c r="K19" s="29">
        <v>1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1</v>
      </c>
      <c r="T19" s="18" t="s">
        <v>28</v>
      </c>
      <c r="U19" s="23" t="s">
        <v>41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25" customFormat="1" ht="15.75" customHeight="1">
      <c r="A20" s="41" t="s">
        <v>29</v>
      </c>
      <c r="B20" s="40"/>
      <c r="C20" s="23">
        <f t="shared" si="1"/>
        <v>2286</v>
      </c>
      <c r="D20" s="42">
        <f t="shared" si="2"/>
        <v>1030</v>
      </c>
      <c r="E20" s="42">
        <f t="shared" si="3"/>
        <v>1256</v>
      </c>
      <c r="F20" s="43">
        <v>2273</v>
      </c>
      <c r="G20" s="43">
        <v>13</v>
      </c>
      <c r="H20" s="49">
        <v>585</v>
      </c>
      <c r="I20" s="49">
        <v>766</v>
      </c>
      <c r="J20" s="45">
        <v>43</v>
      </c>
      <c r="K20" s="45">
        <v>22</v>
      </c>
      <c r="L20" s="45">
        <v>180</v>
      </c>
      <c r="M20" s="45">
        <v>23</v>
      </c>
      <c r="N20" s="45">
        <v>115</v>
      </c>
      <c r="O20" s="45">
        <v>187</v>
      </c>
      <c r="P20" s="45">
        <f>3+7</f>
        <v>10</v>
      </c>
      <c r="Q20" s="45">
        <v>36</v>
      </c>
      <c r="R20" s="45">
        <f>6+9+82</f>
        <v>97</v>
      </c>
      <c r="S20" s="45">
        <f>26+20+26+150</f>
        <v>222</v>
      </c>
      <c r="T20" s="46" t="s">
        <v>26</v>
      </c>
      <c r="U20" s="23" t="s">
        <v>54</v>
      </c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s="25" customFormat="1" ht="16.5" customHeight="1">
      <c r="A21" s="65" t="s">
        <v>43</v>
      </c>
      <c r="B21" s="48" t="s">
        <v>18</v>
      </c>
      <c r="C21" s="23">
        <f t="shared" si="1"/>
        <v>369</v>
      </c>
      <c r="D21" s="42">
        <f t="shared" si="2"/>
        <v>238</v>
      </c>
      <c r="E21" s="42">
        <f t="shared" si="3"/>
        <v>131</v>
      </c>
      <c r="F21" s="42">
        <f aca="true" t="shared" si="5" ref="F21:S21">SUM(F22:F23)</f>
        <v>369</v>
      </c>
      <c r="G21" s="42">
        <f t="shared" si="5"/>
        <v>0</v>
      </c>
      <c r="H21" s="42">
        <f t="shared" si="5"/>
        <v>216</v>
      </c>
      <c r="I21" s="42">
        <f t="shared" si="5"/>
        <v>114</v>
      </c>
      <c r="J21" s="42">
        <f t="shared" si="5"/>
        <v>1</v>
      </c>
      <c r="K21" s="42">
        <f t="shared" si="5"/>
        <v>0</v>
      </c>
      <c r="L21" s="42">
        <f t="shared" si="5"/>
        <v>8</v>
      </c>
      <c r="M21" s="42">
        <f t="shared" si="5"/>
        <v>1</v>
      </c>
      <c r="N21" s="42">
        <f t="shared" si="5"/>
        <v>1</v>
      </c>
      <c r="O21" s="42">
        <f t="shared" si="5"/>
        <v>4</v>
      </c>
      <c r="P21" s="42">
        <f t="shared" si="5"/>
        <v>0</v>
      </c>
      <c r="Q21" s="42">
        <f t="shared" si="5"/>
        <v>0</v>
      </c>
      <c r="R21" s="42">
        <f t="shared" si="5"/>
        <v>12</v>
      </c>
      <c r="S21" s="42">
        <f t="shared" si="5"/>
        <v>12</v>
      </c>
      <c r="T21" s="46" t="s">
        <v>16</v>
      </c>
      <c r="U21" s="23" t="s">
        <v>57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6.5" customHeight="1">
      <c r="A22" s="66"/>
      <c r="B22" s="26" t="s">
        <v>30</v>
      </c>
      <c r="C22" s="15">
        <f t="shared" si="1"/>
        <v>299</v>
      </c>
      <c r="D22" s="16">
        <f t="shared" si="2"/>
        <v>200</v>
      </c>
      <c r="E22" s="16">
        <f t="shared" si="3"/>
        <v>99</v>
      </c>
      <c r="F22" s="27">
        <v>299</v>
      </c>
      <c r="G22" s="27">
        <v>0</v>
      </c>
      <c r="H22" s="28">
        <v>187</v>
      </c>
      <c r="I22" s="28">
        <v>95</v>
      </c>
      <c r="J22" s="29">
        <v>0</v>
      </c>
      <c r="K22" s="29">
        <v>0</v>
      </c>
      <c r="L22" s="29">
        <v>4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f>2+7</f>
        <v>9</v>
      </c>
      <c r="S22" s="29">
        <f>1+2+1</f>
        <v>4</v>
      </c>
      <c r="T22" s="18" t="s">
        <v>26</v>
      </c>
      <c r="U22" s="23" t="s">
        <v>44</v>
      </c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ht="16.5" customHeight="1">
      <c r="A23" s="67"/>
      <c r="B23" s="26" t="s">
        <v>31</v>
      </c>
      <c r="C23" s="15">
        <f t="shared" si="1"/>
        <v>70</v>
      </c>
      <c r="D23" s="16">
        <f t="shared" si="2"/>
        <v>38</v>
      </c>
      <c r="E23" s="16">
        <f t="shared" si="3"/>
        <v>32</v>
      </c>
      <c r="F23" s="27">
        <v>70</v>
      </c>
      <c r="G23" s="27">
        <v>0</v>
      </c>
      <c r="H23" s="28">
        <v>29</v>
      </c>
      <c r="I23" s="28">
        <v>19</v>
      </c>
      <c r="J23" s="29">
        <v>1</v>
      </c>
      <c r="K23" s="29">
        <v>0</v>
      </c>
      <c r="L23" s="29">
        <v>4</v>
      </c>
      <c r="M23" s="29">
        <v>1</v>
      </c>
      <c r="N23" s="29">
        <v>1</v>
      </c>
      <c r="O23" s="29">
        <v>4</v>
      </c>
      <c r="P23" s="29">
        <v>0</v>
      </c>
      <c r="Q23" s="29">
        <v>0</v>
      </c>
      <c r="R23" s="29">
        <f>1+2</f>
        <v>3</v>
      </c>
      <c r="S23" s="29">
        <f>1+7</f>
        <v>8</v>
      </c>
      <c r="T23" s="18" t="s">
        <v>32</v>
      </c>
      <c r="U23" s="23" t="s">
        <v>44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s="25" customFormat="1" ht="15.75" customHeight="1">
      <c r="A24" s="41" t="s">
        <v>33</v>
      </c>
      <c r="B24" s="40"/>
      <c r="C24" s="23">
        <f t="shared" si="1"/>
        <v>77</v>
      </c>
      <c r="D24" s="42">
        <f t="shared" si="2"/>
        <v>67</v>
      </c>
      <c r="E24" s="42">
        <f t="shared" si="3"/>
        <v>10</v>
      </c>
      <c r="F24" s="43">
        <v>77</v>
      </c>
      <c r="G24" s="43">
        <v>0</v>
      </c>
      <c r="H24" s="43">
        <v>44</v>
      </c>
      <c r="I24" s="43">
        <v>4</v>
      </c>
      <c r="J24" s="44">
        <v>10</v>
      </c>
      <c r="K24" s="44">
        <v>5</v>
      </c>
      <c r="L24" s="44">
        <v>13</v>
      </c>
      <c r="M24" s="44">
        <v>1</v>
      </c>
      <c r="N24" s="44">
        <v>0</v>
      </c>
      <c r="O24" s="44">
        <v>0</v>
      </c>
      <c r="P24" s="44">
        <v>0</v>
      </c>
      <c r="Q24" s="44">
        <v>0</v>
      </c>
      <c r="R24" s="45">
        <v>0</v>
      </c>
      <c r="S24" s="45">
        <v>0</v>
      </c>
      <c r="T24" s="46" t="s">
        <v>34</v>
      </c>
      <c r="U24" s="23" t="s">
        <v>54</v>
      </c>
      <c r="V24" s="47"/>
      <c r="W24" s="47"/>
      <c r="X24" s="47"/>
      <c r="Y24" s="47"/>
      <c r="Z24" s="47"/>
      <c r="AA24" s="47"/>
      <c r="AB24" s="47"/>
      <c r="AC24" s="47"/>
      <c r="AD24" s="24"/>
      <c r="AE24" s="24"/>
    </row>
    <row r="25" spans="1:31" s="25" customFormat="1" ht="15.75" customHeight="1">
      <c r="A25" s="60" t="s">
        <v>45</v>
      </c>
      <c r="B25" s="48" t="s">
        <v>35</v>
      </c>
      <c r="C25" s="23">
        <f t="shared" si="1"/>
        <v>3262</v>
      </c>
      <c r="D25" s="42">
        <f t="shared" si="2"/>
        <v>2047</v>
      </c>
      <c r="E25" s="42">
        <f t="shared" si="3"/>
        <v>1215</v>
      </c>
      <c r="F25" s="43">
        <v>3212</v>
      </c>
      <c r="G25" s="43">
        <v>50</v>
      </c>
      <c r="H25" s="49">
        <v>385</v>
      </c>
      <c r="I25" s="49">
        <v>318</v>
      </c>
      <c r="J25" s="45">
        <v>230</v>
      </c>
      <c r="K25" s="45">
        <v>113</v>
      </c>
      <c r="L25" s="45">
        <v>1008</v>
      </c>
      <c r="M25" s="45">
        <v>84</v>
      </c>
      <c r="N25" s="45">
        <v>197</v>
      </c>
      <c r="O25" s="45">
        <v>348</v>
      </c>
      <c r="P25" s="45">
        <f>22+70</f>
        <v>92</v>
      </c>
      <c r="Q25" s="45">
        <f>5+113</f>
        <v>118</v>
      </c>
      <c r="R25" s="45">
        <f>2+17+2+114</f>
        <v>135</v>
      </c>
      <c r="S25" s="45">
        <f>18+69+3+144</f>
        <v>234</v>
      </c>
      <c r="T25" s="46" t="s">
        <v>36</v>
      </c>
      <c r="U25" s="23" t="s">
        <v>55</v>
      </c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s="25" customFormat="1" ht="15.75" customHeight="1">
      <c r="A26" s="61"/>
      <c r="B26" s="48" t="s">
        <v>46</v>
      </c>
      <c r="C26" s="23">
        <f t="shared" si="1"/>
        <v>137</v>
      </c>
      <c r="D26" s="42">
        <f t="shared" si="2"/>
        <v>55</v>
      </c>
      <c r="E26" s="42">
        <f t="shared" si="3"/>
        <v>82</v>
      </c>
      <c r="F26" s="43">
        <v>127</v>
      </c>
      <c r="G26" s="43">
        <v>10</v>
      </c>
      <c r="H26" s="49">
        <v>33</v>
      </c>
      <c r="I26" s="49">
        <v>31</v>
      </c>
      <c r="J26" s="45">
        <v>1</v>
      </c>
      <c r="K26" s="45">
        <v>0</v>
      </c>
      <c r="L26" s="45">
        <v>5</v>
      </c>
      <c r="M26" s="45">
        <v>3</v>
      </c>
      <c r="N26" s="45">
        <v>15</v>
      </c>
      <c r="O26" s="45">
        <v>42</v>
      </c>
      <c r="P26" s="45">
        <v>0</v>
      </c>
      <c r="Q26" s="45">
        <f>1+1</f>
        <v>2</v>
      </c>
      <c r="R26" s="45">
        <v>1</v>
      </c>
      <c r="S26" s="45">
        <f>1+3</f>
        <v>4</v>
      </c>
      <c r="T26" s="46" t="s">
        <v>47</v>
      </c>
      <c r="U26" s="23"/>
      <c r="V26" s="24"/>
      <c r="W26" s="24"/>
      <c r="X26" s="24"/>
      <c r="Y26" s="24"/>
      <c r="Z26" s="24"/>
      <c r="AA26" s="24"/>
      <c r="AB26" s="24"/>
      <c r="AC26" s="24"/>
      <c r="AD26" s="24"/>
      <c r="AE26" s="24"/>
    </row>
    <row r="27" spans="1:31" s="25" customFormat="1" ht="15.75" customHeight="1">
      <c r="A27" s="61"/>
      <c r="B27" s="48" t="s">
        <v>37</v>
      </c>
      <c r="C27" s="23">
        <f t="shared" si="1"/>
        <v>335</v>
      </c>
      <c r="D27" s="42">
        <f t="shared" si="2"/>
        <v>140</v>
      </c>
      <c r="E27" s="42">
        <f t="shared" si="3"/>
        <v>195</v>
      </c>
      <c r="F27" s="43">
        <v>325</v>
      </c>
      <c r="G27" s="43">
        <v>10</v>
      </c>
      <c r="H27" s="49">
        <v>98</v>
      </c>
      <c r="I27" s="49">
        <v>86</v>
      </c>
      <c r="J27" s="45">
        <v>7</v>
      </c>
      <c r="K27" s="45">
        <v>3</v>
      </c>
      <c r="L27" s="45">
        <v>11</v>
      </c>
      <c r="M27" s="45">
        <v>2</v>
      </c>
      <c r="N27" s="45">
        <v>17</v>
      </c>
      <c r="O27" s="45">
        <v>43</v>
      </c>
      <c r="P27" s="45">
        <v>1</v>
      </c>
      <c r="Q27" s="45">
        <f>2+14</f>
        <v>16</v>
      </c>
      <c r="R27" s="45">
        <f>1+5</f>
        <v>6</v>
      </c>
      <c r="S27" s="45">
        <f>10+7+10+18</f>
        <v>45</v>
      </c>
      <c r="T27" s="46" t="s">
        <v>48</v>
      </c>
      <c r="U27" s="23" t="s">
        <v>56</v>
      </c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s="25" customFormat="1" ht="15.75" customHeight="1">
      <c r="A28" s="62"/>
      <c r="B28" s="50" t="s">
        <v>38</v>
      </c>
      <c r="C28" s="51">
        <f t="shared" si="1"/>
        <v>4</v>
      </c>
      <c r="D28" s="52">
        <f t="shared" si="2"/>
        <v>3</v>
      </c>
      <c r="E28" s="52">
        <f t="shared" si="3"/>
        <v>1</v>
      </c>
      <c r="F28" s="53">
        <v>4</v>
      </c>
      <c r="G28" s="53">
        <v>0</v>
      </c>
      <c r="H28" s="53">
        <v>3</v>
      </c>
      <c r="I28" s="53">
        <v>1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5" t="s">
        <v>49</v>
      </c>
      <c r="U28" s="23" t="s">
        <v>50</v>
      </c>
      <c r="V28" s="56"/>
      <c r="W28" s="56"/>
      <c r="X28" s="56"/>
      <c r="Y28" s="56"/>
      <c r="Z28" s="56"/>
      <c r="AA28" s="56"/>
      <c r="AB28" s="56"/>
      <c r="AC28" s="56"/>
      <c r="AD28" s="56"/>
      <c r="AE28" s="56"/>
    </row>
    <row r="29" spans="1:21" ht="12" customHeight="1">
      <c r="A29" s="32" t="s">
        <v>51</v>
      </c>
      <c r="B29" s="32"/>
      <c r="C29" s="32" t="s">
        <v>39</v>
      </c>
      <c r="D29" s="32" t="s">
        <v>39</v>
      </c>
      <c r="E29" s="32" t="s">
        <v>39</v>
      </c>
      <c r="F29" s="32" t="s">
        <v>39</v>
      </c>
      <c r="G29" s="32" t="s">
        <v>39</v>
      </c>
      <c r="H29" s="32" t="s">
        <v>39</v>
      </c>
      <c r="I29" s="32" t="s">
        <v>39</v>
      </c>
      <c r="J29" s="32" t="s">
        <v>39</v>
      </c>
      <c r="K29" s="32" t="s">
        <v>39</v>
      </c>
      <c r="L29" s="32" t="s">
        <v>39</v>
      </c>
      <c r="M29" s="32" t="s">
        <v>39</v>
      </c>
      <c r="N29" s="32" t="s">
        <v>39</v>
      </c>
      <c r="O29" s="32" t="s">
        <v>39</v>
      </c>
      <c r="P29" s="32" t="s">
        <v>39</v>
      </c>
      <c r="Q29" s="32" t="s">
        <v>39</v>
      </c>
      <c r="R29" s="32" t="s">
        <v>39</v>
      </c>
      <c r="S29" s="32" t="s">
        <v>39</v>
      </c>
      <c r="T29" s="1" t="s">
        <v>39</v>
      </c>
      <c r="U29" s="1" t="s">
        <v>39</v>
      </c>
    </row>
    <row r="30" spans="1:12" ht="12" customHeight="1">
      <c r="A30" s="32"/>
      <c r="B30" s="32"/>
      <c r="C30" s="32"/>
      <c r="D30" s="32"/>
      <c r="E30" s="32"/>
      <c r="F30" s="32"/>
      <c r="G30" s="32"/>
      <c r="L30" s="1" t="s">
        <v>39</v>
      </c>
    </row>
    <row r="31" spans="1:7" ht="12" customHeight="1">
      <c r="A31" s="32"/>
      <c r="B31" s="32"/>
      <c r="D31" s="32"/>
      <c r="G31" s="32"/>
    </row>
    <row r="32" spans="1:7" ht="12" customHeight="1">
      <c r="A32" s="32"/>
      <c r="B32" s="32"/>
      <c r="D32" s="32"/>
      <c r="G32" s="32"/>
    </row>
    <row r="33" spans="1:7" ht="12" customHeight="1">
      <c r="A33" s="32"/>
      <c r="B33" s="32"/>
      <c r="D33" s="32"/>
      <c r="G33" s="32"/>
    </row>
    <row r="34" spans="1:7" ht="12" customHeight="1">
      <c r="A34" s="32"/>
      <c r="B34" s="32"/>
      <c r="D34" s="32"/>
      <c r="G34" s="32"/>
    </row>
    <row r="35" spans="1:7" ht="12" customHeight="1">
      <c r="A35" s="32"/>
      <c r="B35" s="32"/>
      <c r="D35" s="32"/>
      <c r="G35" s="32"/>
    </row>
    <row r="36" spans="1:2" ht="12" customHeight="1">
      <c r="A36" s="32"/>
      <c r="B36" s="32"/>
    </row>
    <row r="37" spans="1:2" ht="12" customHeight="1">
      <c r="A37" s="32"/>
      <c r="B37" s="32"/>
    </row>
    <row r="38" spans="1:2" ht="12" customHeight="1">
      <c r="A38" s="32"/>
      <c r="B38" s="32"/>
    </row>
    <row r="39" spans="1:2" ht="12" customHeight="1">
      <c r="A39" s="32"/>
      <c r="B39" s="32"/>
    </row>
    <row r="40" spans="1:2" ht="12" customHeight="1">
      <c r="A40" s="32"/>
      <c r="B40" s="32"/>
    </row>
    <row r="41" spans="1:2" ht="12" customHeight="1">
      <c r="A41" s="32"/>
      <c r="B41" s="32"/>
    </row>
    <row r="42" spans="1:2" ht="12" customHeight="1">
      <c r="A42" s="32"/>
      <c r="B42" s="32"/>
    </row>
    <row r="43" spans="1:2" ht="12" customHeight="1">
      <c r="A43" s="32"/>
      <c r="B43" s="32"/>
    </row>
    <row r="44" spans="1:2" ht="12" customHeight="1">
      <c r="A44" s="32"/>
      <c r="B44" s="32"/>
    </row>
    <row r="45" spans="1:2" ht="12" customHeight="1">
      <c r="A45" s="32"/>
      <c r="B45" s="32"/>
    </row>
    <row r="46" spans="1:2" ht="12" customHeight="1">
      <c r="A46" s="32"/>
      <c r="B46" s="32"/>
    </row>
    <row r="47" spans="1:2" ht="12" customHeight="1">
      <c r="A47" s="32"/>
      <c r="B47" s="32"/>
    </row>
    <row r="48" spans="1:2" ht="12" customHeight="1">
      <c r="A48" s="32"/>
      <c r="B48" s="32"/>
    </row>
  </sheetData>
  <mergeCells count="6">
    <mergeCell ref="A1:T1"/>
    <mergeCell ref="A25:A28"/>
    <mergeCell ref="T3:T4"/>
    <mergeCell ref="A21:A23"/>
    <mergeCell ref="A13:A19"/>
    <mergeCell ref="A3:B4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2008-04-16T07:43:24Z</cp:lastPrinted>
  <dcterms:created xsi:type="dcterms:W3CDTF">2008-04-09T02:59:46Z</dcterms:created>
  <dcterms:modified xsi:type="dcterms:W3CDTF">2008-04-25T01:38:12Z</dcterms:modified>
  <cp:category/>
  <cp:version/>
  <cp:contentType/>
  <cp:contentStatus/>
</cp:coreProperties>
</file>