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0" windowWidth="17835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<sst xmlns="http://schemas.openxmlformats.org/spreadsheetml/2006/main" count="83" uniqueCount="74">
  <si>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</si>
  <si>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</si>
  <si>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</si>
  <si>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</si>
  <si>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</si>
  <si>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</si>
  <si>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</si>
  <si>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</si>
  <si>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</si>
  <si>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</si>
  <si>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</si>
  <si>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</si>
  <si>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</si>
  <si>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</si>
  <si>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</si>
  <si>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</si>
  <si>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</si>
  <si>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</si>
  <si>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</si>
  <si>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</si>
  <si>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</si>
  <si>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</si>
  <si>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</si>
  <si>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</si>
  <si>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</si>
  <si>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</si>
  <si>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</si>
  <si>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</si>
  <si>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</si>
  <si>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</si>
  <si>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</si>
  <si>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</si>
  <si>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</si>
  <si>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</si>
  <si>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</si>
  <si>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</si>
  <si>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</si>
  <si>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</si>
  <si>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国</t>
  </si>
  <si>
    <t>姫</t>
  </si>
  <si>
    <t>速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</si>
  <si>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</si>
  <si>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</si>
  <si>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</si>
  <si>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</si>
  <si>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</si>
  <si>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</si>
  <si>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</si>
  <si>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</si>
  <si>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</si>
  <si>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</si>
  <si>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</si>
  <si>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</si>
  <si>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</si>
  <si>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</si>
  <si>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</si>
  <si>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</si>
  <si>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</si>
  <si>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</si>
  <si>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</si>
  <si>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</si>
  <si>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</si>
  <si>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</si>
  <si>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</si>
  <si>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</si>
  <si>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</si>
  <si>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</si>
  <si>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</si>
  <si>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</si>
  <si>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</si>
  <si>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豊高</t>
  </si>
  <si>
    <t>豊大</t>
  </si>
  <si>
    <t>平成24年10月1日</t>
  </si>
  <si>
    <t>s2401参照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</si>
</sst>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\ ###\ ##0;&quot;△&quot;#\ ###\ ##0;&quot;-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12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47" fillId="0" borderId="0" xfId="180" applyFont="1">
      <alignment vertical="center"/>
      <protection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180" fontId="4" fillId="0" borderId="29" xfId="0" applyNumberFormat="1" applyFont="1" applyFill="1" applyBorder="1" applyAlignment="1">
      <alignment horizontal="right" vertical="center"/>
    </xf>
    <xf numFmtId="180" fontId="4" fillId="0" borderId="30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13" fillId="0" borderId="29" xfId="182" applyFont="1" applyBorder="1">
      <alignment vertical="center"/>
      <protection/>
    </xf>
    <xf numFmtId="180" fontId="3" fillId="0" borderId="29" xfId="0" applyNumberFormat="1" applyFont="1" applyFill="1" applyBorder="1" applyAlignment="1" applyProtection="1">
      <alignment horizontal="right" vertical="center"/>
      <protection locked="0"/>
    </xf>
    <xf numFmtId="180" fontId="3" fillId="0" borderId="30" xfId="0" applyNumberFormat="1" applyFont="1" applyFill="1" applyBorder="1" applyAlignment="1" applyProtection="1">
      <alignment horizontal="right" vertical="center"/>
      <protection locked="0"/>
    </xf>
    <xf numFmtId="176" fontId="5" fillId="0" borderId="29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81" fontId="2" fillId="0" borderId="33" xfId="0" applyNumberFormat="1" applyFont="1" applyFill="1" applyBorder="1" applyAlignment="1">
      <alignment horizontal="right" vertical="center"/>
    </xf>
    <xf numFmtId="181" fontId="2" fillId="0" borderId="31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left" vertical="center"/>
    </xf>
    <xf numFmtId="180" fontId="2" fillId="0" borderId="35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4" fillId="0" borderId="35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 applyProtection="1">
      <alignment horizontal="right" vertical="center"/>
      <protection locked="0"/>
    </xf>
    <xf numFmtId="0" fontId="47" fillId="0" borderId="31" xfId="180" applyFont="1" applyBorder="1">
      <alignment vertical="center"/>
      <protection/>
    </xf>
    <xf numFmtId="0" fontId="13" fillId="0" borderId="35" xfId="182" applyFont="1" applyBorder="1">
      <alignment vertical="center"/>
      <protection/>
    </xf>
    <xf numFmtId="180" fontId="3" fillId="0" borderId="35" xfId="0" applyNumberFormat="1" applyFont="1" applyFill="1" applyBorder="1" applyAlignment="1" applyProtection="1">
      <alignment horizontal="right" vertical="center"/>
      <protection locked="0"/>
    </xf>
    <xf numFmtId="181" fontId="4" fillId="0" borderId="35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left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9" customWidth="1"/>
    <col min="2" max="2" width="11.00390625" style="9" bestFit="1" customWidth="1"/>
    <col min="3" max="3" width="8.75390625" style="9" customWidth="1"/>
    <col min="4" max="4" width="9.125" style="9" customWidth="1"/>
    <col min="5" max="7" width="7.75390625" style="9" customWidth="1"/>
    <col min="8" max="10" width="8.50390625" style="9" customWidth="1"/>
    <col min="11" max="11" width="7.75390625" style="9" customWidth="1"/>
    <col min="12" max="13" width="6.75390625" style="9" customWidth="1"/>
    <col min="14" max="14" width="10.625" style="9" customWidth="1"/>
    <col min="15" max="15" width="10.375" style="9" customWidth="1"/>
    <col min="16" max="16" width="8.75390625" style="9" customWidth="1"/>
    <col min="17" max="19" width="7.875" style="9" customWidth="1"/>
    <col min="20" max="20" width="9.625" style="9" customWidth="1"/>
    <col min="21" max="21" width="7.625" style="9" customWidth="1"/>
    <col min="22" max="22" width="6.375" style="9" customWidth="1"/>
    <col min="23" max="23" width="4.625" style="9" customWidth="1"/>
    <col min="24" max="24" width="9.00390625" style="9" customWidth="1"/>
    <col min="25" max="25" width="10.00390625" style="9" bestFit="1" customWidth="1"/>
    <col min="26" max="16384" width="9.00390625" style="9" customWidth="1"/>
  </cols>
  <sheetData>
    <row r="1" spans="1:23" ht="13.5" customHeight="1">
      <c r="A1" s="7" t="s">
        <v>52</v>
      </c>
      <c r="B1" s="7"/>
      <c r="C1" s="44" t="s">
        <v>50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8"/>
      <c r="W1" s="8"/>
    </row>
    <row r="2" spans="1:23" ht="13.5" customHeight="1">
      <c r="A2" s="7" t="s">
        <v>66</v>
      </c>
      <c r="B2" s="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8"/>
      <c r="W2" s="8"/>
    </row>
    <row r="3" spans="1:23" ht="17.25" customHeight="1">
      <c r="A3" s="9" t="s">
        <v>53</v>
      </c>
      <c r="B3" s="9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26"/>
      <c r="W3" s="3"/>
    </row>
    <row r="4" spans="1:23" ht="17.25" customHeight="1" thickBot="1">
      <c r="A4" s="10"/>
      <c r="B4" s="10"/>
      <c r="C4" s="10"/>
      <c r="T4" s="31" t="s">
        <v>72</v>
      </c>
      <c r="U4" s="31"/>
      <c r="V4" s="31"/>
      <c r="W4" s="31"/>
    </row>
    <row r="5" spans="1:23" ht="24.75" customHeight="1">
      <c r="A5" s="57" t="s">
        <v>21</v>
      </c>
      <c r="B5" s="58"/>
      <c r="C5" s="51" t="s">
        <v>45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1" t="s">
        <v>43</v>
      </c>
      <c r="O5" s="52"/>
      <c r="P5" s="52"/>
      <c r="Q5" s="52"/>
      <c r="R5" s="52"/>
      <c r="S5" s="52"/>
      <c r="T5" s="52"/>
      <c r="U5" s="52"/>
      <c r="V5" s="53"/>
      <c r="W5" s="39" t="s">
        <v>21</v>
      </c>
    </row>
    <row r="6" spans="1:23" ht="21" customHeight="1">
      <c r="A6" s="57"/>
      <c r="B6" s="58"/>
      <c r="C6" s="49" t="s">
        <v>48</v>
      </c>
      <c r="D6" s="46" t="s">
        <v>0</v>
      </c>
      <c r="E6" s="47"/>
      <c r="F6" s="47"/>
      <c r="G6" s="47"/>
      <c r="H6" s="47"/>
      <c r="I6" s="47"/>
      <c r="J6" s="48"/>
      <c r="K6" s="61" t="s">
        <v>55</v>
      </c>
      <c r="L6" s="62"/>
      <c r="M6" s="38" t="s">
        <v>47</v>
      </c>
      <c r="N6" s="49" t="s">
        <v>49</v>
      </c>
      <c r="O6" s="46" t="s">
        <v>44</v>
      </c>
      <c r="P6" s="47"/>
      <c r="Q6" s="47"/>
      <c r="R6" s="47"/>
      <c r="S6" s="47"/>
      <c r="T6" s="48"/>
      <c r="U6" s="49" t="s">
        <v>46</v>
      </c>
      <c r="V6" s="54" t="s">
        <v>54</v>
      </c>
      <c r="W6" s="40"/>
    </row>
    <row r="7" spans="1:25" ht="21.75" customHeight="1">
      <c r="A7" s="57"/>
      <c r="B7" s="58"/>
      <c r="C7" s="50"/>
      <c r="D7" s="57" t="s">
        <v>61</v>
      </c>
      <c r="E7" s="32" t="s">
        <v>62</v>
      </c>
      <c r="F7" s="32" t="s">
        <v>51</v>
      </c>
      <c r="G7" s="32" t="s">
        <v>57</v>
      </c>
      <c r="H7" s="32" t="s">
        <v>63</v>
      </c>
      <c r="I7" s="32" t="s">
        <v>64</v>
      </c>
      <c r="J7" s="34" t="s">
        <v>56</v>
      </c>
      <c r="K7" s="63" t="s">
        <v>61</v>
      </c>
      <c r="L7" s="38" t="s">
        <v>63</v>
      </c>
      <c r="M7" s="38"/>
      <c r="N7" s="66"/>
      <c r="O7" s="33" t="s">
        <v>61</v>
      </c>
      <c r="P7" s="38" t="s">
        <v>60</v>
      </c>
      <c r="Q7" s="38" t="s">
        <v>51</v>
      </c>
      <c r="R7" s="38" t="s">
        <v>57</v>
      </c>
      <c r="S7" s="49" t="s">
        <v>58</v>
      </c>
      <c r="T7" s="38" t="s">
        <v>59</v>
      </c>
      <c r="U7" s="50"/>
      <c r="V7" s="55"/>
      <c r="W7" s="40"/>
      <c r="Y7" s="9" t="s">
        <v>73</v>
      </c>
    </row>
    <row r="8" spans="1:23" ht="16.5" customHeight="1">
      <c r="A8" s="57"/>
      <c r="B8" s="58"/>
      <c r="C8" s="50"/>
      <c r="D8" s="57"/>
      <c r="E8" s="38"/>
      <c r="F8" s="38"/>
      <c r="G8" s="38"/>
      <c r="H8" s="38"/>
      <c r="I8" s="33"/>
      <c r="J8" s="34"/>
      <c r="K8" s="64"/>
      <c r="L8" s="38"/>
      <c r="M8" s="38"/>
      <c r="N8" s="66"/>
      <c r="O8" s="33"/>
      <c r="P8" s="33"/>
      <c r="Q8" s="38"/>
      <c r="R8" s="38"/>
      <c r="S8" s="50"/>
      <c r="T8" s="33"/>
      <c r="U8" s="50"/>
      <c r="V8" s="55"/>
      <c r="W8" s="40"/>
    </row>
    <row r="9" spans="1:25" ht="18.75" customHeight="1">
      <c r="A9" s="59"/>
      <c r="B9" s="60"/>
      <c r="C9" s="32"/>
      <c r="D9" s="59"/>
      <c r="E9" s="38"/>
      <c r="F9" s="38"/>
      <c r="G9" s="38"/>
      <c r="H9" s="38"/>
      <c r="I9" s="33"/>
      <c r="J9" s="35"/>
      <c r="K9" s="65"/>
      <c r="L9" s="38"/>
      <c r="M9" s="38"/>
      <c r="N9" s="67"/>
      <c r="O9" s="33"/>
      <c r="P9" s="33"/>
      <c r="Q9" s="38"/>
      <c r="R9" s="38"/>
      <c r="S9" s="32"/>
      <c r="T9" s="33"/>
      <c r="U9" s="32"/>
      <c r="V9" s="56"/>
      <c r="W9" s="41"/>
      <c r="Y9" s="11" t="s">
        <v>23</v>
      </c>
    </row>
    <row r="10" spans="1:25" ht="17.25" customHeight="1">
      <c r="A10" s="82" t="s">
        <v>1</v>
      </c>
      <c r="B10" s="83"/>
      <c r="C10" s="84">
        <f>D10+K10</f>
        <v>24348</v>
      </c>
      <c r="D10" s="85">
        <f>SUM(E10:I10)</f>
        <v>20113</v>
      </c>
      <c r="E10" s="84">
        <f aca="true" t="shared" si="0" ref="E10:M10">E12+E14</f>
        <v>5250</v>
      </c>
      <c r="F10" s="84">
        <f>F12+F14</f>
        <v>40</v>
      </c>
      <c r="G10" s="84">
        <f t="shared" si="0"/>
        <v>50</v>
      </c>
      <c r="H10" s="84">
        <f t="shared" si="0"/>
        <v>2904</v>
      </c>
      <c r="I10" s="84">
        <f t="shared" si="0"/>
        <v>11869</v>
      </c>
      <c r="J10" s="84">
        <f t="shared" si="0"/>
        <v>2936</v>
      </c>
      <c r="K10" s="85">
        <f>K12+K14</f>
        <v>4235</v>
      </c>
      <c r="L10" s="84">
        <f t="shared" si="0"/>
        <v>398</v>
      </c>
      <c r="M10" s="85">
        <f t="shared" si="0"/>
        <v>3</v>
      </c>
      <c r="N10" s="86">
        <f>ROUND(C10/Y10*100000,1)</f>
        <v>2068.8</v>
      </c>
      <c r="O10" s="86">
        <f>ROUND(D10/Y10*100000,1)</f>
        <v>1709</v>
      </c>
      <c r="P10" s="87">
        <f>ROUND(E10/$Y10*100000,1)</f>
        <v>446.1</v>
      </c>
      <c r="Q10" s="87">
        <f>ROUND(F10/$Y10*100000,1)</f>
        <v>3.4</v>
      </c>
      <c r="R10" s="87">
        <f>ROUND(G10/$Y10*100000,1)</f>
        <v>4.2</v>
      </c>
      <c r="S10" s="87">
        <f>ROUND(H10/$Y10*100000,1)</f>
        <v>246.7</v>
      </c>
      <c r="T10" s="87">
        <f>ROUND(SUM(I10)/$Y10*100000,1)</f>
        <v>1008.5</v>
      </c>
      <c r="U10" s="86">
        <f>ROUND(K10/Y10*100000,1)</f>
        <v>359.8</v>
      </c>
      <c r="V10" s="87">
        <f>ROUND(M10/Y10*100000,1)</f>
        <v>0.3</v>
      </c>
      <c r="W10" s="88" t="s">
        <v>24</v>
      </c>
      <c r="Y10" s="14">
        <f>Y12+Y14</f>
        <v>1176900</v>
      </c>
    </row>
    <row r="11" spans="1:25" ht="6" customHeight="1">
      <c r="A11" s="15"/>
      <c r="B11" s="27"/>
      <c r="C11" s="20"/>
      <c r="D11" s="68"/>
      <c r="E11" s="2"/>
      <c r="F11" s="2"/>
      <c r="G11" s="2"/>
      <c r="H11" s="2"/>
      <c r="I11" s="2"/>
      <c r="J11" s="2"/>
      <c r="K11" s="68"/>
      <c r="L11" s="2"/>
      <c r="M11" s="68"/>
      <c r="N11" s="68"/>
      <c r="O11" s="80"/>
      <c r="P11" s="28"/>
      <c r="Q11" s="28"/>
      <c r="R11" s="28"/>
      <c r="S11" s="28"/>
      <c r="T11" s="28"/>
      <c r="U11" s="80"/>
      <c r="V11" s="28"/>
      <c r="W11" s="13"/>
      <c r="Y11" s="14"/>
    </row>
    <row r="12" spans="1:25" ht="17.25" customHeight="1">
      <c r="A12" s="42" t="s">
        <v>22</v>
      </c>
      <c r="B12" s="43"/>
      <c r="C12" s="2">
        <f>D12+K12</f>
        <v>23900</v>
      </c>
      <c r="D12" s="68">
        <f>SUM(E12:I12)</f>
        <v>19790</v>
      </c>
      <c r="E12" s="2">
        <f aca="true" t="shared" si="1" ref="E12:L12">SUM(E16:E29)</f>
        <v>5250</v>
      </c>
      <c r="F12" s="2">
        <f t="shared" si="1"/>
        <v>40</v>
      </c>
      <c r="G12" s="2">
        <f t="shared" si="1"/>
        <v>50</v>
      </c>
      <c r="H12" s="2">
        <f t="shared" si="1"/>
        <v>2844</v>
      </c>
      <c r="I12" s="2">
        <f t="shared" si="1"/>
        <v>11606</v>
      </c>
      <c r="J12" s="2">
        <f t="shared" si="1"/>
        <v>2936</v>
      </c>
      <c r="K12" s="68">
        <f t="shared" si="1"/>
        <v>4110</v>
      </c>
      <c r="L12" s="2">
        <f t="shared" si="1"/>
        <v>365</v>
      </c>
      <c r="M12" s="68">
        <f>SUM(M16:M29)</f>
        <v>3</v>
      </c>
      <c r="N12" s="77">
        <f>ROUND(C12/Y12*100000,1)</f>
        <v>2133.7</v>
      </c>
      <c r="O12" s="77">
        <f>ROUND(D12/Y12*100000,1)</f>
        <v>1766.8</v>
      </c>
      <c r="P12" s="12">
        <f>ROUND(E12/$Y12*100000,1)</f>
        <v>468.7</v>
      </c>
      <c r="Q12" s="12">
        <f>ROUND(F12/$Y12*100000,1)</f>
        <v>3.6</v>
      </c>
      <c r="R12" s="12">
        <f>ROUND(G12/$Y12*100000,1)</f>
        <v>4.5</v>
      </c>
      <c r="S12" s="12">
        <f>ROUND(H12/$Y12*100000,1)</f>
        <v>253.9</v>
      </c>
      <c r="T12" s="12">
        <f>ROUND(SUM(I12)/$Y12*100000,1)</f>
        <v>1036.2</v>
      </c>
      <c r="U12" s="77">
        <f>ROUND(K12/Y12*100000,1)</f>
        <v>366.9</v>
      </c>
      <c r="V12" s="12">
        <f>ROUND(M12/Y12*100000,1)</f>
        <v>0.3</v>
      </c>
      <c r="W12" s="13" t="s">
        <v>25</v>
      </c>
      <c r="Y12" s="14">
        <f>SUM(Y16:Y29)</f>
        <v>1120108</v>
      </c>
    </row>
    <row r="13" spans="1:25" ht="6" customHeight="1">
      <c r="A13" s="15"/>
      <c r="B13" s="27"/>
      <c r="C13" s="20"/>
      <c r="D13" s="68"/>
      <c r="E13" s="2"/>
      <c r="F13" s="2"/>
      <c r="G13" s="2"/>
      <c r="H13" s="2"/>
      <c r="I13" s="2"/>
      <c r="J13" s="2"/>
      <c r="K13" s="68"/>
      <c r="L13" s="2"/>
      <c r="M13" s="68"/>
      <c r="N13" s="77"/>
      <c r="O13" s="80"/>
      <c r="P13" s="28"/>
      <c r="Q13" s="28"/>
      <c r="R13" s="28"/>
      <c r="S13" s="28"/>
      <c r="T13" s="28"/>
      <c r="U13" s="80"/>
      <c r="V13" s="28"/>
      <c r="W13" s="13"/>
      <c r="Y13" s="14"/>
    </row>
    <row r="14" spans="1:25" ht="17.25" customHeight="1">
      <c r="A14" s="82" t="s">
        <v>2</v>
      </c>
      <c r="B14" s="83"/>
      <c r="C14" s="84">
        <f>D14+K14</f>
        <v>448</v>
      </c>
      <c r="D14" s="89">
        <f>SUM(E14:I14)</f>
        <v>323</v>
      </c>
      <c r="E14" s="84">
        <f>+E31+E33+E35</f>
        <v>0</v>
      </c>
      <c r="F14" s="84">
        <f aca="true" t="shared" si="2" ref="F14:M14">+F31+F33+F35</f>
        <v>0</v>
      </c>
      <c r="G14" s="84">
        <f t="shared" si="2"/>
        <v>0</v>
      </c>
      <c r="H14" s="84">
        <f t="shared" si="2"/>
        <v>60</v>
      </c>
      <c r="I14" s="84">
        <f t="shared" si="2"/>
        <v>263</v>
      </c>
      <c r="J14" s="84">
        <f t="shared" si="2"/>
        <v>0</v>
      </c>
      <c r="K14" s="89">
        <f t="shared" si="2"/>
        <v>125</v>
      </c>
      <c r="L14" s="84">
        <f t="shared" si="2"/>
        <v>33</v>
      </c>
      <c r="M14" s="89">
        <f t="shared" si="2"/>
        <v>0</v>
      </c>
      <c r="N14" s="90">
        <f>ROUND(C14/Y14*100000,1)</f>
        <v>788.8</v>
      </c>
      <c r="O14" s="90">
        <f>ROUND(D14/Y14*100000,1)</f>
        <v>568.7</v>
      </c>
      <c r="P14" s="87">
        <f>ROUND(E14/$Y14*100000,1)</f>
        <v>0</v>
      </c>
      <c r="Q14" s="87">
        <f>ROUND(F14/$Y14*100000,1)</f>
        <v>0</v>
      </c>
      <c r="R14" s="87">
        <f>ROUND(G14/$Y14*100000,1)</f>
        <v>0</v>
      </c>
      <c r="S14" s="87">
        <f>ROUND(H14/$Y14*100000,1)</f>
        <v>105.6</v>
      </c>
      <c r="T14" s="87">
        <f>ROUND(SUM(I14)/$Y14*100000,1)</f>
        <v>463.1</v>
      </c>
      <c r="U14" s="90">
        <f>ROUND(K14/Y14*100000,1)</f>
        <v>220.1</v>
      </c>
      <c r="V14" s="87">
        <f>ROUND(M14/Y14*100000,1)</f>
        <v>0</v>
      </c>
      <c r="W14" s="88" t="s">
        <v>26</v>
      </c>
      <c r="X14" s="1"/>
      <c r="Y14" s="14">
        <f>Y31+Y33+Y35</f>
        <v>56792</v>
      </c>
    </row>
    <row r="15" spans="1:25" ht="6" customHeight="1">
      <c r="A15" s="15"/>
      <c r="B15" s="27"/>
      <c r="C15" s="20"/>
      <c r="D15" s="69"/>
      <c r="E15" s="3"/>
      <c r="F15" s="3"/>
      <c r="G15" s="3"/>
      <c r="H15" s="3"/>
      <c r="I15" s="3"/>
      <c r="J15" s="3"/>
      <c r="K15" s="72"/>
      <c r="L15" s="4"/>
      <c r="M15" s="76"/>
      <c r="N15" s="76"/>
      <c r="O15" s="80"/>
      <c r="P15" s="4"/>
      <c r="Q15" s="4"/>
      <c r="R15" s="4"/>
      <c r="S15" s="4"/>
      <c r="T15" s="4"/>
      <c r="U15" s="76"/>
      <c r="V15" s="4"/>
      <c r="W15" s="19"/>
      <c r="Y15" s="14"/>
    </row>
    <row r="16" spans="1:25" ht="17.25" customHeight="1">
      <c r="A16" s="36" t="s">
        <v>3</v>
      </c>
      <c r="B16" s="37"/>
      <c r="C16" s="5">
        <f aca="true" t="shared" si="3" ref="C16:C26">D16+K16</f>
        <v>9222</v>
      </c>
      <c r="D16" s="70">
        <f aca="true" t="shared" si="4" ref="D16:D26">SUM(E16:I16)</f>
        <v>7511</v>
      </c>
      <c r="E16" s="17">
        <v>2703</v>
      </c>
      <c r="F16" s="17">
        <v>12</v>
      </c>
      <c r="G16" s="17">
        <v>0</v>
      </c>
      <c r="H16" s="17">
        <v>419</v>
      </c>
      <c r="I16" s="30">
        <v>4377</v>
      </c>
      <c r="J16" s="17">
        <v>1855</v>
      </c>
      <c r="K16" s="73">
        <v>1711</v>
      </c>
      <c r="L16" s="17">
        <v>108</v>
      </c>
      <c r="M16" s="74">
        <v>0</v>
      </c>
      <c r="N16" s="78">
        <f aca="true" t="shared" si="5" ref="N16:N26">ROUND(C16/Y16*100000,1)</f>
        <v>1945.4</v>
      </c>
      <c r="O16" s="78">
        <f>ROUND(D16/Y16*100000,1)</f>
        <v>1584.4</v>
      </c>
      <c r="P16" s="18">
        <f aca="true" t="shared" si="6" ref="P16:P26">ROUND(E16/$Y16*100000,1)</f>
        <v>570.2</v>
      </c>
      <c r="Q16" s="18">
        <f aca="true" t="shared" si="7" ref="Q16:Q26">ROUND(F16/$Y16*100000,1)</f>
        <v>2.5</v>
      </c>
      <c r="R16" s="18">
        <f aca="true" t="shared" si="8" ref="R16:R26">ROUND(G16/$Y16*100000,1)</f>
        <v>0</v>
      </c>
      <c r="S16" s="18">
        <f aca="true" t="shared" si="9" ref="S16:S26">ROUND(H16/$Y16*100000,1)</f>
        <v>88.4</v>
      </c>
      <c r="T16" s="18">
        <f>ROUND(SUM(I16)/$Y16*100000,1)</f>
        <v>923.3</v>
      </c>
      <c r="U16" s="78">
        <f aca="true" t="shared" si="10" ref="U16:U26">ROUND(K16/Y16*100000,1)</f>
        <v>360.9</v>
      </c>
      <c r="V16" s="18">
        <f aca="true" t="shared" si="11" ref="V16:V26">ROUND(M16/Y16*100000,1)</f>
        <v>0</v>
      </c>
      <c r="W16" s="19" t="s">
        <v>27</v>
      </c>
      <c r="Y16" s="14">
        <v>474051</v>
      </c>
    </row>
    <row r="17" spans="1:25" ht="17.25" customHeight="1">
      <c r="A17" s="36" t="s">
        <v>4</v>
      </c>
      <c r="B17" s="37"/>
      <c r="C17" s="5">
        <f t="shared" si="3"/>
        <v>4516</v>
      </c>
      <c r="D17" s="70">
        <f t="shared" si="4"/>
        <v>3815</v>
      </c>
      <c r="E17" s="17">
        <v>724</v>
      </c>
      <c r="F17" s="17">
        <v>4</v>
      </c>
      <c r="G17" s="17">
        <v>50</v>
      </c>
      <c r="H17" s="17">
        <v>789</v>
      </c>
      <c r="I17" s="30">
        <v>2248</v>
      </c>
      <c r="J17" s="17">
        <v>769</v>
      </c>
      <c r="K17" s="73">
        <v>701</v>
      </c>
      <c r="L17" s="17">
        <v>90</v>
      </c>
      <c r="M17" s="74">
        <v>0</v>
      </c>
      <c r="N17" s="78">
        <f t="shared" si="5"/>
        <v>3769.2</v>
      </c>
      <c r="O17" s="78">
        <f aca="true" t="shared" si="12" ref="O17:O26">ROUND(D17/Y17*100000,1)</f>
        <v>3184.1</v>
      </c>
      <c r="P17" s="18">
        <f t="shared" si="6"/>
        <v>604.3</v>
      </c>
      <c r="Q17" s="18">
        <f t="shared" si="7"/>
        <v>3.3</v>
      </c>
      <c r="R17" s="18">
        <f t="shared" si="8"/>
        <v>41.7</v>
      </c>
      <c r="S17" s="18">
        <f t="shared" si="9"/>
        <v>658.5</v>
      </c>
      <c r="T17" s="18">
        <f aca="true" t="shared" si="13" ref="T17:T34">ROUND(SUM(I17)/$Y17*100000,1)</f>
        <v>1876.2</v>
      </c>
      <c r="U17" s="78">
        <f t="shared" si="10"/>
        <v>585.1</v>
      </c>
      <c r="V17" s="18">
        <f t="shared" si="11"/>
        <v>0</v>
      </c>
      <c r="W17" s="19" t="s">
        <v>28</v>
      </c>
      <c r="Y17" s="14">
        <v>119814</v>
      </c>
    </row>
    <row r="18" spans="1:25" ht="17.25" customHeight="1">
      <c r="A18" s="36" t="s">
        <v>5</v>
      </c>
      <c r="B18" s="37"/>
      <c r="C18" s="5">
        <f t="shared" si="3"/>
        <v>1538</v>
      </c>
      <c r="D18" s="70">
        <f t="shared" si="4"/>
        <v>1297</v>
      </c>
      <c r="E18" s="17">
        <v>144</v>
      </c>
      <c r="F18" s="17">
        <v>0</v>
      </c>
      <c r="G18" s="17">
        <v>0</v>
      </c>
      <c r="H18" s="17">
        <v>256</v>
      </c>
      <c r="I18" s="30">
        <v>897</v>
      </c>
      <c r="J18" s="17">
        <v>0</v>
      </c>
      <c r="K18" s="73">
        <v>241</v>
      </c>
      <c r="L18" s="17">
        <v>41</v>
      </c>
      <c r="M18" s="74">
        <v>0</v>
      </c>
      <c r="N18" s="78">
        <f t="shared" si="5"/>
        <v>1830.9</v>
      </c>
      <c r="O18" s="78">
        <f t="shared" si="12"/>
        <v>1544</v>
      </c>
      <c r="P18" s="18">
        <f t="shared" si="6"/>
        <v>171.4</v>
      </c>
      <c r="Q18" s="18">
        <f t="shared" si="7"/>
        <v>0</v>
      </c>
      <c r="R18" s="18">
        <f t="shared" si="8"/>
        <v>0</v>
      </c>
      <c r="S18" s="18">
        <f t="shared" si="9"/>
        <v>304.8</v>
      </c>
      <c r="T18" s="18">
        <f>ROUND(SUM(I18)/$Y18*100000,1)</f>
        <v>1067.8</v>
      </c>
      <c r="U18" s="78">
        <f t="shared" si="10"/>
        <v>286.9</v>
      </c>
      <c r="V18" s="18">
        <f t="shared" si="11"/>
        <v>0</v>
      </c>
      <c r="W18" s="19" t="s">
        <v>29</v>
      </c>
      <c r="Y18" s="14">
        <v>84003</v>
      </c>
    </row>
    <row r="19" spans="1:25" ht="17.25" customHeight="1">
      <c r="A19" s="36" t="s">
        <v>6</v>
      </c>
      <c r="B19" s="37"/>
      <c r="C19" s="5">
        <f t="shared" si="3"/>
        <v>1765</v>
      </c>
      <c r="D19" s="70">
        <f t="shared" si="4"/>
        <v>1469</v>
      </c>
      <c r="E19" s="17">
        <v>567</v>
      </c>
      <c r="F19" s="17">
        <v>4</v>
      </c>
      <c r="G19" s="17">
        <v>0</v>
      </c>
      <c r="H19" s="17">
        <v>256</v>
      </c>
      <c r="I19" s="30">
        <v>642</v>
      </c>
      <c r="J19" s="17">
        <v>0</v>
      </c>
      <c r="K19" s="73">
        <v>296</v>
      </c>
      <c r="L19" s="17">
        <v>14</v>
      </c>
      <c r="M19" s="74">
        <v>0</v>
      </c>
      <c r="N19" s="78">
        <f t="shared" si="5"/>
        <v>2547.1</v>
      </c>
      <c r="O19" s="78">
        <f t="shared" si="12"/>
        <v>2119.9</v>
      </c>
      <c r="P19" s="18">
        <f t="shared" si="6"/>
        <v>818.2</v>
      </c>
      <c r="Q19" s="18">
        <f t="shared" si="7"/>
        <v>5.8</v>
      </c>
      <c r="R19" s="18">
        <f t="shared" si="8"/>
        <v>0</v>
      </c>
      <c r="S19" s="18">
        <f t="shared" si="9"/>
        <v>369.4</v>
      </c>
      <c r="T19" s="18">
        <f t="shared" si="13"/>
        <v>926.5</v>
      </c>
      <c r="U19" s="78">
        <f t="shared" si="10"/>
        <v>427.2</v>
      </c>
      <c r="V19" s="18">
        <f t="shared" si="11"/>
        <v>0</v>
      </c>
      <c r="W19" s="19" t="s">
        <v>30</v>
      </c>
      <c r="Y19" s="14">
        <v>69295</v>
      </c>
    </row>
    <row r="20" spans="1:25" ht="17.25" customHeight="1">
      <c r="A20" s="36" t="s">
        <v>7</v>
      </c>
      <c r="B20" s="37"/>
      <c r="C20" s="5">
        <f t="shared" si="3"/>
        <v>1407</v>
      </c>
      <c r="D20" s="70">
        <f t="shared" si="4"/>
        <v>1250</v>
      </c>
      <c r="E20" s="17">
        <v>180</v>
      </c>
      <c r="F20" s="17">
        <v>4</v>
      </c>
      <c r="G20" s="17">
        <v>0</v>
      </c>
      <c r="H20" s="17">
        <v>258</v>
      </c>
      <c r="I20" s="30">
        <v>808</v>
      </c>
      <c r="J20" s="17">
        <v>0</v>
      </c>
      <c r="K20" s="73">
        <v>157</v>
      </c>
      <c r="L20" s="17">
        <v>0</v>
      </c>
      <c r="M20" s="74">
        <v>3</v>
      </c>
      <c r="N20" s="78">
        <f t="shared" si="5"/>
        <v>1874.6</v>
      </c>
      <c r="O20" s="78">
        <f t="shared" si="12"/>
        <v>1665.4</v>
      </c>
      <c r="P20" s="18">
        <f t="shared" si="6"/>
        <v>239.8</v>
      </c>
      <c r="Q20" s="18">
        <f t="shared" si="7"/>
        <v>5.3</v>
      </c>
      <c r="R20" s="18">
        <f t="shared" si="8"/>
        <v>0</v>
      </c>
      <c r="S20" s="18">
        <f t="shared" si="9"/>
        <v>343.7</v>
      </c>
      <c r="T20" s="18">
        <f t="shared" si="13"/>
        <v>1076.5</v>
      </c>
      <c r="U20" s="78">
        <f t="shared" si="10"/>
        <v>209.2</v>
      </c>
      <c r="V20" s="18">
        <f t="shared" si="11"/>
        <v>4</v>
      </c>
      <c r="W20" s="19" t="s">
        <v>31</v>
      </c>
      <c r="Y20" s="14">
        <v>75058</v>
      </c>
    </row>
    <row r="21" spans="1:25" ht="17.25" customHeight="1">
      <c r="A21" s="36" t="s">
        <v>8</v>
      </c>
      <c r="B21" s="37"/>
      <c r="C21" s="5">
        <f t="shared" si="3"/>
        <v>609</v>
      </c>
      <c r="D21" s="70">
        <f t="shared" si="4"/>
        <v>493</v>
      </c>
      <c r="E21" s="17">
        <v>120</v>
      </c>
      <c r="F21" s="17">
        <v>4</v>
      </c>
      <c r="G21" s="17">
        <v>0</v>
      </c>
      <c r="H21" s="17">
        <v>97</v>
      </c>
      <c r="I21" s="30">
        <v>272</v>
      </c>
      <c r="J21" s="17">
        <v>202</v>
      </c>
      <c r="K21" s="73">
        <v>116</v>
      </c>
      <c r="L21" s="17">
        <v>32</v>
      </c>
      <c r="M21" s="74">
        <v>0</v>
      </c>
      <c r="N21" s="78">
        <f t="shared" si="5"/>
        <v>1510.9</v>
      </c>
      <c r="O21" s="78">
        <f t="shared" si="12"/>
        <v>1223.1</v>
      </c>
      <c r="P21" s="18">
        <f t="shared" si="6"/>
        <v>297.7</v>
      </c>
      <c r="Q21" s="18">
        <f t="shared" si="7"/>
        <v>9.9</v>
      </c>
      <c r="R21" s="18">
        <f t="shared" si="8"/>
        <v>0</v>
      </c>
      <c r="S21" s="18">
        <f t="shared" si="9"/>
        <v>240.7</v>
      </c>
      <c r="T21" s="18">
        <f t="shared" si="13"/>
        <v>674.8</v>
      </c>
      <c r="U21" s="78">
        <f t="shared" si="10"/>
        <v>287.8</v>
      </c>
      <c r="V21" s="18">
        <f t="shared" si="11"/>
        <v>0</v>
      </c>
      <c r="W21" s="19" t="s">
        <v>32</v>
      </c>
      <c r="Y21" s="14">
        <v>40307</v>
      </c>
    </row>
    <row r="22" spans="1:25" ht="17.25" customHeight="1">
      <c r="A22" s="36" t="s">
        <v>9</v>
      </c>
      <c r="B22" s="37"/>
      <c r="C22" s="5">
        <f t="shared" si="3"/>
        <v>139</v>
      </c>
      <c r="D22" s="70">
        <f t="shared" si="4"/>
        <v>120</v>
      </c>
      <c r="E22" s="17">
        <v>0</v>
      </c>
      <c r="F22" s="17">
        <v>0</v>
      </c>
      <c r="G22" s="17">
        <v>0</v>
      </c>
      <c r="H22" s="17">
        <v>0</v>
      </c>
      <c r="I22" s="30">
        <v>120</v>
      </c>
      <c r="J22" s="17">
        <v>0</v>
      </c>
      <c r="K22" s="73">
        <v>19</v>
      </c>
      <c r="L22" s="17">
        <v>0</v>
      </c>
      <c r="M22" s="74">
        <v>0</v>
      </c>
      <c r="N22" s="78">
        <f t="shared" si="5"/>
        <v>730.3</v>
      </c>
      <c r="O22" s="78">
        <f t="shared" si="12"/>
        <v>630.5</v>
      </c>
      <c r="P22" s="18">
        <f t="shared" si="6"/>
        <v>0</v>
      </c>
      <c r="Q22" s="18">
        <f t="shared" si="7"/>
        <v>0</v>
      </c>
      <c r="R22" s="18">
        <f t="shared" si="8"/>
        <v>0</v>
      </c>
      <c r="S22" s="18">
        <f t="shared" si="9"/>
        <v>0</v>
      </c>
      <c r="T22" s="18">
        <f t="shared" si="13"/>
        <v>630.5</v>
      </c>
      <c r="U22" s="78">
        <f t="shared" si="10"/>
        <v>99.8</v>
      </c>
      <c r="V22" s="18">
        <f t="shared" si="11"/>
        <v>0</v>
      </c>
      <c r="W22" s="19" t="s">
        <v>33</v>
      </c>
      <c r="Y22" s="14">
        <v>19034</v>
      </c>
    </row>
    <row r="23" spans="1:25" ht="17.25" customHeight="1">
      <c r="A23" s="36" t="s">
        <v>10</v>
      </c>
      <c r="B23" s="37"/>
      <c r="C23" s="5">
        <f t="shared" si="3"/>
        <v>634</v>
      </c>
      <c r="D23" s="70">
        <f t="shared" si="4"/>
        <v>504</v>
      </c>
      <c r="E23" s="17">
        <v>212</v>
      </c>
      <c r="F23" s="17">
        <v>0</v>
      </c>
      <c r="G23" s="17">
        <v>0</v>
      </c>
      <c r="H23" s="17">
        <v>118</v>
      </c>
      <c r="I23" s="30">
        <v>174</v>
      </c>
      <c r="J23" s="17">
        <v>0</v>
      </c>
      <c r="K23" s="73">
        <v>130</v>
      </c>
      <c r="L23" s="17">
        <v>3</v>
      </c>
      <c r="M23" s="74">
        <v>0</v>
      </c>
      <c r="N23" s="78">
        <f t="shared" si="5"/>
        <v>2703.6</v>
      </c>
      <c r="O23" s="78">
        <f t="shared" si="12"/>
        <v>2149.3</v>
      </c>
      <c r="P23" s="18">
        <f t="shared" si="6"/>
        <v>904.1</v>
      </c>
      <c r="Q23" s="18">
        <f t="shared" si="7"/>
        <v>0</v>
      </c>
      <c r="R23" s="18">
        <f t="shared" si="8"/>
        <v>0</v>
      </c>
      <c r="S23" s="18">
        <f t="shared" si="9"/>
        <v>503.2</v>
      </c>
      <c r="T23" s="18">
        <f t="shared" si="13"/>
        <v>742</v>
      </c>
      <c r="U23" s="78">
        <f t="shared" si="10"/>
        <v>554.4</v>
      </c>
      <c r="V23" s="18">
        <f t="shared" si="11"/>
        <v>0</v>
      </c>
      <c r="W23" s="19" t="s">
        <v>34</v>
      </c>
      <c r="Y23" s="14">
        <v>23450</v>
      </c>
    </row>
    <row r="24" spans="1:25" ht="17.25" customHeight="1">
      <c r="A24" s="36" t="s">
        <v>11</v>
      </c>
      <c r="B24" s="37"/>
      <c r="C24" s="5">
        <f t="shared" si="3"/>
        <v>374</v>
      </c>
      <c r="D24" s="70">
        <f t="shared" si="4"/>
        <v>359</v>
      </c>
      <c r="E24" s="17">
        <v>196</v>
      </c>
      <c r="F24" s="17">
        <v>0</v>
      </c>
      <c r="G24" s="17">
        <v>0</v>
      </c>
      <c r="H24" s="17">
        <v>30</v>
      </c>
      <c r="I24" s="30">
        <v>133</v>
      </c>
      <c r="J24" s="17">
        <v>0</v>
      </c>
      <c r="K24" s="73">
        <v>15</v>
      </c>
      <c r="L24" s="17">
        <v>0</v>
      </c>
      <c r="M24" s="74">
        <v>0</v>
      </c>
      <c r="N24" s="78">
        <f t="shared" si="5"/>
        <v>1609.5</v>
      </c>
      <c r="O24" s="78">
        <f t="shared" si="12"/>
        <v>1544.9</v>
      </c>
      <c r="P24" s="18">
        <f t="shared" si="6"/>
        <v>843.5</v>
      </c>
      <c r="Q24" s="18">
        <f t="shared" si="7"/>
        <v>0</v>
      </c>
      <c r="R24" s="18">
        <f t="shared" si="8"/>
        <v>0</v>
      </c>
      <c r="S24" s="18">
        <f t="shared" si="9"/>
        <v>129.1</v>
      </c>
      <c r="T24" s="18">
        <f t="shared" si="13"/>
        <v>572.4</v>
      </c>
      <c r="U24" s="78">
        <f t="shared" si="10"/>
        <v>64.6</v>
      </c>
      <c r="V24" s="18">
        <f t="shared" si="11"/>
        <v>0</v>
      </c>
      <c r="W24" s="19" t="s">
        <v>70</v>
      </c>
      <c r="Y24" s="14">
        <v>23237</v>
      </c>
    </row>
    <row r="25" spans="1:25" ht="17.25" customHeight="1">
      <c r="A25" s="36" t="s">
        <v>12</v>
      </c>
      <c r="B25" s="37"/>
      <c r="C25" s="5">
        <f t="shared" si="3"/>
        <v>436</v>
      </c>
      <c r="D25" s="70">
        <f t="shared" si="4"/>
        <v>371</v>
      </c>
      <c r="E25" s="17">
        <v>126</v>
      </c>
      <c r="F25" s="17">
        <v>0</v>
      </c>
      <c r="G25" s="17">
        <v>0</v>
      </c>
      <c r="H25" s="17">
        <v>83</v>
      </c>
      <c r="I25" s="30">
        <v>162</v>
      </c>
      <c r="J25" s="17">
        <v>0</v>
      </c>
      <c r="K25" s="73">
        <v>65</v>
      </c>
      <c r="L25" s="17">
        <v>14</v>
      </c>
      <c r="M25" s="74">
        <v>0</v>
      </c>
      <c r="N25" s="78">
        <f t="shared" si="5"/>
        <v>1410.5</v>
      </c>
      <c r="O25" s="78">
        <f t="shared" si="12"/>
        <v>1200.3</v>
      </c>
      <c r="P25" s="18">
        <f t="shared" si="6"/>
        <v>407.6</v>
      </c>
      <c r="Q25" s="18">
        <f t="shared" si="7"/>
        <v>0</v>
      </c>
      <c r="R25" s="18">
        <f t="shared" si="8"/>
        <v>0</v>
      </c>
      <c r="S25" s="18">
        <f t="shared" si="9"/>
        <v>268.5</v>
      </c>
      <c r="T25" s="18">
        <f t="shared" si="13"/>
        <v>524.1</v>
      </c>
      <c r="U25" s="78">
        <f t="shared" si="10"/>
        <v>210.3</v>
      </c>
      <c r="V25" s="18">
        <f t="shared" si="11"/>
        <v>0</v>
      </c>
      <c r="W25" s="19" t="s">
        <v>35</v>
      </c>
      <c r="Y25" s="14">
        <v>30910</v>
      </c>
    </row>
    <row r="26" spans="1:25" ht="17.25" customHeight="1">
      <c r="A26" s="36" t="s">
        <v>13</v>
      </c>
      <c r="B26" s="37"/>
      <c r="C26" s="5">
        <f t="shared" si="3"/>
        <v>1173</v>
      </c>
      <c r="D26" s="70">
        <f t="shared" si="4"/>
        <v>880</v>
      </c>
      <c r="E26" s="17">
        <v>248</v>
      </c>
      <c r="F26" s="17">
        <v>4</v>
      </c>
      <c r="G26" s="17">
        <v>0</v>
      </c>
      <c r="H26" s="17">
        <v>223</v>
      </c>
      <c r="I26" s="30">
        <v>405</v>
      </c>
      <c r="J26" s="17">
        <v>110</v>
      </c>
      <c r="K26" s="73">
        <v>293</v>
      </c>
      <c r="L26" s="17">
        <v>48</v>
      </c>
      <c r="M26" s="74">
        <v>0</v>
      </c>
      <c r="N26" s="78">
        <f t="shared" si="5"/>
        <v>2030.5</v>
      </c>
      <c r="O26" s="78">
        <f t="shared" si="12"/>
        <v>1523.3</v>
      </c>
      <c r="P26" s="18">
        <f t="shared" si="6"/>
        <v>429.3</v>
      </c>
      <c r="Q26" s="18">
        <f t="shared" si="7"/>
        <v>6.9</v>
      </c>
      <c r="R26" s="18">
        <f t="shared" si="8"/>
        <v>0</v>
      </c>
      <c r="S26" s="18">
        <f t="shared" si="9"/>
        <v>386</v>
      </c>
      <c r="T26" s="18">
        <f t="shared" si="13"/>
        <v>701.1</v>
      </c>
      <c r="U26" s="78">
        <f t="shared" si="10"/>
        <v>507.2</v>
      </c>
      <c r="V26" s="18">
        <f t="shared" si="11"/>
        <v>0</v>
      </c>
      <c r="W26" s="19" t="s">
        <v>36</v>
      </c>
      <c r="Y26" s="14">
        <v>57768</v>
      </c>
    </row>
    <row r="27" spans="1:25" ht="17.25" customHeight="1">
      <c r="A27" s="36" t="s">
        <v>65</v>
      </c>
      <c r="B27" s="37"/>
      <c r="C27" s="5">
        <f>D27+K27</f>
        <v>496</v>
      </c>
      <c r="D27" s="70">
        <f>SUM(E27:I27)</f>
        <v>369</v>
      </c>
      <c r="E27" s="17">
        <v>0</v>
      </c>
      <c r="F27" s="17">
        <v>4</v>
      </c>
      <c r="G27" s="17">
        <v>0</v>
      </c>
      <c r="H27" s="17">
        <v>39</v>
      </c>
      <c r="I27" s="30">
        <v>326</v>
      </c>
      <c r="J27" s="17">
        <v>0</v>
      </c>
      <c r="K27" s="73">
        <v>127</v>
      </c>
      <c r="L27" s="17">
        <v>0</v>
      </c>
      <c r="M27" s="74">
        <v>0</v>
      </c>
      <c r="N27" s="78">
        <f>ROUND(C27/Y27*100000,1)</f>
        <v>1293</v>
      </c>
      <c r="O27" s="78">
        <f>ROUND(D27/Y27*100000,1)</f>
        <v>962</v>
      </c>
      <c r="P27" s="18">
        <f aca="true" t="shared" si="14" ref="P27:S28">ROUND(E27/$Y27*100000,1)</f>
        <v>0</v>
      </c>
      <c r="Q27" s="18">
        <f t="shared" si="14"/>
        <v>10.4</v>
      </c>
      <c r="R27" s="18">
        <f t="shared" si="14"/>
        <v>0</v>
      </c>
      <c r="S27" s="18">
        <f t="shared" si="14"/>
        <v>101.7</v>
      </c>
      <c r="T27" s="18">
        <f>ROUND(SUM(I27)/$Y27*100000,1)</f>
        <v>849.9</v>
      </c>
      <c r="U27" s="78">
        <f>ROUND(K27/Y27*100000,1)</f>
        <v>331.1</v>
      </c>
      <c r="V27" s="18">
        <f>ROUND(M27/Y27*100000,1)</f>
        <v>0</v>
      </c>
      <c r="W27" s="19" t="s">
        <v>71</v>
      </c>
      <c r="Y27" s="14">
        <v>38359</v>
      </c>
    </row>
    <row r="28" spans="1:25" ht="17.25" customHeight="1">
      <c r="A28" s="36" t="s">
        <v>67</v>
      </c>
      <c r="B28" s="37"/>
      <c r="C28" s="5">
        <f>D28+K28</f>
        <v>1136</v>
      </c>
      <c r="D28" s="70">
        <f>SUM(E28:I28)</f>
        <v>1008</v>
      </c>
      <c r="E28" s="17">
        <v>30</v>
      </c>
      <c r="F28" s="17">
        <v>0</v>
      </c>
      <c r="G28" s="17">
        <v>0</v>
      </c>
      <c r="H28" s="17">
        <v>144</v>
      </c>
      <c r="I28" s="30">
        <v>834</v>
      </c>
      <c r="J28" s="17">
        <v>0</v>
      </c>
      <c r="K28" s="73">
        <v>128</v>
      </c>
      <c r="L28" s="17">
        <v>9</v>
      </c>
      <c r="M28" s="74">
        <v>0</v>
      </c>
      <c r="N28" s="78">
        <f>ROUND(C28/Y28*100000,1)</f>
        <v>3324.6</v>
      </c>
      <c r="O28" s="78">
        <f>ROUND(D28/Y28*100000,1)</f>
        <v>2950</v>
      </c>
      <c r="P28" s="18">
        <f t="shared" si="14"/>
        <v>87.8</v>
      </c>
      <c r="Q28" s="18">
        <f t="shared" si="14"/>
        <v>0</v>
      </c>
      <c r="R28" s="18">
        <f t="shared" si="14"/>
        <v>0</v>
      </c>
      <c r="S28" s="18">
        <f t="shared" si="14"/>
        <v>421.4</v>
      </c>
      <c r="T28" s="18">
        <f>ROUND(SUM(I28)/$Y28*100000,1)</f>
        <v>2440.7</v>
      </c>
      <c r="U28" s="78">
        <f>ROUND(K28/Y28*100000,1)</f>
        <v>374.6</v>
      </c>
      <c r="V28" s="18">
        <f>ROUND(M28/Y28*100000,1)</f>
        <v>0</v>
      </c>
      <c r="W28" s="19" t="s">
        <v>68</v>
      </c>
      <c r="Y28" s="14">
        <v>34170</v>
      </c>
    </row>
    <row r="29" spans="1:25" ht="17.25" customHeight="1">
      <c r="A29" s="91" t="s">
        <v>69</v>
      </c>
      <c r="B29" s="92"/>
      <c r="C29" s="93">
        <f>D29+K29</f>
        <v>455</v>
      </c>
      <c r="D29" s="94">
        <f>SUM(E29:I29)</f>
        <v>344</v>
      </c>
      <c r="E29" s="95">
        <v>0</v>
      </c>
      <c r="F29" s="95">
        <v>4</v>
      </c>
      <c r="G29" s="95">
        <v>0</v>
      </c>
      <c r="H29" s="95">
        <v>132</v>
      </c>
      <c r="I29" s="96">
        <v>208</v>
      </c>
      <c r="J29" s="95">
        <v>0</v>
      </c>
      <c r="K29" s="97">
        <v>111</v>
      </c>
      <c r="L29" s="95">
        <v>6</v>
      </c>
      <c r="M29" s="98">
        <v>0</v>
      </c>
      <c r="N29" s="99">
        <f>ROUND(C29/Y29*100000,1)</f>
        <v>1484.4</v>
      </c>
      <c r="O29" s="99">
        <f>ROUND(D29/Y29*100000,1)</f>
        <v>1122.3</v>
      </c>
      <c r="P29" s="100">
        <f>ROUND(E29/$Y29*100000,1)</f>
        <v>0</v>
      </c>
      <c r="Q29" s="100">
        <f>ROUND(F29/$Y29*100000,1)</f>
        <v>13</v>
      </c>
      <c r="R29" s="100">
        <f>ROUND(G29/$Y29*100000,1)</f>
        <v>0</v>
      </c>
      <c r="S29" s="100">
        <f>ROUND(H29/$Y29*100000,1)</f>
        <v>430.6</v>
      </c>
      <c r="T29" s="100">
        <f>ROUND(SUM(I29)/$Y29*100000,1)</f>
        <v>678.6</v>
      </c>
      <c r="U29" s="99">
        <f>ROUND(K29/Y29*100000,1)</f>
        <v>362.1</v>
      </c>
      <c r="V29" s="100">
        <f>ROUND(M29/Y29*100000,1)</f>
        <v>0</v>
      </c>
      <c r="W29" s="101" t="s">
        <v>38</v>
      </c>
      <c r="Y29" s="14">
        <v>30652</v>
      </c>
    </row>
    <row r="30" spans="1:25" ht="6" customHeight="1">
      <c r="A30" s="15"/>
      <c r="B30" s="27"/>
      <c r="C30" s="20"/>
      <c r="D30" s="69"/>
      <c r="E30" s="3"/>
      <c r="F30" s="3"/>
      <c r="G30" s="3"/>
      <c r="H30" s="3"/>
      <c r="I30" s="3"/>
      <c r="J30" s="3"/>
      <c r="K30" s="72"/>
      <c r="L30" s="4"/>
      <c r="M30" s="76"/>
      <c r="N30" s="76"/>
      <c r="O30" s="80"/>
      <c r="P30" s="29"/>
      <c r="Q30" s="29"/>
      <c r="R30" s="29"/>
      <c r="S30" s="29"/>
      <c r="T30" s="29"/>
      <c r="U30" s="81"/>
      <c r="V30" s="29"/>
      <c r="W30" s="19"/>
      <c r="Y30" s="14"/>
    </row>
    <row r="31" spans="1:25" ht="17.25" customHeight="1">
      <c r="A31" s="42" t="s">
        <v>14</v>
      </c>
      <c r="B31" s="43"/>
      <c r="C31" s="2">
        <f aca="true" t="shared" si="15" ref="C31:C37">D31+K31</f>
        <v>16</v>
      </c>
      <c r="D31" s="68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68">
        <f t="shared" si="17"/>
        <v>16</v>
      </c>
      <c r="L31" s="2">
        <f t="shared" si="17"/>
        <v>6</v>
      </c>
      <c r="M31" s="68">
        <f t="shared" si="17"/>
        <v>0</v>
      </c>
      <c r="N31" s="77">
        <f>ROUND(C31/Y31*100000,1)</f>
        <v>766.3</v>
      </c>
      <c r="O31" s="77">
        <f>ROUND(D31/Y31*100000,1)</f>
        <v>0</v>
      </c>
      <c r="P31" s="12">
        <f aca="true" t="shared" si="18" ref="P31:S32">ROUND(E31/$Y31*100000,1)</f>
        <v>0</v>
      </c>
      <c r="Q31" s="12">
        <f t="shared" si="18"/>
        <v>0</v>
      </c>
      <c r="R31" s="12">
        <f t="shared" si="18"/>
        <v>0</v>
      </c>
      <c r="S31" s="12">
        <f t="shared" si="18"/>
        <v>0</v>
      </c>
      <c r="T31" s="12">
        <f>ROUND(SUM(I31)/$Y31*100000,1)</f>
        <v>0</v>
      </c>
      <c r="U31" s="77">
        <f aca="true" t="shared" si="19" ref="U31:U37">ROUND(K31/Y31*100000,1)</f>
        <v>766.3</v>
      </c>
      <c r="V31" s="12">
        <f aca="true" t="shared" si="20" ref="V31:V37">ROUND(M31/Y31*100000,1)</f>
        <v>0</v>
      </c>
      <c r="W31" s="13" t="s">
        <v>37</v>
      </c>
      <c r="Y31" s="14">
        <f>+Y32</f>
        <v>2088</v>
      </c>
    </row>
    <row r="32" spans="1:25" ht="17.25" customHeight="1">
      <c r="A32" s="15"/>
      <c r="B32" s="16" t="s">
        <v>15</v>
      </c>
      <c r="C32" s="5">
        <f t="shared" si="15"/>
        <v>16</v>
      </c>
      <c r="D32" s="70">
        <f t="shared" si="16"/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74">
        <v>16</v>
      </c>
      <c r="L32" s="17">
        <v>6</v>
      </c>
      <c r="M32" s="74">
        <v>0</v>
      </c>
      <c r="N32" s="78">
        <f>ROUND(C32/Y32*100000,1)</f>
        <v>766.3</v>
      </c>
      <c r="O32" s="78">
        <f>ROUND(D32/Y32*100000,1)</f>
        <v>0</v>
      </c>
      <c r="P32" s="18">
        <f t="shared" si="18"/>
        <v>0</v>
      </c>
      <c r="Q32" s="18">
        <f t="shared" si="18"/>
        <v>0</v>
      </c>
      <c r="R32" s="18">
        <f t="shared" si="18"/>
        <v>0</v>
      </c>
      <c r="S32" s="18">
        <f t="shared" si="18"/>
        <v>0</v>
      </c>
      <c r="T32" s="18">
        <f>ROUND(SUM(I32)/$Y32*100000,1)</f>
        <v>0</v>
      </c>
      <c r="U32" s="78">
        <f t="shared" si="19"/>
        <v>766.3</v>
      </c>
      <c r="V32" s="18">
        <f t="shared" si="20"/>
        <v>0</v>
      </c>
      <c r="W32" s="19" t="s">
        <v>39</v>
      </c>
      <c r="Y32" s="14">
        <v>2088</v>
      </c>
    </row>
    <row r="33" spans="1:25" ht="17.25" customHeight="1">
      <c r="A33" s="42" t="s">
        <v>16</v>
      </c>
      <c r="B33" s="43"/>
      <c r="C33" s="2">
        <f t="shared" si="15"/>
        <v>204</v>
      </c>
      <c r="D33" s="68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30</v>
      </c>
      <c r="I33" s="2">
        <f t="shared" si="17"/>
        <v>148</v>
      </c>
      <c r="J33" s="2">
        <f t="shared" si="17"/>
        <v>0</v>
      </c>
      <c r="K33" s="68">
        <f t="shared" si="17"/>
        <v>26</v>
      </c>
      <c r="L33" s="2">
        <f t="shared" si="17"/>
        <v>0</v>
      </c>
      <c r="M33" s="68">
        <f t="shared" si="17"/>
        <v>0</v>
      </c>
      <c r="N33" s="77">
        <f>ROUND(C33/Y33*100000,1)</f>
        <v>724.8</v>
      </c>
      <c r="O33" s="77">
        <f>ROUND(D33/Y33*100000,1)</f>
        <v>632.4</v>
      </c>
      <c r="P33" s="12">
        <f aca="true" t="shared" si="21" ref="P33:S34">ROUND(E33/$Y33*100000,1)</f>
        <v>0</v>
      </c>
      <c r="Q33" s="12">
        <f t="shared" si="21"/>
        <v>0</v>
      </c>
      <c r="R33" s="12">
        <f t="shared" si="21"/>
        <v>0</v>
      </c>
      <c r="S33" s="12">
        <f t="shared" si="21"/>
        <v>106.6</v>
      </c>
      <c r="T33" s="12">
        <f>ROUND(SUM(I33)/$Y33*100000,1)</f>
        <v>525.8</v>
      </c>
      <c r="U33" s="77">
        <f t="shared" si="19"/>
        <v>92.4</v>
      </c>
      <c r="V33" s="12">
        <f t="shared" si="20"/>
        <v>0</v>
      </c>
      <c r="W33" s="13" t="s">
        <v>40</v>
      </c>
      <c r="Y33" s="14">
        <f>+Y34</f>
        <v>28145</v>
      </c>
    </row>
    <row r="34" spans="1:25" ht="17.25" customHeight="1">
      <c r="A34" s="15"/>
      <c r="B34" s="16" t="s">
        <v>17</v>
      </c>
      <c r="C34" s="5">
        <f t="shared" si="15"/>
        <v>204</v>
      </c>
      <c r="D34" s="70">
        <f t="shared" si="16"/>
        <v>178</v>
      </c>
      <c r="E34" s="17">
        <v>0</v>
      </c>
      <c r="F34" s="17">
        <v>0</v>
      </c>
      <c r="G34" s="17">
        <v>0</v>
      </c>
      <c r="H34" s="17">
        <v>30</v>
      </c>
      <c r="I34" s="17">
        <v>148</v>
      </c>
      <c r="J34" s="17">
        <v>0</v>
      </c>
      <c r="K34" s="74">
        <v>26</v>
      </c>
      <c r="L34" s="17">
        <v>0</v>
      </c>
      <c r="M34" s="74">
        <v>0</v>
      </c>
      <c r="N34" s="78">
        <f>ROUND(C34/Y34*100000,1)</f>
        <v>724.8</v>
      </c>
      <c r="O34" s="78">
        <f>ROUND(D34/Y34*100000,1)</f>
        <v>632.4</v>
      </c>
      <c r="P34" s="18">
        <f t="shared" si="21"/>
        <v>0</v>
      </c>
      <c r="Q34" s="18">
        <f t="shared" si="21"/>
        <v>0</v>
      </c>
      <c r="R34" s="18">
        <f t="shared" si="21"/>
        <v>0</v>
      </c>
      <c r="S34" s="18">
        <f t="shared" si="21"/>
        <v>106.6</v>
      </c>
      <c r="T34" s="18">
        <f t="shared" si="13"/>
        <v>525.8</v>
      </c>
      <c r="U34" s="78">
        <f t="shared" si="19"/>
        <v>92.4</v>
      </c>
      <c r="V34" s="18">
        <f t="shared" si="20"/>
        <v>0</v>
      </c>
      <c r="W34" s="19" t="s">
        <v>30</v>
      </c>
      <c r="Y34" s="14">
        <v>28145</v>
      </c>
    </row>
    <row r="35" spans="1:25" ht="17.25" customHeight="1">
      <c r="A35" s="42" t="s">
        <v>18</v>
      </c>
      <c r="B35" s="43"/>
      <c r="C35" s="2">
        <f t="shared" si="15"/>
        <v>228</v>
      </c>
      <c r="D35" s="68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68">
        <f t="shared" si="22"/>
        <v>83</v>
      </c>
      <c r="L35" s="2">
        <f t="shared" si="22"/>
        <v>27</v>
      </c>
      <c r="M35" s="68">
        <f t="shared" si="22"/>
        <v>0</v>
      </c>
      <c r="N35" s="77">
        <f aca="true" t="shared" si="23" ref="N35:R37">ROUND(C35/$Y35*100000,1)</f>
        <v>858.5</v>
      </c>
      <c r="O35" s="77">
        <f t="shared" si="23"/>
        <v>546</v>
      </c>
      <c r="P35" s="12">
        <f t="shared" si="23"/>
        <v>0</v>
      </c>
      <c r="Q35" s="12">
        <f t="shared" si="23"/>
        <v>0</v>
      </c>
      <c r="R35" s="12">
        <f t="shared" si="23"/>
        <v>0</v>
      </c>
      <c r="S35" s="12">
        <f aca="true" t="shared" si="24" ref="S35:T37">ROUND(SUM(H35)/$Y35*100000,1)</f>
        <v>113</v>
      </c>
      <c r="T35" s="12">
        <f t="shared" si="24"/>
        <v>433</v>
      </c>
      <c r="U35" s="77">
        <f t="shared" si="19"/>
        <v>312.5</v>
      </c>
      <c r="V35" s="12">
        <f t="shared" si="20"/>
        <v>0</v>
      </c>
      <c r="W35" s="13" t="s">
        <v>41</v>
      </c>
      <c r="Y35" s="14">
        <f>+Y36+Y37</f>
        <v>26559</v>
      </c>
    </row>
    <row r="36" spans="1:25" ht="17.25" customHeight="1">
      <c r="A36" s="15"/>
      <c r="B36" s="16" t="s">
        <v>19</v>
      </c>
      <c r="C36" s="5">
        <f t="shared" si="15"/>
        <v>38</v>
      </c>
      <c r="D36" s="70">
        <f t="shared" si="16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74">
        <v>38</v>
      </c>
      <c r="L36" s="17">
        <v>15</v>
      </c>
      <c r="M36" s="74">
        <v>0</v>
      </c>
      <c r="N36" s="78">
        <f t="shared" si="23"/>
        <v>378.2</v>
      </c>
      <c r="O36" s="78">
        <f t="shared" si="23"/>
        <v>0</v>
      </c>
      <c r="P36" s="18">
        <f t="shared" si="23"/>
        <v>0</v>
      </c>
      <c r="Q36" s="18">
        <f t="shared" si="23"/>
        <v>0</v>
      </c>
      <c r="R36" s="18">
        <f t="shared" si="23"/>
        <v>0</v>
      </c>
      <c r="S36" s="18">
        <f t="shared" si="24"/>
        <v>0</v>
      </c>
      <c r="T36" s="18">
        <f t="shared" si="24"/>
        <v>0</v>
      </c>
      <c r="U36" s="78">
        <f t="shared" si="19"/>
        <v>378.2</v>
      </c>
      <c r="V36" s="18">
        <f t="shared" si="20"/>
        <v>0</v>
      </c>
      <c r="W36" s="19" t="s">
        <v>42</v>
      </c>
      <c r="Y36" s="14">
        <v>10047</v>
      </c>
    </row>
    <row r="37" spans="1:25" ht="17.25" customHeight="1">
      <c r="A37" s="21"/>
      <c r="B37" s="22" t="s">
        <v>20</v>
      </c>
      <c r="C37" s="6">
        <f t="shared" si="15"/>
        <v>190</v>
      </c>
      <c r="D37" s="71">
        <f t="shared" si="16"/>
        <v>145</v>
      </c>
      <c r="E37" s="23">
        <v>0</v>
      </c>
      <c r="F37" s="23">
        <v>0</v>
      </c>
      <c r="G37" s="23">
        <v>0</v>
      </c>
      <c r="H37" s="23">
        <v>30</v>
      </c>
      <c r="I37" s="23">
        <v>115</v>
      </c>
      <c r="J37" s="23">
        <v>0</v>
      </c>
      <c r="K37" s="75">
        <v>45</v>
      </c>
      <c r="L37" s="23">
        <v>12</v>
      </c>
      <c r="M37" s="75">
        <v>0</v>
      </c>
      <c r="N37" s="79">
        <f t="shared" si="23"/>
        <v>1150.7</v>
      </c>
      <c r="O37" s="79">
        <f t="shared" si="23"/>
        <v>878.1</v>
      </c>
      <c r="P37" s="24">
        <f t="shared" si="23"/>
        <v>0</v>
      </c>
      <c r="Q37" s="24">
        <f t="shared" si="23"/>
        <v>0</v>
      </c>
      <c r="R37" s="24">
        <f t="shared" si="23"/>
        <v>0</v>
      </c>
      <c r="S37" s="24">
        <f t="shared" si="24"/>
        <v>181.7</v>
      </c>
      <c r="T37" s="24">
        <f t="shared" si="24"/>
        <v>696.5</v>
      </c>
      <c r="U37" s="79">
        <f t="shared" si="19"/>
        <v>272.5</v>
      </c>
      <c r="V37" s="24">
        <f t="shared" si="20"/>
        <v>0</v>
      </c>
      <c r="W37" s="25" t="s">
        <v>41</v>
      </c>
      <c r="Y37" s="14">
        <v>16512</v>
      </c>
    </row>
  </sheetData>
  <sheetProtection/>
  <mergeCells count="49">
    <mergeCell ref="C6:C9"/>
    <mergeCell ref="L7:L9"/>
    <mergeCell ref="K6:L6"/>
    <mergeCell ref="K7:K9"/>
    <mergeCell ref="N6:N9"/>
    <mergeCell ref="E7:E9"/>
    <mergeCell ref="G7:G9"/>
    <mergeCell ref="D6:J6"/>
    <mergeCell ref="H7:H9"/>
    <mergeCell ref="D7:D9"/>
    <mergeCell ref="A5:B9"/>
    <mergeCell ref="A10:B10"/>
    <mergeCell ref="A22:B22"/>
    <mergeCell ref="A23:B23"/>
    <mergeCell ref="A24:B24"/>
    <mergeCell ref="A21:B21"/>
    <mergeCell ref="A18:B18"/>
    <mergeCell ref="A12:B12"/>
    <mergeCell ref="A17:B17"/>
    <mergeCell ref="C1:U3"/>
    <mergeCell ref="R7:R9"/>
    <mergeCell ref="O6:T6"/>
    <mergeCell ref="U6:U9"/>
    <mergeCell ref="C5:M5"/>
    <mergeCell ref="M6:M9"/>
    <mergeCell ref="T7:T9"/>
    <mergeCell ref="N5:V5"/>
    <mergeCell ref="V6:V9"/>
    <mergeCell ref="S7:S9"/>
    <mergeCell ref="A35:B35"/>
    <mergeCell ref="A28:B28"/>
    <mergeCell ref="A33:B33"/>
    <mergeCell ref="A19:B19"/>
    <mergeCell ref="A20:B20"/>
    <mergeCell ref="A26:B26"/>
    <mergeCell ref="A27:B27"/>
    <mergeCell ref="A29:B29"/>
    <mergeCell ref="A31:B31"/>
    <mergeCell ref="A25:B25"/>
    <mergeCell ref="T4:W4"/>
    <mergeCell ref="I7:I9"/>
    <mergeCell ref="J7:J9"/>
    <mergeCell ref="A16:B16"/>
    <mergeCell ref="Q7:Q9"/>
    <mergeCell ref="F7:F9"/>
    <mergeCell ref="W5:W9"/>
    <mergeCell ref="O7:O9"/>
    <mergeCell ref="P7:P9"/>
    <mergeCell ref="A14:B14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2014-10-23T03:00:28Z</cp:lastPrinted>
  <dcterms:created xsi:type="dcterms:W3CDTF">2002-01-07T05:49:56Z</dcterms:created>
  <dcterms:modified xsi:type="dcterms:W3CDTF">2014-10-23T03:00:40Z</dcterms:modified>
  <cp:category/>
  <cp:version/>
  <cp:contentType/>
  <cp:contentStatus/>
</cp:coreProperties>
</file>