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485" windowHeight="4560" activeTab="0"/>
  </bookViews>
  <sheets>
    <sheet name="表紙" sheetId="1" r:id="rId1"/>
    <sheet name="1決算規模" sheetId="2" r:id="rId2"/>
    <sheet name="2決算収支" sheetId="3" r:id="rId3"/>
    <sheet name="3歳入1" sheetId="4" r:id="rId4"/>
    <sheet name="3歳入2" sheetId="5" r:id="rId5"/>
    <sheet name="4目的別1" sheetId="6" r:id="rId6"/>
    <sheet name="4目的別2" sheetId="7" r:id="rId7"/>
    <sheet name="5性質別1" sheetId="8" r:id="rId8"/>
    <sheet name="5性質別2" sheetId="9" r:id="rId9"/>
    <sheet name="6経常収支比率" sheetId="10" r:id="rId10"/>
    <sheet name="6起債制限比率" sheetId="11" r:id="rId11"/>
    <sheet name="7地方債現在高" sheetId="12" r:id="rId12"/>
    <sheet name="7積立金現在高" sheetId="13" r:id="rId13"/>
    <sheet name="(資料1)決算収支" sheetId="14" r:id="rId14"/>
    <sheet name="(資料2)歳入決算額" sheetId="15" r:id="rId15"/>
    <sheet name="(資料3)目的別" sheetId="16" r:id="rId16"/>
    <sheet name="(資料4)性質別" sheetId="17" r:id="rId17"/>
    <sheet name="(資料5)財政指標" sheetId="18" r:id="rId18"/>
    <sheet name="(資料6)財政負担" sheetId="19" r:id="rId19"/>
    <sheet name="(資料7)用語解説1" sheetId="20" r:id="rId20"/>
    <sheet name="(資料7)用語解説2" sheetId="21" r:id="rId21"/>
  </sheets>
  <definedNames>
    <definedName name="_C">#REF!</definedName>
    <definedName name="\A" localSheetId="13">'(資料1)決算収支'!$O$31:$O$31</definedName>
    <definedName name="\A" localSheetId="14">'(資料2)歳入決算額'!$Q$31:$Q$31</definedName>
    <definedName name="\A" localSheetId="15">'(資料3)目的別'!$Q$31:$Q$31</definedName>
    <definedName name="\A" localSheetId="16">'(資料4)性質別'!$Q$31:$Q$31</definedName>
    <definedName name="\A" localSheetId="17">'(資料5)財政指標'!$Q$31:$Q$31</definedName>
    <definedName name="\A" localSheetId="18">'(資料6)財政負担'!$Q$31:$Q$31</definedName>
    <definedName name="\A">#REF!</definedName>
    <definedName name="\P" localSheetId="13">'(資料1)決算収支'!$O$33:$O$33</definedName>
    <definedName name="\P" localSheetId="14">'(資料2)歳入決算額'!$Q$33:$Q$33</definedName>
    <definedName name="\P" localSheetId="15">'(資料3)目的別'!$Q$33:$Q$33</definedName>
    <definedName name="\P" localSheetId="16">'(資料4)性質別'!$Q$33:$Q$33</definedName>
    <definedName name="\P" localSheetId="17">'(資料5)財政指標'!$Q$33:$Q$33</definedName>
    <definedName name="\P" localSheetId="18">'(資料6)財政負担'!$Q$33:$Q$33</definedName>
    <definedName name="\P">#REF!</definedName>
    <definedName name="B">#REF!</definedName>
    <definedName name="KG">#REF!</definedName>
    <definedName name="KJG">#REF!</definedName>
    <definedName name="KKG">#REF!</definedName>
    <definedName name="N">#REF!</definedName>
    <definedName name="_xlnm.Print_Area" localSheetId="13">'(資料1)決算収支'!$B$1:$M$28</definedName>
    <definedName name="_xlnm.Print_Area" localSheetId="14">'(資料2)歳入決算額'!$B$1:$O$28</definedName>
    <definedName name="_xlnm.Print_Area" localSheetId="15">'(資料3)目的別'!$B$1:$O$28</definedName>
    <definedName name="_xlnm.Print_Area" localSheetId="16">'(資料4)性質別'!$B$1:$O$28</definedName>
    <definedName name="_xlnm.Print_Area" localSheetId="17">'(資料5)財政指標'!$B$1:$O$28</definedName>
    <definedName name="_xlnm.Print_Area" localSheetId="18">'(資料6)財政負担'!$B$1:$O$28</definedName>
    <definedName name="_xlnm.Print_Area" localSheetId="19">'(資料7)用語解説1'!$A$3:$AL$41</definedName>
    <definedName name="_xlnm.Print_Area" localSheetId="20">'(資料7)用語解説2'!$A$3:$AL$27</definedName>
    <definedName name="_xlnm.Print_Area" localSheetId="1">'1決算規模'!$A$1:$F$55</definedName>
    <definedName name="_xlnm.Print_Area" localSheetId="2">'2決算収支'!$A$1:$E$62</definedName>
    <definedName name="_xlnm.Print_Area" localSheetId="3">'3歳入1'!$A$1:$H$59</definedName>
    <definedName name="_xlnm.Print_Area" localSheetId="4">'3歳入2'!$A$1:$M$78</definedName>
    <definedName name="_xlnm.Print_Area" localSheetId="5">'4目的別1'!$A$1:$H$44</definedName>
    <definedName name="_xlnm.Print_Area" localSheetId="6">'4目的別2'!$A$1:$M$79</definedName>
    <definedName name="_xlnm.Print_Area" localSheetId="7">'5性質別1'!$A$1:$H$52</definedName>
    <definedName name="_xlnm.Print_Area" localSheetId="8">'5性質別2'!$A$1:$M$78</definedName>
    <definedName name="_xlnm.Print_Area" localSheetId="10">'6起債制限比率'!$A$1:$J$59</definedName>
    <definedName name="_xlnm.Print_Area" localSheetId="9">'6経常収支比率'!$A$1:$J$66</definedName>
    <definedName name="_xlnm.Print_Area" localSheetId="12">'7積立金現在高'!$A$1:$H$55</definedName>
    <definedName name="_xlnm.Print_Area" localSheetId="11">'7地方債現在高'!$A$1:$H$48</definedName>
    <definedName name="_xlnm.Print_Area" localSheetId="0">'表紙'!$A$2:$AC$26</definedName>
    <definedName name="Z">#REF!</definedName>
  </definedNames>
  <calcPr fullCalcOnLoad="1"/>
</workbook>
</file>

<file path=xl/sharedStrings.xml><?xml version="1.0" encoding="utf-8"?>
<sst xmlns="http://schemas.openxmlformats.org/spreadsheetml/2006/main" count="940" uniqueCount="479">
  <si>
    <t>　その他の経費については、特に積立金が３２億６，５９１万４千円の減（△２６．１％）と大きく減少してい</t>
  </si>
  <si>
    <t>る。</t>
  </si>
  <si>
    <t>・　１９年度末地方債現在高は、６，２７３億７，０４５万８千円で１８年度末（６，３５０億５，</t>
  </si>
  <si>
    <t>　２７３万９千円）と比較して、７６億８，２２８万１千円の減（△１．２％）となり、２年連続</t>
  </si>
  <si>
    <t>　で減少した。</t>
  </si>
  <si>
    <t>・　また、県内の人口一人当たり地方債現在高についても、１９年度末は５１６，１８９円で１８</t>
  </si>
  <si>
    <t>・　１９年度末積立金現在高は、１，２４３億８，２４０万３千円で１８年度末（１，２０５億４，</t>
  </si>
  <si>
    <t>　９２８万円）と比較して、３８億３，３１２万３千円の増（３．２％）となり、３年連続で増加</t>
  </si>
  <si>
    <t>　した。</t>
  </si>
  <si>
    <t>・　内訳としては、その他特定目的基金が２７億７，０８８万５千円の増（４．２％）、財政調整</t>
  </si>
  <si>
    <t>　基金が２２億９，０９２万６千円の増（６．８％）で、減債基金は１２億２，８６８万８千円の</t>
  </si>
  <si>
    <t>　の減（△６．２％）となっている。</t>
  </si>
  <si>
    <t>　ぶりに悪化した。</t>
  </si>
  <si>
    <t>　　これは、地方税は増加したものの地方譲与税、地方交付税及び臨時財政対策債等の減少により経常一般財源</t>
  </si>
  <si>
    <t>　等が減少した一方、人件費は減少したものの公債費及び繰出金等の増加により経常一般歳出が増加したことに</t>
  </si>
  <si>
    <t>・　また、市町村の段階別分布状況を見ると、経常収支比率が９０％以上の団体は１４団体から１６団体に増加</t>
  </si>
  <si>
    <t>　し、９５％以上の団体も６団体から１１団体に増加するなど、財政の硬直化が進んでいる。</t>
  </si>
  <si>
    <t>（参考）経常収支比率・・・人件費、扶助費、公債費等の経常一般歳出に、地方税、地方交付税、地方譲与税を</t>
  </si>
  <si>
    <t>中心とした経常一般財源等がどの程度充当されたかを見る指標。</t>
  </si>
  <si>
    <t>・　起債制限比率は県全体で１１．０％で、１８年度（１１．２％）と比較すると０．２ポイント低下し、２年</t>
  </si>
  <si>
    <t>　連続で改善した。</t>
  </si>
  <si>
    <t>・　また、市町村の段階別分布状況を見ると、起債制限比率が１０％以上の団体が１３団体から１１団体に減少</t>
  </si>
  <si>
    <t>（参考）起債制限比率・・・交付税措置のある地方債を除いた一般財源による公債費の負担割合を表す指標。</t>
  </si>
  <si>
    <t>（４）平成１９年度歳出（目的別）決算額の構成比</t>
  </si>
  <si>
    <t>※上記以外に諸支出金211百万円（0.1％)。</t>
  </si>
  <si>
    <t>債が４４億９，６４２万２千円の減（△８．０％）及び地方交付税が２９億２，０５０万４千円の減</t>
  </si>
  <si>
    <t>林水産業費が３４億６，８６１万３千円の減（△１２．３％）及び災害復旧費が２３億３，３９０万</t>
  </si>
  <si>
    <t>８千円の減（△３３．２％）などであり、性質別では普通建設事業費が３８億６，３１８万６千円の</t>
  </si>
  <si>
    <t>減（△４．９％）、積立金が３２億６，５９１万４千円の減（△２６．１％）及び災害復旧事業費が</t>
  </si>
  <si>
    <t>２３億３，３９０万８千円の減（△３３．２％）などである。</t>
  </si>
  <si>
    <t>　また、増加額の大きかったものは、地方税が１０３億２，０９３万４千円の増（７．０％）や国庫</t>
  </si>
  <si>
    <t>　また、増加額の大きかったものは、目的別では民生費が４１億６，７５８万３千円の増（３．２％）</t>
  </si>
  <si>
    <t>や公債費が２８億３０１万６千円の増（４．０％）などであり、性質別では扶助費が３８億９，５０</t>
  </si>
  <si>
    <t>２万１千円の増（５．２％）や公債費が２８億３３５万５千円の増（４．０％）などとなっている。</t>
  </si>
  <si>
    <t>　また地方交付税は税収の増などにより、２９億２，０５０万４千円の減（△２．３％）となった。</t>
  </si>
  <si>
    <t>　また、赤字団体は２団体増え７団体となった。</t>
  </si>
  <si>
    <t>　減少額の大きかったものは、目的別では総務費が４０億２，２８４万５千円の減(△５．６％)、農</t>
  </si>
  <si>
    <t xml:space="preserve"> </t>
  </si>
  <si>
    <t>(単位：千円)</t>
  </si>
  <si>
    <t>形式収支突合</t>
  </si>
  <si>
    <t>実質収支突合</t>
  </si>
  <si>
    <t>実質単年度収支突合</t>
  </si>
  <si>
    <t>/WDAVF9..S65~</t>
  </si>
  <si>
    <t>/PPRA1..A69~GLQ/PPRE1..Q69~GLQ</t>
  </si>
  <si>
    <t>経常収支比率</t>
  </si>
  <si>
    <t>起債制限比率</t>
  </si>
  <si>
    <t>【 資　　料 】</t>
  </si>
  <si>
    <t>１　決算収支</t>
  </si>
  <si>
    <t>項目</t>
  </si>
  <si>
    <t>市町村名</t>
  </si>
  <si>
    <t>形式収支</t>
  </si>
  <si>
    <t>翌年度　　　　　　繰越財源</t>
  </si>
  <si>
    <t>実質収支</t>
  </si>
  <si>
    <t>単年度収支</t>
  </si>
  <si>
    <t>財政調整基金　　　　　積立額</t>
  </si>
  <si>
    <t>地方債　　　　　　繰上償還額</t>
  </si>
  <si>
    <t>財政調整基金　　　　　取崩額</t>
  </si>
  <si>
    <t>実質単年度収支</t>
  </si>
  <si>
    <t>Ａ</t>
  </si>
  <si>
    <t>Ｂ</t>
  </si>
  <si>
    <t>Ａ－Ｂ　　Ｃ</t>
  </si>
  <si>
    <t>Ｄ</t>
  </si>
  <si>
    <t>Ｃ－Ｄ　　Ｅ</t>
  </si>
  <si>
    <t>Ｆ</t>
  </si>
  <si>
    <t>Ｇ</t>
  </si>
  <si>
    <t>Ｈ</t>
  </si>
  <si>
    <t>Ｉ</t>
  </si>
  <si>
    <t>F+G+H-I  J</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</si>
  <si>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</si>
  <si>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</si>
  <si>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</si>
  <si>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</si>
  <si>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</si>
  <si>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</si>
  <si>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</si>
  <si>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</si>
  <si>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</si>
  <si>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</si>
  <si>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</si>
  <si>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</si>
  <si>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</si>
  <si>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</si>
  <si>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</si>
  <si>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</si>
  <si>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</si>
  <si>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</si>
  <si>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県計</t>
  </si>
  <si>
    <t>市計</t>
  </si>
  <si>
    <t>町村計</t>
  </si>
  <si>
    <t>歳入総額</t>
  </si>
  <si>
    <t>歳出総額</t>
  </si>
  <si>
    <t>２　歳入決算額</t>
  </si>
  <si>
    <t>地方税</t>
  </si>
  <si>
    <t>地方交付税</t>
  </si>
  <si>
    <t>18年度</t>
  </si>
  <si>
    <t>差引</t>
  </si>
  <si>
    <t>その他</t>
  </si>
  <si>
    <t>合計</t>
  </si>
  <si>
    <t>３　歳出（目的別）決算額</t>
  </si>
  <si>
    <t>総務費</t>
  </si>
  <si>
    <t>民生費</t>
  </si>
  <si>
    <t>４　歳出（性質別）決算額</t>
  </si>
  <si>
    <t>義務的経費</t>
  </si>
  <si>
    <t>投資的経費</t>
  </si>
  <si>
    <t>５　主な財政指標</t>
  </si>
  <si>
    <t>(単位：％)</t>
  </si>
  <si>
    <t>６　将来にわたる財政負担</t>
  </si>
  <si>
    <t>地方債現在高（Ａ）</t>
  </si>
  <si>
    <t>債務負担行為による翌年度以降の　　　　　　　支出予定額（Ｂ）</t>
  </si>
  <si>
    <t>合計（Ａ）＋（Ｂ）</t>
  </si>
  <si>
    <t>積立金現在高</t>
  </si>
  <si>
    <t>１</t>
  </si>
  <si>
    <t>・・・・・</t>
  </si>
  <si>
    <t>２</t>
  </si>
  <si>
    <t>・・・・・</t>
  </si>
  <si>
    <t>２</t>
  </si>
  <si>
    <t>３</t>
  </si>
  <si>
    <t>決算規模</t>
  </si>
  <si>
    <t>・・・・・</t>
  </si>
  <si>
    <t>３</t>
  </si>
  <si>
    <t>４</t>
  </si>
  <si>
    <t>～</t>
  </si>
  <si>
    <t>５</t>
  </si>
  <si>
    <t>・・・・・</t>
  </si>
  <si>
    <t>６</t>
  </si>
  <si>
    <t>・・・・・</t>
  </si>
  <si>
    <t>７</t>
  </si>
  <si>
    <t>～</t>
  </si>
  <si>
    <t>・・・・・</t>
  </si>
  <si>
    <t>（資料）</t>
  </si>
  <si>
    <t>１</t>
  </si>
  <si>
    <t>・・・・・</t>
  </si>
  <si>
    <t>１</t>
  </si>
  <si>
    <t>・・・・・</t>
  </si>
  <si>
    <t>１</t>
  </si>
  <si>
    <t>用語解説</t>
  </si>
  <si>
    <t>・・・・・</t>
  </si>
  <si>
    <t>～</t>
  </si>
  <si>
    <t>大分県総務部市町村振興課</t>
  </si>
  <si>
    <t>決算収支</t>
  </si>
  <si>
    <t>歳入決算額</t>
  </si>
  <si>
    <t>歳出（目的別）決算額</t>
  </si>
  <si>
    <t>歳出（性質別）決算額</t>
  </si>
  <si>
    <t>主な財政指標</t>
  </si>
  <si>
    <t>将来にわたる財政負担</t>
  </si>
  <si>
    <t>２</t>
  </si>
  <si>
    <t>５</t>
  </si>
  <si>
    <t>６</t>
  </si>
  <si>
    <t>７</t>
  </si>
  <si>
    <t>５</t>
  </si>
  <si>
    <t>～</t>
  </si>
  <si>
    <t>８</t>
  </si>
  <si>
    <t>９</t>
  </si>
  <si>
    <t>１</t>
  </si>
  <si>
    <t>０</t>
  </si>
  <si>
    <t>７　用語解説</t>
  </si>
  <si>
    <t>○実質収支比率</t>
  </si>
  <si>
    <t>　実質収支の額の適否を判定する指標です。</t>
  </si>
  <si>
    <t>　実質収支額が黒字の場合は正数、赤字の場合は負数で表されます。</t>
  </si>
  <si>
    <t>（式）</t>
  </si>
  <si>
    <t>実質収支(歳入-歳出-翌年度繰越財源)</t>
  </si>
  <si>
    <t>標準財政規模</t>
  </si>
  <si>
    <t>×100％</t>
  </si>
  <si>
    <t>○標準財政規模</t>
  </si>
  <si>
    <t>　</t>
  </si>
  <si>
    <t>　地方公共団体の一般財源の標準規模を示すもので、当該団体の標準的な税収入額と普通交付税額を</t>
  </si>
  <si>
    <t>合算したものです。</t>
  </si>
  <si>
    <t>○一般財源</t>
  </si>
  <si>
    <t>　財源の使途が特定されておらず、どのような経費にも使用できるものをいいます。</t>
  </si>
  <si>
    <t>　主な一般財源としては、地方税、地方譲与税及び地方交付税などがあげられます。</t>
  </si>
  <si>
    <t>○特定財源</t>
  </si>
  <si>
    <t>　財源の使途が特定されているものをいいます。</t>
  </si>
  <si>
    <t>　主な特定財源としては、国庫支出金、県支出金、地方債、分担金、負担金、使用料、手数料、</t>
  </si>
  <si>
    <t>指定寄付金などがあげられます。</t>
  </si>
  <si>
    <t>○自主財源</t>
  </si>
  <si>
    <t>　地方公共団体が自主的に収入することができる財源で、地方税、分担金、負担金、使用料、手数料、</t>
  </si>
  <si>
    <t>財産収入、寄付金、繰入金、繰越金及び諸収入をいいます。</t>
  </si>
  <si>
    <t>　歳入に占める自主財源の割合（自主財源比率）が高いほど、行政活動の自主性と安定性が高いと</t>
  </si>
  <si>
    <t>されています。</t>
  </si>
  <si>
    <t>○依存財源</t>
  </si>
  <si>
    <t>　収入の源泉を国又は県に依存し、かつ、その額と内容が国又は県の定める具体的な基準ないし意思決定</t>
  </si>
  <si>
    <t>にかかっている財源で、地方譲与税、地方交付税、国庫支出金、県支出金、地方債などをいいます。</t>
  </si>
  <si>
    <t>○経常収支比率</t>
  </si>
  <si>
    <t>　人件費、扶助費及び公債費などの経常経費に、地方税、地方譲与税及び地方交付税を中心とした経常一般財源</t>
  </si>
  <si>
    <t>がどの程度充当されたかを見る指標で、この比率が低いほど、普通建設事業費などの臨時経費に充当できる</t>
  </si>
  <si>
    <t>一般財源があり、財政構造が弾力性に富んでいることになります。</t>
  </si>
  <si>
    <t>経常経費充当の一般財源等額</t>
  </si>
  <si>
    <t>○起債制限比率</t>
  </si>
  <si>
    <t>　交付税措置のある地方債を除いた一般財源による公債費の負担割合を表す指標です。</t>
  </si>
  <si>
    <t>公債費充当一般財源等額-災害復旧費等に係る基準財政需要額-事業費補正により基準財政需要額に算入された公債費等</t>
  </si>
  <si>
    <t>標準財政規模+臨時財政対策債発行可能額-災害復旧費等に係る基準財政需要額-事業費補正により基準財政需要額に算入された公債費等</t>
  </si>
  <si>
    <t>×100％の3ヶ年平均</t>
  </si>
  <si>
    <t>○義務的経費</t>
  </si>
  <si>
    <t>　支出が義務づけられた硬直性が高い経費で、任意に削減することが困難な経費のことをいい、人件費、</t>
  </si>
  <si>
    <t>扶助費及び公債費が該当します。</t>
  </si>
  <si>
    <t>○投資的経費</t>
  </si>
  <si>
    <t>　支出の効果が資本形成に向けられ、施設などがストックとして将来に残るものに支出される経費の</t>
  </si>
  <si>
    <t>ことをいい、普通建設事業費、災害復旧事業費及び失業対策事業費が該当します。</t>
  </si>
  <si>
    <t>○基準財政需要額</t>
  </si>
  <si>
    <t>　普通交付税の算定基礎となるもので、各地方公共団体が合理的かつ妥当な水準における行政を行い、又は</t>
  </si>
  <si>
    <t>施設を維持するための財政需要を、一定の方法によって合理的に算定した額のことをいいます。</t>
  </si>
  <si>
    <t>○現債高倍率</t>
  </si>
  <si>
    <t>　今後償還すべき地方債現在高を標準財政規模で除したもので、将来の公債費負担を把握する指標です。</t>
  </si>
  <si>
    <t>地方債現在高</t>
  </si>
  <si>
    <t>１　決算規模</t>
  </si>
  <si>
    <t>・</t>
  </si>
  <si>
    <t>・</t>
  </si>
  <si>
    <t>（単位：千円、％）</t>
  </si>
  <si>
    <t>区分</t>
  </si>
  <si>
    <t>平成１８年度</t>
  </si>
  <si>
    <t>差引</t>
  </si>
  <si>
    <t>増減額</t>
  </si>
  <si>
    <t>増減率</t>
  </si>
  <si>
    <t>歳入総額</t>
  </si>
  <si>
    <t>歳出総額</t>
  </si>
  <si>
    <t>（３）決算規模の推移</t>
  </si>
  <si>
    <t>※１５年度及び１６年度の数値は、市町村の廃置分合に伴い再計算している。</t>
  </si>
  <si>
    <t>２　決算収支</t>
  </si>
  <si>
    <t>・</t>
  </si>
  <si>
    <t>・</t>
  </si>
  <si>
    <t>（単位：千円）</t>
  </si>
  <si>
    <t>歳入総額　　　　　　　　　（Ａ）</t>
  </si>
  <si>
    <t>歳出総額　　　　　　　　　（Ｂ）</t>
  </si>
  <si>
    <t>形式収支（Ａ）－（Ｂ）　　（Ｃ）</t>
  </si>
  <si>
    <t>翌年度繰越財源　　　　　　（Ｄ）</t>
  </si>
  <si>
    <t>実質収支（Ｃ）－（Ｄ）　　（Ｅ）</t>
  </si>
  <si>
    <t>単年度収支　　　　　　　　（Ｆ）</t>
  </si>
  <si>
    <t>財政調整基金積立額　　　　（Ｇ）</t>
  </si>
  <si>
    <t>地方債繰上償還額　　　　　（Ｈ）</t>
  </si>
  <si>
    <t>財政調整基金取崩額　　　　（Ｉ）</t>
  </si>
  <si>
    <t>実質単年度収支（F+G+H-I） （Ｊ）</t>
  </si>
  <si>
    <t>（３）決算収支の推移</t>
  </si>
  <si>
    <t>３　歳入決算額</t>
  </si>
  <si>
    <t>・</t>
  </si>
  <si>
    <t>・</t>
  </si>
  <si>
    <t>決算額</t>
  </si>
  <si>
    <t>構成比</t>
  </si>
  <si>
    <t>地方税</t>
  </si>
  <si>
    <t>地方譲与税</t>
  </si>
  <si>
    <t>地方消費税交付金</t>
  </si>
  <si>
    <t>地方特例交付金</t>
  </si>
  <si>
    <t>各種交付金</t>
  </si>
  <si>
    <t>地方交付税</t>
  </si>
  <si>
    <t>交通安全対策特別交付金</t>
  </si>
  <si>
    <t>国庫支出金</t>
  </si>
  <si>
    <t>県支出金</t>
  </si>
  <si>
    <t>分担金及び負担金</t>
  </si>
  <si>
    <t>使用料及び手数料</t>
  </si>
  <si>
    <t>財産収入</t>
  </si>
  <si>
    <t>寄附金</t>
  </si>
  <si>
    <t>繰入金</t>
  </si>
  <si>
    <t>繰越金</t>
  </si>
  <si>
    <t>諸収入</t>
  </si>
  <si>
    <t>地方債</t>
  </si>
  <si>
    <t>　うち臨時財政対策債</t>
  </si>
  <si>
    <t>合計</t>
  </si>
  <si>
    <t>一般財源等</t>
  </si>
  <si>
    <t>　うち一般財源</t>
  </si>
  <si>
    <t>特定財源</t>
  </si>
  <si>
    <t>自主財源</t>
  </si>
  <si>
    <t>依存財源</t>
  </si>
  <si>
    <t>(注)1 各種交付金とは、利子割交付金・配当割交付金・株式等譲渡所得割交付金・ゴルフ場利用税交付金・自動車取得税交付金及び　</t>
  </si>
  <si>
    <t>　　  軽油引取税交付金の合計額である。</t>
  </si>
  <si>
    <t xml:space="preserve">    2 国庫支出金には国有提供施設等所在市町村交付金を含んでいる。</t>
  </si>
  <si>
    <t xml:space="preserve">    3 一般財源等とは、一般財源に一般財源と同様に使用される財源を加算したものである。</t>
  </si>
  <si>
    <t xml:space="preserve">    4 一般財源とは、地方税・地方譲与税・地方消費税交付金・地方特例交付金・各種交付金・地方交付税の合計額である。</t>
  </si>
  <si>
    <t xml:space="preserve">    5 自主財源とは、地方税・分担金及び負担金・使用料及び手数料・財産収入・寄附金・繰入金・繰越金・諸収入の合計額である。</t>
  </si>
  <si>
    <t>（３）歳入決算額の推移</t>
  </si>
  <si>
    <t>４　歳出（目的別）決算額</t>
  </si>
  <si>
    <t>・</t>
  </si>
  <si>
    <t>・</t>
  </si>
  <si>
    <t>議会費</t>
  </si>
  <si>
    <t>総務費</t>
  </si>
  <si>
    <t>民生費</t>
  </si>
  <si>
    <t>衛生費</t>
  </si>
  <si>
    <t>労働費</t>
  </si>
  <si>
    <t>農林水産業費</t>
  </si>
  <si>
    <t>商工費</t>
  </si>
  <si>
    <t>土木費</t>
  </si>
  <si>
    <t>消防費</t>
  </si>
  <si>
    <t>教育費</t>
  </si>
  <si>
    <t>災害復旧費</t>
  </si>
  <si>
    <t>公債費</t>
  </si>
  <si>
    <t>諸支出金</t>
  </si>
  <si>
    <t>前年度繰上充用</t>
  </si>
  <si>
    <t>－</t>
  </si>
  <si>
    <t>（３）歳出（目的別）決算額の推移</t>
  </si>
  <si>
    <t>５　歳出（性質別）決算額</t>
  </si>
  <si>
    <t>・</t>
  </si>
  <si>
    <t>・</t>
  </si>
  <si>
    <t>・</t>
  </si>
  <si>
    <t>義務的経費</t>
  </si>
  <si>
    <t xml:space="preserve">  人件費</t>
  </si>
  <si>
    <t>　  うち職員給</t>
  </si>
  <si>
    <t xml:space="preserve">  扶助費</t>
  </si>
  <si>
    <t xml:space="preserve">  公債費</t>
  </si>
  <si>
    <t>投資的経費</t>
  </si>
  <si>
    <t xml:space="preserve">  普通建設事業費</t>
  </si>
  <si>
    <t>　  補助事業費</t>
  </si>
  <si>
    <t xml:space="preserve">    単独事業費</t>
  </si>
  <si>
    <t xml:space="preserve">  災害復旧事業費</t>
  </si>
  <si>
    <t>その他の経費</t>
  </si>
  <si>
    <t xml:space="preserve">  物件費</t>
  </si>
  <si>
    <t xml:space="preserve">  維持補修費</t>
  </si>
  <si>
    <t xml:space="preserve">  補助費等</t>
  </si>
  <si>
    <t xml:space="preserve">  積立金</t>
  </si>
  <si>
    <t xml:space="preserve">  投資及び出資金</t>
  </si>
  <si>
    <t xml:space="preserve">  貸付金</t>
  </si>
  <si>
    <t xml:space="preserve">  繰出金</t>
  </si>
  <si>
    <t>（３）歳出（性質別）決算額の推移</t>
  </si>
  <si>
    <t>６　主な財政指標</t>
  </si>
  <si>
    <t>（１）経常収支比率</t>
  </si>
  <si>
    <t>①</t>
  </si>
  <si>
    <t>②</t>
  </si>
  <si>
    <t>（単位：％）</t>
  </si>
  <si>
    <t>加重平均</t>
  </si>
  <si>
    <t>単純平均</t>
  </si>
  <si>
    <t>経常収支比率</t>
  </si>
  <si>
    <t>内訳</t>
  </si>
  <si>
    <t>人件費</t>
  </si>
  <si>
    <t>物件費</t>
  </si>
  <si>
    <t>扶助費</t>
  </si>
  <si>
    <t>補助費等</t>
  </si>
  <si>
    <t>維持補修費</t>
  </si>
  <si>
    <t>繰出金</t>
  </si>
  <si>
    <t>貸付金等</t>
  </si>
  <si>
    <t>全国</t>
  </si>
  <si>
    <t>－</t>
  </si>
  <si>
    <t>－</t>
  </si>
  <si>
    <t>－</t>
  </si>
  <si>
    <t>③</t>
  </si>
  <si>
    <t>分布状況</t>
  </si>
  <si>
    <t>１８年度</t>
  </si>
  <si>
    <t>　７５％以上　８０％未満</t>
  </si>
  <si>
    <t>　８０％以上　８５％未満</t>
  </si>
  <si>
    <t>　８５％以上　９０％未満</t>
  </si>
  <si>
    <t>　９０％以上　９５％未満</t>
  </si>
  <si>
    <t>　９５％以上１００％未満</t>
  </si>
  <si>
    <t>１００％以上１０５％未満</t>
  </si>
  <si>
    <t>１０５％以上</t>
  </si>
  <si>
    <t>④</t>
  </si>
  <si>
    <t>経常収支比率の推移</t>
  </si>
  <si>
    <t>　５％未満</t>
  </si>
  <si>
    <t>①</t>
  </si>
  <si>
    <t>　　これは、３ヵ年平均で見ると、災害復旧等に係る基準財政需要額が増加したこと等による。</t>
  </si>
  <si>
    <t>②</t>
  </si>
  <si>
    <t>起債制限比率（県計）</t>
  </si>
  <si>
    <t>起債制限比率（全国平均）</t>
  </si>
  <si>
    <t>－</t>
  </si>
  <si>
    <t>③</t>
  </si>
  <si>
    <t>　５％以上　１０％未満</t>
  </si>
  <si>
    <t>１０％以上　１５％未満</t>
  </si>
  <si>
    <t>１５％以上　２０％未満</t>
  </si>
  <si>
    <t>２０％以上</t>
  </si>
  <si>
    <t>④</t>
  </si>
  <si>
    <t>起債制限比率の推移</t>
  </si>
  <si>
    <t>７　将来にわたる財政負担</t>
  </si>
  <si>
    <t>（１）地方債現在高</t>
  </si>
  <si>
    <t>平成１８年度末</t>
  </si>
  <si>
    <t>地方債現在高　　　（Ａ）</t>
  </si>
  <si>
    <t>標準財政規模　　　（Ｂ）</t>
  </si>
  <si>
    <t>現債高倍率（Ａ）／（Ｂ）</t>
  </si>
  <si>
    <t>③</t>
  </si>
  <si>
    <t>地方債現在高の推移</t>
  </si>
  <si>
    <t>（２）積立金現在高</t>
  </si>
  <si>
    <t>①</t>
  </si>
  <si>
    <t>②</t>
  </si>
  <si>
    <t>積立金現在高</t>
  </si>
  <si>
    <t>　　　　　財政調整基金（Ａ）</t>
  </si>
  <si>
    <t>　　　　　減債基金</t>
  </si>
  <si>
    <t>　　　　　その他特定目的基金</t>
  </si>
  <si>
    <t>標準財政規模　　　　　（Ｂ）</t>
  </si>
  <si>
    <t>標準財政規模に対する倍率（Ａ）／（Ｂ）</t>
  </si>
  <si>
    <t>③</t>
  </si>
  <si>
    <t>積立金現在高の推移</t>
  </si>
  <si>
    <t>歳入</t>
  </si>
  <si>
    <t>歳出</t>
  </si>
  <si>
    <t>15年度</t>
  </si>
  <si>
    <t>16年度</t>
  </si>
  <si>
    <t>17年度</t>
  </si>
  <si>
    <t>18年度</t>
  </si>
  <si>
    <t>実質収支</t>
  </si>
  <si>
    <t>実質単年度収支</t>
  </si>
  <si>
    <t>国県支出金</t>
  </si>
  <si>
    <t>その他</t>
  </si>
  <si>
    <t>総計</t>
  </si>
  <si>
    <t>その他自主財源</t>
  </si>
  <si>
    <t>その他依存財源</t>
  </si>
  <si>
    <t>普通建設事業費</t>
  </si>
  <si>
    <t>繰出金</t>
  </si>
  <si>
    <t>災害復旧事業費</t>
  </si>
  <si>
    <t>経常収支比率(県計)</t>
  </si>
  <si>
    <t>経常収支比率(全国)</t>
  </si>
  <si>
    <t>起債制限比率(県計)</t>
  </si>
  <si>
    <t>起債制限比率(全国)</t>
  </si>
  <si>
    <t>財政調整基金</t>
  </si>
  <si>
    <t>減債基金</t>
  </si>
  <si>
    <t>その他特定目的基金</t>
  </si>
  <si>
    <t>平成１９年度市町村普通会計決算の概要</t>
  </si>
  <si>
    <t>19年度</t>
  </si>
  <si>
    <t>（１）平成１９年度の状況</t>
  </si>
  <si>
    <t>　歳入総額は、５，０３８億４，８３９万１千円で１８年度（５，０７９億１，１３１万９千円）と</t>
  </si>
  <si>
    <t>比較して、４０億６，２９２万８千円の減（△０．８％）となり、３年連続で減少した。</t>
  </si>
  <si>
    <t>（２）平成１８年度との比較</t>
  </si>
  <si>
    <t>平成１９年度</t>
  </si>
  <si>
    <t>　減少額の大きかったものは、地方譲与税が７９億７，９０３万７千円の減（△５４．１％）、地方</t>
  </si>
  <si>
    <t>（△２．３％）などである。</t>
  </si>
  <si>
    <t>　歳出総額は、４，８７６億７，７９２万９千円で１８年度（４，９０７億７，６６７万７千円）と</t>
  </si>
  <si>
    <t>比較して、３０億９，８７４万８千円の減（△０．６％）となり、３年連続で減少した。</t>
  </si>
  <si>
    <t>　形式収支（１６１億７，０４６万２千円）及び実質収支（１４２億３，００５万３千円）については、</t>
  </si>
  <si>
    <t>１８年度に引き続き県内１８市町村全ての団体で黒字となっている。</t>
  </si>
  <si>
    <t>　単年度収支（△８億１，７９０万９千円）については、１８年度（３３億９３８万６千円）と比較し</t>
  </si>
  <si>
    <t>て４１億２，７２９万５千円の減となり、１４年度（△４億７，９０４万７千円）以来５年ぶりに赤字</t>
  </si>
  <si>
    <t>となった。</t>
  </si>
  <si>
    <t>　また、赤字団体は１団体増え９団体となった。</t>
  </si>
  <si>
    <t>　実質単年度収支（３億５５６万４千円）については、１８年度（７１億５，２０４万７千円）と比較</t>
  </si>
  <si>
    <t>して６８億４，６４８万３千円の減と大幅に減少したが、これは単年度収支の悪化、財政調整基金積立</t>
  </si>
  <si>
    <t>額の減、及び財政調整基金取崩額の増によるものである。</t>
  </si>
  <si>
    <t>（４）平成１９年度歳入決算額の構成比</t>
  </si>
  <si>
    <t>支出金が２３億１，３０８万４千円の増（４．０％）などとなっている。</t>
  </si>
  <si>
    <t>・</t>
  </si>
  <si>
    <t>（４）平成１９年度歳出（性質別）決算額の構成比</t>
  </si>
  <si>
    <t>　義務的経費については、１８年度と比較して４５億７，６４３万円の増（１．８％）となっている。</t>
  </si>
  <si>
    <t>平成１９年度の状況</t>
  </si>
  <si>
    <t>平成１８年度との比較</t>
  </si>
  <si>
    <t>１９年度</t>
  </si>
  <si>
    <t>（２）起債制限比率</t>
  </si>
  <si>
    <t>平成１９年度末</t>
  </si>
  <si>
    <t>19年度</t>
  </si>
  <si>
    <t>経常収支比率（人件費）</t>
  </si>
  <si>
    <t>経常収支比率（公債費）</t>
  </si>
  <si>
    <t>　歳入決算額の構成比の主なものは、地方税（３１．３％）、地方交付税（２４．７％）、国庫支出金（１１．</t>
  </si>
  <si>
    <t>　次に地方債では地域振興基金積立の減少などに伴い合併特例事業債が２８億６，１３０万円の減（△１５．</t>
  </si>
  <si>
    <t>　全体としては、地方譲与税や地方交付税の減少及び普通建設事業費や災害復旧事業費の減少に伴う地方債の</t>
  </si>
  <si>
    <t>減少などにより、１８年度と比較して４０億６，２９２万８千円の減（△０．８％）となり、３年連続で減少</t>
  </si>
  <si>
    <t>した。</t>
  </si>
  <si>
    <t>８％）及び地方債（１０．２％）などである。</t>
  </si>
  <si>
    <t>　決算額が減少した主なものとして、まず地方譲与税が所得譲与税の廃止などにより、７９億７，９０３万７</t>
  </si>
  <si>
    <t>千円の減（△５４．１％）となった。</t>
  </si>
  <si>
    <t>８％）、普通建設事業費の減少などに伴い過疎対策事業債が２２億２４０万円の減（△２８．６％）となるな</t>
  </si>
  <si>
    <t>ど、全体で４４億９，６４２万２千円の減（△８．０％）となった。</t>
  </si>
  <si>
    <t>　決算額が増加した主なものとして、まず地方税では税制改正に伴う個人市町村民税の定率減税の廃止、及び</t>
  </si>
  <si>
    <t>所得税から地方税への税源移譲などにより、全体で１０３億２，０９３万４千円の増（７．０％）となった。</t>
  </si>
  <si>
    <t>　次に国庫支出金では国東市の統合学校施設整備事業や別府市の西別府住宅建替事業の増などにより、全体で</t>
  </si>
  <si>
    <t>２３億４７３万５千円の増（４．０％）となった。</t>
  </si>
  <si>
    <t>　全体としては、総務費や農林水産業費及び災害復旧費の減などにより、１８年度と比較して３０億９，８７４</t>
  </si>
  <si>
    <t>万８千円の減（△０．６％）となり、３年連続で減少した。</t>
  </si>
  <si>
    <t>　歳出決算額の目的別構成比の主なものは、民生費（２７．６％）、公債費（１５．１％）、総務費（１３．８</t>
  </si>
  <si>
    <t>％）及び土木費（１２．７％）などである。</t>
  </si>
  <si>
    <t>　次に農林水産業費では杵築市のＣＡＴＶ整備事業の減などにより、３４億６，８６１万３千円の減（△１２．</t>
  </si>
  <si>
    <t>３％）となった。</t>
  </si>
  <si>
    <t>　決算額が増加した主なものとして、まず民生費では障害者自立支援法に係る利用者負担額の軽減対策に要する</t>
  </si>
  <si>
    <t>より、４１億６，７５８万３千円の増（３．２％）となった。</t>
  </si>
  <si>
    <t>　次に教育費では国東市の統合学校施設整備事業や大分市の松岡小学校施設整備事業の増などにより、１７億１，</t>
  </si>
  <si>
    <t>９２９万円の増（３．６％）となった。</t>
  </si>
  <si>
    <t>　全体としては、普通建設事業費や積立金及び災害復旧事業費の減などにより、１８年度と比較して３０億９，</t>
  </si>
  <si>
    <t>８７４万８千円の減（△０．６％）となり、３年連続で減少した。</t>
  </si>
  <si>
    <t>　歳出決算額の性質別構成比の主なものは、人件費（２２．８％）、扶助費（１６．１％）、普通建設事業費</t>
  </si>
  <si>
    <t>（１５．４％）及び公債費（１５．１％）などである。</t>
  </si>
  <si>
    <t>　これは扶助費が障害者自立支援法に係る利用者負担額の軽減対策に要する経費の増、及び児童手当法の改正に</t>
  </si>
  <si>
    <t>経費の増、及び児童手当法の改正に伴い３歳未満児への児童手当支給額が５千円から１万円になったことなどに</t>
  </si>
  <si>
    <t>伴い３歳未満児への児童手当支給額が５千円から１万円になったことなどにより、３８億９，５０２万１千円の</t>
  </si>
  <si>
    <t>増（５．２％）、公債費が２８億３３５万５千円の増（４．０％）となったことによる。</t>
  </si>
  <si>
    <t>　一方で、人件費は退職金が２億９，６２９万２千円の増（２．０％）となったものの、給与抑制措置や職員数</t>
  </si>
  <si>
    <t>の減少（△３１６人、△２．８％）で職員給が１４億５，９２９万４千円の減（△１．９％）となったことなど</t>
  </si>
  <si>
    <t>により、２１億２，１９４万６千円の減（△１．９％）となった。</t>
  </si>
  <si>
    <t>備事業及び佐伯市の総合運動公園整備事業の減などにより、３８億６，３１８万６千円の減（△４．９％）、災</t>
  </si>
  <si>
    <t>害復旧事業費が２３億３，３９０万８千円の減（△３３．２％）により、全体で６１億９，７０９万４千円の減</t>
  </si>
  <si>
    <t>（△７．２％）となった。</t>
  </si>
  <si>
    <t>　決算額が減少した主なものとして、まず総務費では地域振興基金積立が佐伯市や竹田市などで大きく減少した</t>
  </si>
  <si>
    <t>こと、及び日田市の市民文化会館建設事業の減などにより、４０億２，２８４万５千円の減（△５．６％）とな</t>
  </si>
  <si>
    <t>った。</t>
  </si>
  <si>
    <t>　これは、地域振興基金積立が減少したことなどによるものである。</t>
  </si>
  <si>
    <t>　投資的経費については、普通建設事業費が大分市のリサイクルプラザ（仮称）建設事業、杵築市のＣＡＴＶ整</t>
  </si>
  <si>
    <t>　よる。</t>
  </si>
  <si>
    <t>・　経常収支比率は県全体で９４．８％で、１８年度（９２．５％）と比較すると２．３ポイント上昇し、３年</t>
  </si>
  <si>
    <t>平成２０年１０月　１日</t>
  </si>
  <si>
    <t>経常一般財源等総額+臨時財政対策債+減収補てん債特例分</t>
  </si>
  <si>
    <t>　年度末（５２１，３６２円）と比較して、５，１７３円の減（△１．０％）となった。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</si>
</sst>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 numFmtId="179" formatCode="0.000"/>
    <numFmt numFmtId="180" formatCode="0.0_ "/>
    <numFmt numFmtId="181" formatCode="0.0_);[Red]\(0.0\)"/>
    <numFmt numFmtId="182" formatCode="#,##0.000;\-#,##0.000"/>
    <numFmt numFmtId="183" formatCode="0.000_ "/>
    <numFmt numFmtId="184" formatCode="#,##0.000_ "/>
    <numFmt numFmtId="185" formatCode="yyyy/m/d\ h:mm\ AM/PM"/>
    <numFmt numFmtId="186" formatCode="0.00_ "/>
    <numFmt numFmtId="187" formatCode="#,##0_ "/>
    <numFmt numFmtId="188" formatCode="0.00_);[Red]\(0.00\)"/>
    <numFmt numFmtId="189" formatCode="#,##0.00_ "/>
    <numFmt numFmtId="190" formatCode="#,##0.0_ "/>
    <numFmt numFmtId="191" formatCode="&quot;\&quot;#,##0.0;&quot;\&quot;\-#,##0.0"/>
    <numFmt numFmtId="192" formatCode="#,##0.00_);[Red]\(#,##0.00\)"/>
    <numFmt numFmtId="193" formatCode="#,##0.0_);[Red]\(#,##0.0\)"/>
    <numFmt numFmtId="194" formatCode="0.0%"/>
    <numFmt numFmtId="195" formatCode="0_);[Red]\(0\)"/>
    <numFmt numFmtId="196" formatCode="#,##0_);[Red]\(#,##0\)"/>
    <numFmt numFmtId="197" formatCode="#,##0;&quot;△ &quot;#,##0"/>
    <numFmt numFmtId="198" formatCode="#,##0.0000"/>
    <numFmt numFmtId="199" formatCode="0.0;&quot;△ &quot;0.0"/>
    <numFmt numFmtId="200" formatCode="#,##0.0;&quot;△ &quot;#,##0.0"/>
    <numFmt numFmtId="201" formatCode="#,##0.00;&quot;△ &quot;#,##0.00"/>
    <numFmt numFmtId="202" formatCode="#,##0.000;&quot;△ &quot;#,##0.000"/>
    <numFmt numFmtId="203" formatCode="#,##0_);\(#,##0\)"/>
  </numFmts>
  <fonts count="39">
    <font>
      <sz val="12"/>
      <name val="ＭＳ Ｐゴシック"/>
      <family val="3"/>
    </font>
    <font>
      <b/>
      <sz val="10"/>
      <name val="Arial"/>
      <family val="2"/>
    </font>
    <font>
      <i/>
      <sz val="10"/>
      <name val="Arial"/>
      <family val="2"/>
    </font>
    <font>
      <b/>
      <i/>
      <sz val="10"/>
      <name val="Arial"/>
      <family val="2"/>
    </font>
    <font>
      <sz val="6"/>
      <name val="ＭＳ Ｐゴシック"/>
      <family val="3"/>
    </font>
    <font>
      <sz val="11"/>
      <name val="ＭＳ Ｐゴシック"/>
      <family val="3"/>
    </font>
    <font>
      <sz val="14"/>
      <name val="ＭＳ Ｐゴシック"/>
      <family val="3"/>
    </font>
    <font>
      <sz val="32"/>
      <name val="ＭＳ Ｐゴシック"/>
      <family val="3"/>
    </font>
    <font>
      <b/>
      <sz val="14"/>
      <name val="ＭＳ Ｐゴシック"/>
      <family val="3"/>
    </font>
    <font>
      <u val="single"/>
      <sz val="7.2"/>
      <color indexed="12"/>
      <name val="ＭＳ Ｐゴシック"/>
      <family val="3"/>
    </font>
    <font>
      <u val="single"/>
      <sz val="7.2"/>
      <color indexed="36"/>
      <name val="ＭＳ Ｐゴシック"/>
      <family val="3"/>
    </font>
    <font>
      <sz val="11"/>
      <name val="ＭＳ ゴシック"/>
      <family val="3"/>
    </font>
    <font>
      <sz val="6"/>
      <name val="ＭＳ ゴシック"/>
      <family val="3"/>
    </font>
    <font>
      <sz val="14"/>
      <name val="ＭＳ ゴシック"/>
      <family val="3"/>
    </font>
    <font>
      <b/>
      <sz val="14"/>
      <name val="ＭＳ ゴシック"/>
      <family val="3"/>
    </font>
    <font>
      <b/>
      <sz val="20"/>
      <name val="ＭＳ ゴシック"/>
      <family val="3"/>
    </font>
    <font>
      <b/>
      <sz val="24"/>
      <name val="ＭＳ ゴシック"/>
      <family val="3"/>
    </font>
    <font>
      <b/>
      <sz val="16"/>
      <name val="ＭＳ ゴシック"/>
      <family val="3"/>
    </font>
    <font>
      <sz val="8"/>
      <name val="ＭＳ ゴシック"/>
      <family val="3"/>
    </font>
    <font>
      <sz val="7"/>
      <name val="ＭＳ ゴシック"/>
      <family val="3"/>
    </font>
    <font>
      <sz val="7"/>
      <name val="ＭＳ Ｐゴシック"/>
      <family val="3"/>
    </font>
    <font>
      <b/>
      <sz val="18"/>
      <name val="ＭＳ ゴシック"/>
      <family val="3"/>
    </font>
    <font>
      <sz val="12"/>
      <name val="ＭＳ ゴシック"/>
      <family val="3"/>
    </font>
    <font>
      <sz val="9"/>
      <name val="ＭＳ ゴシック"/>
      <family val="3"/>
    </font>
    <font>
      <b/>
      <sz val="12"/>
      <name val="ＭＳ ゴシック"/>
      <family val="3"/>
    </font>
    <font>
      <b/>
      <sz val="11"/>
      <name val="ＭＳ ゴシック"/>
      <family val="3"/>
    </font>
    <font>
      <sz val="18.5"/>
      <name val="ＭＳ Ｐゴシック"/>
      <family val="3"/>
    </font>
    <font>
      <sz val="9"/>
      <name val="ＭＳ Ｐゴシック"/>
      <family val="3"/>
    </font>
    <font>
      <sz val="16"/>
      <name val="ＭＳ ゴシック"/>
      <family val="3"/>
    </font>
    <font>
      <b/>
      <sz val="36"/>
      <name val="ＭＳ Ｐゴシック"/>
      <family val="3"/>
    </font>
    <font>
      <b/>
      <sz val="9"/>
      <name val="ＭＳ Ｐゴシック"/>
      <family val="3"/>
    </font>
    <font>
      <sz val="10"/>
      <name val="ＭＳ Ｐゴシック"/>
      <family val="3"/>
    </font>
    <font>
      <b/>
      <sz val="12"/>
      <name val="ＭＳ Ｐゴシック"/>
      <family val="3"/>
    </font>
    <font>
      <sz val="8"/>
      <name val="ＭＳ Ｐゴシック"/>
      <family val="3"/>
    </font>
    <font>
      <sz val="18.75"/>
      <name val="ＭＳ Ｐゴシック"/>
      <family val="3"/>
    </font>
    <font>
      <sz val="10.75"/>
      <name val="ＭＳ Ｐゴシック"/>
      <family val="3"/>
    </font>
    <font>
      <sz val="17.5"/>
      <name val="ＭＳ Ｐゴシック"/>
      <family val="3"/>
    </font>
    <font>
      <sz val="14"/>
      <color indexed="8"/>
      <name val="ＭＳ Ｐゴシック"/>
      <family val="3"/>
    </font>
    <font>
      <sz val="15.25"/>
      <name val="ＭＳ Ｐゴシック"/>
      <family val="3"/>
    </font>
  </fonts>
  <fills count="3">
    <fill>
      <patternFill/>
    </fill>
    <fill>
      <patternFill patternType="gray125"/>
    </fill>
    <fill>
      <patternFill patternType="solid">
        <fgColor indexed="13"/>
        <bgColor indexed="64"/>
      </patternFill>
    </fill>
  </fills>
  <borders count="153">
    <border>
      <left/>
      <right/>
      <top/>
      <bottom/>
      <diagonal/>
    </border>
    <border>
      <left style="dotted">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ck">
        <color indexed="8"/>
      </right>
      <top style="thin">
        <color indexed="8"/>
      </top>
      <bottom>
        <color indexed="63"/>
      </bottom>
    </border>
    <border>
      <left style="thin">
        <color indexed="8"/>
      </left>
      <right>
        <color indexed="63"/>
      </right>
      <top style="dotted">
        <color indexed="8"/>
      </top>
      <bottom>
        <color indexed="63"/>
      </bottom>
    </border>
    <border>
      <left style="thin">
        <color indexed="8"/>
      </left>
      <right style="thick">
        <color indexed="8"/>
      </right>
      <top style="dotted">
        <color indexed="8"/>
      </top>
      <bottom>
        <color indexed="63"/>
      </bottom>
    </border>
    <border>
      <left style="thin">
        <color indexed="8"/>
      </left>
      <right>
        <color indexed="63"/>
      </right>
      <top>
        <color indexed="63"/>
      </top>
      <bottom>
        <color indexed="63"/>
      </bottom>
    </border>
    <border>
      <left>
        <color indexed="63"/>
      </left>
      <right>
        <color indexed="63"/>
      </right>
      <top style="thick">
        <color indexed="8"/>
      </top>
      <bottom>
        <color indexed="63"/>
      </bottom>
    </border>
    <border>
      <left style="thick">
        <color indexed="8"/>
      </left>
      <right>
        <color indexed="63"/>
      </right>
      <top>
        <color indexed="63"/>
      </top>
      <bottom>
        <color indexed="63"/>
      </bottom>
    </border>
    <border>
      <left style="thin">
        <color indexed="8"/>
      </left>
      <right style="thick">
        <color indexed="8"/>
      </right>
      <top>
        <color indexed="63"/>
      </top>
      <bottom>
        <color indexed="63"/>
      </bottom>
    </border>
    <border>
      <left style="thin">
        <color indexed="8"/>
      </left>
      <right>
        <color indexed="63"/>
      </right>
      <top>
        <color indexed="63"/>
      </top>
      <bottom style="thick">
        <color indexed="8"/>
      </bottom>
    </border>
    <border>
      <left style="thin">
        <color indexed="8"/>
      </left>
      <right>
        <color indexed="63"/>
      </right>
      <top>
        <color indexed="63"/>
      </top>
      <bottom style="thin"/>
    </border>
    <border>
      <left style="thin">
        <color indexed="8"/>
      </left>
      <right style="thick">
        <color indexed="8"/>
      </right>
      <top>
        <color indexed="63"/>
      </top>
      <bottom style="thin"/>
    </border>
    <border>
      <left style="thin">
        <color indexed="8"/>
      </left>
      <right style="thick">
        <color indexed="8"/>
      </right>
      <top>
        <color indexed="63"/>
      </top>
      <bottom style="thick">
        <color indexed="8"/>
      </bottom>
    </border>
    <border>
      <left style="thick">
        <color indexed="8"/>
      </left>
      <right>
        <color indexed="63"/>
      </right>
      <top style="thin">
        <color indexed="8"/>
      </top>
      <bottom>
        <color indexed="63"/>
      </bottom>
    </border>
    <border>
      <left style="thick">
        <color indexed="8"/>
      </left>
      <right>
        <color indexed="63"/>
      </right>
      <top style="dotted">
        <color indexed="8"/>
      </top>
      <bottom>
        <color indexed="63"/>
      </bottom>
    </border>
    <border>
      <left style="thick">
        <color indexed="8"/>
      </left>
      <right>
        <color indexed="63"/>
      </right>
      <top>
        <color indexed="63"/>
      </top>
      <bottom style="thin"/>
    </border>
    <border>
      <left style="thick">
        <color indexed="8"/>
      </left>
      <right>
        <color indexed="63"/>
      </right>
      <top>
        <color indexed="63"/>
      </top>
      <bottom style="thick">
        <color indexed="8"/>
      </bottom>
    </border>
    <border>
      <left style="dotted">
        <color indexed="8"/>
      </left>
      <right style="thin">
        <color indexed="8"/>
      </right>
      <top style="dotted">
        <color indexed="8"/>
      </top>
      <bottom>
        <color indexed="63"/>
      </bottom>
    </border>
    <border>
      <left style="dotted">
        <color indexed="8"/>
      </left>
      <right style="thin">
        <color indexed="8"/>
      </right>
      <top style="thin">
        <color indexed="8"/>
      </top>
      <bottom>
        <color indexed="63"/>
      </bottom>
    </border>
    <border>
      <left style="dotted">
        <color indexed="8"/>
      </left>
      <right style="thin">
        <color indexed="8"/>
      </right>
      <top>
        <color indexed="63"/>
      </top>
      <bottom style="thin"/>
    </border>
    <border>
      <left style="dotted">
        <color indexed="8"/>
      </left>
      <right style="thin">
        <color indexed="8"/>
      </right>
      <top>
        <color indexed="63"/>
      </top>
      <bottom style="thick">
        <color indexed="8"/>
      </bottom>
    </border>
    <border>
      <left style="dotted">
        <color indexed="8"/>
      </left>
      <right>
        <color indexed="63"/>
      </right>
      <top style="dotted">
        <color indexed="8"/>
      </top>
      <bottom>
        <color indexed="63"/>
      </bottom>
    </border>
    <border>
      <left style="dotted">
        <color indexed="8"/>
      </left>
      <right>
        <color indexed="63"/>
      </right>
      <top style="thin">
        <color indexed="8"/>
      </top>
      <bottom>
        <color indexed="63"/>
      </bottom>
    </border>
    <border>
      <left style="dotted">
        <color indexed="8"/>
      </left>
      <right>
        <color indexed="63"/>
      </right>
      <top>
        <color indexed="63"/>
      </top>
      <bottom style="thin"/>
    </border>
    <border>
      <left style="dotted">
        <color indexed="8"/>
      </left>
      <right>
        <color indexed="63"/>
      </right>
      <top>
        <color indexed="63"/>
      </top>
      <bottom style="thick">
        <color indexed="8"/>
      </bottom>
    </border>
    <border>
      <left style="dotted">
        <color indexed="8"/>
      </left>
      <right style="thick">
        <color indexed="8"/>
      </right>
      <top style="dotted">
        <color indexed="8"/>
      </top>
      <bottom>
        <color indexed="63"/>
      </bottom>
    </border>
    <border>
      <left style="dotted">
        <color indexed="8"/>
      </left>
      <right style="thick">
        <color indexed="8"/>
      </right>
      <top style="thin">
        <color indexed="8"/>
      </top>
      <bottom>
        <color indexed="63"/>
      </bottom>
    </border>
    <border>
      <left style="dotted">
        <color indexed="8"/>
      </left>
      <right style="thick">
        <color indexed="8"/>
      </right>
      <top>
        <color indexed="63"/>
      </top>
      <bottom style="thin"/>
    </border>
    <border>
      <left style="dotted">
        <color indexed="8"/>
      </left>
      <right style="thick">
        <color indexed="8"/>
      </right>
      <top>
        <color indexed="63"/>
      </top>
      <bottom style="thick">
        <color indexed="8"/>
      </bottom>
    </border>
    <border>
      <left>
        <color indexed="63"/>
      </left>
      <right>
        <color indexed="63"/>
      </right>
      <top>
        <color indexed="63"/>
      </top>
      <bottom style="thin"/>
    </border>
    <border>
      <left>
        <color indexed="63"/>
      </left>
      <right>
        <color indexed="63"/>
      </right>
      <top>
        <color indexed="63"/>
      </top>
      <bottom style="thick">
        <color indexed="8"/>
      </bottom>
    </border>
    <border>
      <left style="dotted">
        <color indexed="8"/>
      </left>
      <right style="double">
        <color indexed="8"/>
      </right>
      <top style="dotted">
        <color indexed="8"/>
      </top>
      <bottom>
        <color indexed="63"/>
      </bottom>
    </border>
    <border>
      <left style="dotted">
        <color indexed="8"/>
      </left>
      <right style="double">
        <color indexed="8"/>
      </right>
      <top style="thin">
        <color indexed="8"/>
      </top>
      <bottom>
        <color indexed="63"/>
      </bottom>
    </border>
    <border>
      <left style="dotted">
        <color indexed="8"/>
      </left>
      <right style="double">
        <color indexed="8"/>
      </right>
      <top>
        <color indexed="63"/>
      </top>
      <bottom style="thin"/>
    </border>
    <border>
      <left style="dotted">
        <color indexed="8"/>
      </left>
      <right style="double">
        <color indexed="8"/>
      </right>
      <top>
        <color indexed="63"/>
      </top>
      <bottom style="thick">
        <color indexed="8"/>
      </bottom>
    </border>
    <border>
      <left style="medium"/>
      <right style="medium"/>
      <top>
        <color indexed="63"/>
      </top>
      <bottom style="medium"/>
    </border>
    <border>
      <left>
        <color indexed="63"/>
      </left>
      <right>
        <color indexed="63"/>
      </right>
      <top>
        <color indexed="63"/>
      </top>
      <bottom style="medium"/>
    </border>
    <border>
      <left style="thin"/>
      <right style="medium"/>
      <top style="dotted"/>
      <bottom style="mediu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style="medium"/>
      <top>
        <color indexed="63"/>
      </top>
      <bottom style="medium"/>
    </border>
    <border>
      <left style="medium"/>
      <right style="medium"/>
      <top style="medium"/>
      <bottom style="dotted"/>
    </border>
    <border>
      <left style="medium"/>
      <right>
        <color indexed="63"/>
      </right>
      <top style="medium"/>
      <bottom style="dotted"/>
    </border>
    <border>
      <left style="thin"/>
      <right style="medium"/>
      <top style="medium"/>
      <bottom style="dotted"/>
    </border>
    <border>
      <left>
        <color indexed="63"/>
      </left>
      <right>
        <color indexed="63"/>
      </right>
      <top style="medium"/>
      <bottom style="dotted"/>
    </border>
    <border>
      <left style="medium"/>
      <right style="medium"/>
      <top style="dotted"/>
      <bottom style="dotted"/>
    </border>
    <border>
      <left style="medium"/>
      <right>
        <color indexed="63"/>
      </right>
      <top style="dotted"/>
      <bottom style="dotted"/>
    </border>
    <border>
      <left style="thin"/>
      <right style="medium"/>
      <top style="dotted"/>
      <bottom style="dotted"/>
    </border>
    <border>
      <left>
        <color indexed="63"/>
      </left>
      <right>
        <color indexed="63"/>
      </right>
      <top style="dotted"/>
      <bottom style="dotted"/>
    </border>
    <border>
      <left style="medium"/>
      <right style="medium"/>
      <top style="dotted"/>
      <bottom>
        <color indexed="63"/>
      </bottom>
    </border>
    <border>
      <left style="medium"/>
      <right>
        <color indexed="63"/>
      </right>
      <top style="dotted"/>
      <bottom>
        <color indexed="63"/>
      </bottom>
    </border>
    <border>
      <left style="thin"/>
      <right style="medium"/>
      <top style="dotted"/>
      <bottom>
        <color indexed="63"/>
      </bottom>
    </border>
    <border>
      <left>
        <color indexed="63"/>
      </left>
      <right>
        <color indexed="63"/>
      </right>
      <top style="dotted"/>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style="medium"/>
      <top style="dotted"/>
      <bottom style="medium"/>
    </border>
    <border>
      <left style="medium"/>
      <right>
        <color indexed="63"/>
      </right>
      <top style="dotted"/>
      <bottom style="medium"/>
    </border>
    <border>
      <left>
        <color indexed="63"/>
      </left>
      <right>
        <color indexed="63"/>
      </right>
      <top style="dotted"/>
      <bottom style="medium"/>
    </border>
    <border>
      <left style="medium"/>
      <right style="medium"/>
      <top>
        <color indexed="63"/>
      </top>
      <bottom style="dotted"/>
    </border>
    <border>
      <left style="medium"/>
      <right>
        <color indexed="63"/>
      </right>
      <top>
        <color indexed="63"/>
      </top>
      <bottom style="dotted"/>
    </border>
    <border>
      <left style="thin"/>
      <right style="medium"/>
      <top>
        <color indexed="63"/>
      </top>
      <bottom style="dotted"/>
    </border>
    <border>
      <left>
        <color indexed="63"/>
      </left>
      <right>
        <color indexed="63"/>
      </right>
      <top>
        <color indexed="63"/>
      </top>
      <bottom style="dotted"/>
    </border>
    <border>
      <left style="medium"/>
      <right style="medium"/>
      <top style="dotted"/>
      <bottom style="thin"/>
    </border>
    <border>
      <left style="medium"/>
      <right>
        <color indexed="63"/>
      </right>
      <top style="dotted"/>
      <bottom style="thin"/>
    </border>
    <border>
      <left style="thin"/>
      <right style="medium"/>
      <top style="dotted"/>
      <bottom style="thin"/>
    </border>
    <border>
      <left>
        <color indexed="63"/>
      </left>
      <right>
        <color indexed="63"/>
      </right>
      <top style="dotted"/>
      <bottom style="thin"/>
    </border>
    <border>
      <left style="medium"/>
      <right style="medium"/>
      <top>
        <color indexed="63"/>
      </top>
      <bottom style="thin"/>
    </border>
    <border>
      <left style="medium"/>
      <right>
        <color indexed="63"/>
      </right>
      <top>
        <color indexed="63"/>
      </top>
      <bottom style="thin"/>
    </border>
    <border>
      <left style="thin"/>
      <right style="medium"/>
      <top>
        <color indexed="63"/>
      </top>
      <bottom style="thin"/>
    </border>
    <border>
      <left style="medium"/>
      <right style="medium"/>
      <top style="thin"/>
      <bottom style="thin"/>
    </border>
    <border>
      <left style="medium"/>
      <right>
        <color indexed="63"/>
      </right>
      <top style="thin"/>
      <bottom style="thin"/>
    </border>
    <border>
      <left style="thin"/>
      <right style="medium"/>
      <top style="thin"/>
      <bottom style="thin"/>
    </border>
    <border>
      <left>
        <color indexed="63"/>
      </left>
      <right>
        <color indexed="63"/>
      </right>
      <top style="thin"/>
      <bottom style="thin"/>
    </border>
    <border>
      <left style="dotted"/>
      <right style="medium"/>
      <top style="dotted"/>
      <bottom style="medium"/>
    </border>
    <border>
      <left>
        <color indexed="63"/>
      </left>
      <right style="medium"/>
      <top style="medium"/>
      <bottom style="thin"/>
    </border>
    <border>
      <left style="dotted"/>
      <right style="medium"/>
      <top style="medium"/>
      <bottom style="thin"/>
    </border>
    <border>
      <left>
        <color indexed="63"/>
      </left>
      <right style="medium"/>
      <top>
        <color indexed="63"/>
      </top>
      <bottom style="dotted"/>
    </border>
    <border>
      <left style="dotted"/>
      <right style="medium"/>
      <top>
        <color indexed="63"/>
      </top>
      <bottom style="dotted"/>
    </border>
    <border>
      <left>
        <color indexed="63"/>
      </left>
      <right style="medium"/>
      <top style="dotted"/>
      <bottom style="dotted"/>
    </border>
    <border>
      <left style="dotted"/>
      <right style="medium"/>
      <top style="dotted"/>
      <bottom style="dotted"/>
    </border>
    <border>
      <left>
        <color indexed="63"/>
      </left>
      <right style="medium"/>
      <top>
        <color indexed="63"/>
      </top>
      <bottom style="medium"/>
    </border>
    <border>
      <left style="dotted"/>
      <right style="medium"/>
      <top>
        <color indexed="63"/>
      </top>
      <bottom style="medium"/>
    </border>
    <border>
      <left style="dotted"/>
      <right style="medium"/>
      <top style="thin"/>
      <bottom style="thin"/>
    </border>
    <border>
      <left style="thin"/>
      <right>
        <color indexed="63"/>
      </right>
      <top>
        <color indexed="63"/>
      </top>
      <bottom style="dotted"/>
    </border>
    <border>
      <left style="thin"/>
      <right>
        <color indexed="63"/>
      </right>
      <top style="dotted"/>
      <bottom style="dotted"/>
    </border>
    <border>
      <left>
        <color indexed="63"/>
      </left>
      <right style="medium"/>
      <top style="dotted"/>
      <bottom>
        <color indexed="63"/>
      </bottom>
    </border>
    <border>
      <left style="thin"/>
      <right>
        <color indexed="63"/>
      </right>
      <top style="dotted"/>
      <bottom>
        <color indexed="63"/>
      </bottom>
    </border>
    <border>
      <left style="thin"/>
      <right>
        <color indexed="63"/>
      </right>
      <top style="medium"/>
      <bottom style="medium"/>
    </border>
    <border>
      <left>
        <color indexed="63"/>
      </left>
      <right style="thin"/>
      <top style="dotted"/>
      <bottom style="medium"/>
    </border>
    <border>
      <left>
        <color indexed="63"/>
      </left>
      <right style="medium"/>
      <top style="dotted"/>
      <bottom style="medium"/>
    </border>
    <border>
      <left>
        <color indexed="63"/>
      </left>
      <right style="thin"/>
      <top style="medium"/>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medium"/>
    </border>
    <border>
      <left style="medium"/>
      <right>
        <color indexed="63"/>
      </right>
      <top style="thin"/>
      <bottom style="dotted"/>
    </border>
    <border>
      <left style="medium"/>
      <right style="medium"/>
      <top style="thin"/>
      <bottom style="dotted"/>
    </border>
    <border>
      <left>
        <color indexed="63"/>
      </left>
      <right style="thin"/>
      <top style="thin"/>
      <bottom style="dotted"/>
    </border>
    <border>
      <left>
        <color indexed="63"/>
      </left>
      <right style="medium"/>
      <top style="thin"/>
      <bottom style="dotted"/>
    </border>
    <border>
      <left>
        <color indexed="63"/>
      </left>
      <right style="thin"/>
      <top style="dotted"/>
      <bottom style="dotted"/>
    </border>
    <border>
      <left>
        <color indexed="63"/>
      </left>
      <right style="thin"/>
      <top>
        <color indexed="63"/>
      </top>
      <bottom style="thin"/>
    </border>
    <border>
      <left>
        <color indexed="63"/>
      </left>
      <right style="medium"/>
      <top>
        <color indexed="63"/>
      </top>
      <bottom style="thin"/>
    </border>
    <border>
      <left style="thick">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medium"/>
      <bottom style="medium"/>
    </border>
    <border>
      <left style="dotted">
        <color indexed="8"/>
      </left>
      <right>
        <color indexed="63"/>
      </right>
      <top style="medium"/>
      <bottom style="medium"/>
    </border>
    <border>
      <left style="dotted">
        <color indexed="8"/>
      </left>
      <right style="thin">
        <color indexed="8"/>
      </right>
      <top style="medium"/>
      <bottom style="medium"/>
    </border>
    <border>
      <left style="dotted">
        <color indexed="8"/>
      </left>
      <right style="thick">
        <color indexed="8"/>
      </right>
      <top style="medium"/>
      <bottom style="medium"/>
    </border>
    <border>
      <left style="dotted">
        <color indexed="8"/>
      </left>
      <right style="double">
        <color indexed="8"/>
      </right>
      <top style="medium"/>
      <bottom style="medium"/>
    </border>
    <border>
      <left>
        <color indexed="63"/>
      </left>
      <right>
        <color indexed="63"/>
      </right>
      <top style="thin">
        <color indexed="8"/>
      </top>
      <bottom>
        <color indexed="63"/>
      </bottom>
    </border>
    <border>
      <left>
        <color indexed="63"/>
      </left>
      <right>
        <color indexed="63"/>
      </right>
      <top style="dotted">
        <color indexed="8"/>
      </top>
      <bottom>
        <color indexed="63"/>
      </bottom>
    </border>
    <border>
      <left>
        <color indexed="63"/>
      </left>
      <right style="medium"/>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medium"/>
      <right style="medium"/>
      <top style="medium"/>
      <bottom>
        <color indexed="63"/>
      </bottom>
    </border>
    <border>
      <left>
        <color indexed="63"/>
      </left>
      <right style="medium"/>
      <top style="medium"/>
      <bottom style="dotted"/>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style="medium"/>
    </border>
    <border>
      <left>
        <color indexed="63"/>
      </left>
      <right style="medium"/>
      <top style="thin"/>
      <bottom style="mediu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n">
        <color indexed="8"/>
      </left>
      <right style="thick">
        <color indexed="8"/>
      </right>
      <top style="thick">
        <color indexed="8"/>
      </top>
      <bottom>
        <color indexed="63"/>
      </bottom>
    </border>
    <border>
      <left style="thin">
        <color indexed="8"/>
      </left>
      <right>
        <color indexed="63"/>
      </right>
      <top style="thick">
        <color indexed="8"/>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color indexed="63"/>
      </bottom>
    </border>
    <border>
      <left>
        <color indexed="63"/>
      </left>
      <right style="thin">
        <color indexed="8"/>
      </right>
      <top style="thick">
        <color indexed="8"/>
      </top>
      <bottom>
        <color indexed="63"/>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color indexed="63"/>
      </left>
      <right style="thick">
        <color indexed="8"/>
      </right>
      <top style="thick">
        <color indexed="8"/>
      </top>
      <bottom>
        <color indexed="63"/>
      </bottom>
    </border>
    <border>
      <left>
        <color indexed="63"/>
      </left>
      <right style="thick">
        <color indexed="8"/>
      </right>
      <top>
        <color indexed="63"/>
      </top>
      <bottom style="dotted">
        <color indexed="8"/>
      </bottom>
    </border>
    <border>
      <left>
        <color indexed="63"/>
      </left>
      <right style="double">
        <color indexed="8"/>
      </right>
      <top style="thick">
        <color indexed="8"/>
      </top>
      <bottom>
        <color indexed="63"/>
      </bottom>
    </border>
    <border>
      <left>
        <color indexed="63"/>
      </left>
      <right style="double">
        <color indexed="8"/>
      </right>
      <top>
        <color indexed="63"/>
      </top>
      <bottom style="dotted">
        <color indexed="8"/>
      </bottom>
    </border>
    <border>
      <left>
        <color indexed="63"/>
      </left>
      <right>
        <color indexed="63"/>
      </right>
      <top style="thin"/>
      <bottom>
        <color indexed="63"/>
      </bottom>
    </border>
  </borders>
  <cellStyleXfs count="31">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38" fontId="5" fillId="0" borderId="0" applyFont="0" applyFill="0" applyBorder="0" applyAlignment="0" applyProtection="0"/>
    <xf numFmtId="40" fontId="5" fillId="0" borderId="0" applyFont="0" applyFill="0" applyBorder="0" applyAlignment="0" applyProtection="0"/>
    <xf numFmtId="6" fontId="5" fillId="0" borderId="0" applyFont="0" applyFill="0" applyBorder="0" applyAlignment="0" applyProtection="0"/>
    <xf numFmtId="8" fontId="5" fillId="0" borderId="0" applyFont="0" applyFill="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5" fillId="0" borderId="0">
      <alignment/>
      <protection/>
    </xf>
    <xf numFmtId="0" fontId="11" fillId="0" borderId="0">
      <alignment vertical="center"/>
      <protection/>
    </xf>
    <xf numFmtId="0" fontId="10" fillId="0" borderId="0" applyNumberFormat="0" applyFill="0" applyBorder="0" applyAlignment="0" applyProtection="0"/>
  </cellStyleXfs>
  <cellXfs count="519">
    <xf numFmtId="3" fontId="0" fillId="0" borderId="0" xfId="0" applyFont="1" applyAlignment="1">
      <alignment/>
    </xf>
    <xf numFmtId="3" fontId="0" fillId="0" borderId="1" xfId="0" applyFont="1" applyAlignment="1">
      <alignment vertical="center"/>
    </xf>
    <xf numFmtId="3" fontId="6" fillId="0" borderId="0" xfId="0" applyFont="1" applyAlignment="1">
      <alignment vertical="center"/>
    </xf>
    <xf numFmtId="3" fontId="8" fillId="0" borderId="0" xfId="0" applyNumberFormat="1" applyFont="1" applyAlignment="1">
      <alignment vertical="center"/>
    </xf>
    <xf numFmtId="197" fontId="6" fillId="0" borderId="2" xfId="0" applyNumberFormat="1" applyFont="1" applyBorder="1" applyAlignment="1">
      <alignment vertical="center"/>
    </xf>
    <xf numFmtId="197" fontId="6" fillId="0" borderId="3" xfId="0" applyNumberFormat="1" applyFont="1" applyBorder="1" applyAlignment="1">
      <alignment vertical="center"/>
    </xf>
    <xf numFmtId="197" fontId="6" fillId="0" borderId="4" xfId="0" applyNumberFormat="1" applyFont="1" applyBorder="1" applyAlignment="1">
      <alignment vertical="center"/>
    </xf>
    <xf numFmtId="197" fontId="6" fillId="0" borderId="5" xfId="0" applyNumberFormat="1" applyFont="1" applyBorder="1" applyAlignment="1">
      <alignment vertical="center"/>
    </xf>
    <xf numFmtId="3" fontId="0" fillId="0" borderId="0" xfId="0" applyFont="1" applyAlignment="1">
      <alignment vertical="center"/>
    </xf>
    <xf numFmtId="3" fontId="7" fillId="0" borderId="0" xfId="0" applyNumberFormat="1" applyFont="1" applyAlignment="1">
      <alignment vertical="center"/>
    </xf>
    <xf numFmtId="3" fontId="0" fillId="0" borderId="6" xfId="0" applyFont="1" applyAlignment="1">
      <alignment vertical="center"/>
    </xf>
    <xf numFmtId="3" fontId="0" fillId="0" borderId="0" xfId="0" applyNumberFormat="1" applyFont="1" applyAlignment="1">
      <alignment vertical="center"/>
    </xf>
    <xf numFmtId="3" fontId="0" fillId="0" borderId="7" xfId="0" applyFont="1" applyAlignment="1">
      <alignment vertical="center"/>
    </xf>
    <xf numFmtId="3" fontId="6" fillId="0" borderId="8"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0" xfId="0" applyNumberFormat="1" applyFont="1" applyAlignment="1">
      <alignment horizontal="right" vertical="center"/>
    </xf>
    <xf numFmtId="197" fontId="6" fillId="0" borderId="10" xfId="0" applyNumberFormat="1" applyFont="1" applyBorder="1" applyAlignment="1">
      <alignment vertical="center"/>
    </xf>
    <xf numFmtId="3" fontId="0" fillId="0" borderId="0" xfId="0" applyFont="1" applyBorder="1" applyAlignment="1">
      <alignment vertical="center"/>
    </xf>
    <xf numFmtId="197" fontId="6" fillId="0" borderId="11" xfId="0" applyNumberFormat="1" applyFont="1" applyBorder="1" applyAlignment="1">
      <alignment vertical="center"/>
    </xf>
    <xf numFmtId="197" fontId="6" fillId="0" borderId="12" xfId="0" applyNumberFormat="1" applyFont="1" applyBorder="1" applyAlignment="1">
      <alignment vertical="center"/>
    </xf>
    <xf numFmtId="197" fontId="6" fillId="0" borderId="13" xfId="0" applyNumberFormat="1" applyFont="1" applyBorder="1" applyAlignment="1">
      <alignment vertical="center"/>
    </xf>
    <xf numFmtId="3" fontId="6" fillId="0" borderId="14" xfId="0" applyNumberFormat="1" applyFont="1" applyBorder="1" applyAlignment="1">
      <alignment horizontal="left" vertical="center"/>
    </xf>
    <xf numFmtId="3" fontId="6" fillId="0" borderId="15" xfId="0" applyNumberFormat="1" applyFont="1" applyBorder="1" applyAlignment="1">
      <alignment horizontal="left" vertical="center"/>
    </xf>
    <xf numFmtId="3" fontId="6" fillId="0" borderId="16" xfId="0" applyNumberFormat="1" applyFont="1" applyBorder="1" applyAlignment="1">
      <alignment horizontal="left" vertical="center"/>
    </xf>
    <xf numFmtId="3" fontId="6" fillId="0" borderId="17" xfId="0" applyNumberFormat="1" applyFont="1" applyBorder="1" applyAlignment="1">
      <alignment horizontal="left" vertical="center"/>
    </xf>
    <xf numFmtId="3" fontId="6" fillId="0" borderId="18" xfId="0" applyNumberFormat="1" applyFont="1" applyBorder="1" applyAlignment="1">
      <alignment horizontal="center" vertical="center"/>
    </xf>
    <xf numFmtId="197" fontId="6" fillId="0" borderId="19" xfId="0" applyNumberFormat="1" applyFont="1" applyBorder="1" applyAlignment="1">
      <alignment vertical="center"/>
    </xf>
    <xf numFmtId="197" fontId="6" fillId="0" borderId="18" xfId="0" applyNumberFormat="1" applyFont="1" applyBorder="1" applyAlignment="1">
      <alignment vertical="center"/>
    </xf>
    <xf numFmtId="197" fontId="6" fillId="0" borderId="20" xfId="0" applyNumberFormat="1" applyFont="1" applyBorder="1" applyAlignment="1">
      <alignment vertical="center"/>
    </xf>
    <xf numFmtId="197" fontId="6" fillId="0" borderId="21" xfId="0" applyNumberFormat="1" applyFont="1" applyBorder="1" applyAlignment="1">
      <alignment vertical="center"/>
    </xf>
    <xf numFmtId="3" fontId="6" fillId="0" borderId="22" xfId="0" applyNumberFormat="1" applyFont="1" applyBorder="1" applyAlignment="1">
      <alignment horizontal="center" vertical="center"/>
    </xf>
    <xf numFmtId="197" fontId="6" fillId="0" borderId="23" xfId="0" applyNumberFormat="1" applyFont="1" applyBorder="1" applyAlignment="1">
      <alignment vertical="center"/>
    </xf>
    <xf numFmtId="197" fontId="6" fillId="0" borderId="22" xfId="0" applyNumberFormat="1" applyFont="1" applyBorder="1" applyAlignment="1">
      <alignment vertical="center"/>
    </xf>
    <xf numFmtId="197" fontId="6" fillId="0" borderId="24" xfId="0" applyNumberFormat="1" applyFont="1" applyBorder="1" applyAlignment="1">
      <alignment vertical="center"/>
    </xf>
    <xf numFmtId="197" fontId="6" fillId="0" borderId="25" xfId="0" applyNumberFormat="1" applyFont="1" applyBorder="1" applyAlignment="1">
      <alignment vertical="center"/>
    </xf>
    <xf numFmtId="3" fontId="6" fillId="0" borderId="26" xfId="0" applyNumberFormat="1" applyFont="1" applyBorder="1" applyAlignment="1">
      <alignment horizontal="center" vertical="center"/>
    </xf>
    <xf numFmtId="197" fontId="6" fillId="0" borderId="27" xfId="0" applyNumberFormat="1" applyFont="1" applyBorder="1" applyAlignment="1">
      <alignment vertical="center"/>
    </xf>
    <xf numFmtId="197" fontId="6" fillId="0" borderId="26" xfId="0" applyNumberFormat="1" applyFont="1" applyBorder="1" applyAlignment="1">
      <alignment vertical="center"/>
    </xf>
    <xf numFmtId="197" fontId="6" fillId="0" borderId="28" xfId="0" applyNumberFormat="1" applyFont="1" applyBorder="1" applyAlignment="1">
      <alignment vertical="center"/>
    </xf>
    <xf numFmtId="197" fontId="6" fillId="0" borderId="29" xfId="0" applyNumberFormat="1" applyFont="1" applyBorder="1" applyAlignment="1">
      <alignment vertical="center"/>
    </xf>
    <xf numFmtId="200" fontId="6" fillId="0" borderId="2" xfId="0" applyNumberFormat="1" applyFont="1" applyBorder="1" applyAlignment="1">
      <alignment vertical="center"/>
    </xf>
    <xf numFmtId="200" fontId="6" fillId="0" borderId="23" xfId="0" applyNumberFormat="1" applyFont="1" applyBorder="1" applyAlignment="1">
      <alignment vertical="center"/>
    </xf>
    <xf numFmtId="200" fontId="6" fillId="0" borderId="4" xfId="0" applyNumberFormat="1" applyFont="1" applyBorder="1" applyAlignment="1">
      <alignment vertical="center"/>
    </xf>
    <xf numFmtId="200" fontId="6" fillId="0" borderId="22" xfId="0" applyNumberFormat="1" applyFont="1" applyBorder="1" applyAlignment="1">
      <alignment vertical="center"/>
    </xf>
    <xf numFmtId="200" fontId="6" fillId="0" borderId="11" xfId="0" applyNumberFormat="1" applyFont="1" applyBorder="1" applyAlignment="1">
      <alignment vertical="center"/>
    </xf>
    <xf numFmtId="200" fontId="6" fillId="0" borderId="24" xfId="0" applyNumberFormat="1" applyFont="1" applyBorder="1" applyAlignment="1">
      <alignment vertical="center"/>
    </xf>
    <xf numFmtId="200" fontId="6" fillId="0" borderId="10" xfId="0" applyNumberFormat="1" applyFont="1" applyBorder="1" applyAlignment="1">
      <alignment vertical="center"/>
    </xf>
    <xf numFmtId="200" fontId="6" fillId="0" borderId="25" xfId="0" applyNumberFormat="1" applyFont="1" applyBorder="1" applyAlignment="1">
      <alignment vertical="center"/>
    </xf>
    <xf numFmtId="200" fontId="6" fillId="0" borderId="19" xfId="0" applyNumberFormat="1" applyFont="1" applyBorder="1" applyAlignment="1">
      <alignment vertical="center"/>
    </xf>
    <xf numFmtId="200" fontId="6" fillId="0" borderId="27" xfId="0" applyNumberFormat="1" applyFont="1" applyBorder="1" applyAlignment="1">
      <alignment vertical="center"/>
    </xf>
    <xf numFmtId="200" fontId="6" fillId="0" borderId="18" xfId="0" applyNumberFormat="1" applyFont="1" applyBorder="1" applyAlignment="1">
      <alignment vertical="center"/>
    </xf>
    <xf numFmtId="200" fontId="6" fillId="0" borderId="26" xfId="0" applyNumberFormat="1" applyFont="1" applyBorder="1" applyAlignment="1">
      <alignment vertical="center"/>
    </xf>
    <xf numFmtId="200" fontId="6" fillId="0" borderId="20" xfId="0" applyNumberFormat="1" applyFont="1" applyBorder="1" applyAlignment="1">
      <alignment vertical="center"/>
    </xf>
    <xf numFmtId="200" fontId="6" fillId="0" borderId="28" xfId="0" applyNumberFormat="1" applyFont="1" applyBorder="1" applyAlignment="1">
      <alignment vertical="center"/>
    </xf>
    <xf numFmtId="200" fontId="6" fillId="0" borderId="21" xfId="0" applyNumberFormat="1" applyFont="1" applyBorder="1" applyAlignment="1">
      <alignment vertical="center"/>
    </xf>
    <xf numFmtId="200" fontId="6" fillId="0" borderId="29" xfId="0" applyNumberFormat="1" applyFont="1" applyBorder="1" applyAlignment="1">
      <alignment vertical="center"/>
    </xf>
    <xf numFmtId="3" fontId="6" fillId="0" borderId="0" xfId="0" applyNumberFormat="1" applyFont="1" applyBorder="1" applyAlignment="1">
      <alignment horizontal="center" vertical="center"/>
    </xf>
    <xf numFmtId="197" fontId="6" fillId="0" borderId="30" xfId="0" applyNumberFormat="1" applyFont="1" applyBorder="1" applyAlignment="1">
      <alignment vertical="center"/>
    </xf>
    <xf numFmtId="197" fontId="6" fillId="0" borderId="31" xfId="0" applyNumberFormat="1" applyFont="1" applyBorder="1" applyAlignment="1">
      <alignment vertical="center"/>
    </xf>
    <xf numFmtId="3" fontId="6" fillId="0" borderId="32" xfId="0" applyNumberFormat="1" applyFont="1" applyBorder="1" applyAlignment="1">
      <alignment horizontal="center" vertical="center"/>
    </xf>
    <xf numFmtId="197" fontId="6" fillId="0" borderId="33" xfId="0" applyNumberFormat="1" applyFont="1" applyBorder="1" applyAlignment="1">
      <alignment vertical="center"/>
    </xf>
    <xf numFmtId="197" fontId="6" fillId="0" borderId="32" xfId="0" applyNumberFormat="1" applyFont="1" applyBorder="1" applyAlignment="1">
      <alignment vertical="center"/>
    </xf>
    <xf numFmtId="197" fontId="6" fillId="0" borderId="34" xfId="0" applyNumberFormat="1" applyFont="1" applyBorder="1" applyAlignment="1">
      <alignment vertical="center"/>
    </xf>
    <xf numFmtId="197" fontId="6" fillId="0" borderId="35" xfId="0" applyNumberFormat="1" applyFont="1" applyBorder="1" applyAlignment="1">
      <alignment vertical="center"/>
    </xf>
    <xf numFmtId="0" fontId="13" fillId="0" borderId="0" xfId="29" applyFont="1">
      <alignment vertical="center"/>
      <protection/>
    </xf>
    <xf numFmtId="0" fontId="14" fillId="0" borderId="0" xfId="29" applyFont="1" quotePrefix="1">
      <alignment vertical="center"/>
      <protection/>
    </xf>
    <xf numFmtId="0" fontId="14" fillId="0" borderId="0" xfId="29" applyFont="1">
      <alignment vertical="center"/>
      <protection/>
    </xf>
    <xf numFmtId="0" fontId="11" fillId="0" borderId="0" xfId="29">
      <alignment vertical="center"/>
      <protection/>
    </xf>
    <xf numFmtId="0" fontId="11" fillId="0" borderId="0" xfId="29" applyAlignment="1">
      <alignment horizontal="center" vertical="center"/>
      <protection/>
    </xf>
    <xf numFmtId="0" fontId="17" fillId="0" borderId="0" xfId="29" applyFont="1">
      <alignment vertical="center"/>
      <protection/>
    </xf>
    <xf numFmtId="0" fontId="11" fillId="0" borderId="0" xfId="29" applyAlignment="1">
      <alignment horizontal="distributed" vertical="center"/>
      <protection/>
    </xf>
    <xf numFmtId="0" fontId="11" fillId="0" borderId="0" xfId="29" applyAlignment="1">
      <alignment vertical="center"/>
      <protection/>
    </xf>
    <xf numFmtId="0" fontId="11" fillId="0" borderId="0" xfId="29" applyFont="1" applyAlignment="1">
      <alignment horizontal="distributed" vertical="center"/>
      <protection/>
    </xf>
    <xf numFmtId="0" fontId="11" fillId="0" borderId="0" xfId="29" applyFont="1" applyAlignment="1">
      <alignment vertical="center"/>
      <protection/>
    </xf>
    <xf numFmtId="0" fontId="11" fillId="0" borderId="0" xfId="29" applyFont="1">
      <alignment vertical="center"/>
      <protection/>
    </xf>
    <xf numFmtId="0" fontId="11" fillId="0" borderId="30" xfId="29" applyFont="1" applyBorder="1" applyAlignment="1">
      <alignment vertical="center"/>
      <protection/>
    </xf>
    <xf numFmtId="0" fontId="11" fillId="0" borderId="30" xfId="29" applyBorder="1" applyAlignment="1">
      <alignment vertical="center"/>
      <protection/>
    </xf>
    <xf numFmtId="3" fontId="0" fillId="0" borderId="0" xfId="0" applyFont="1" applyAlignment="1">
      <alignment horizontal="distributed" vertical="center"/>
    </xf>
    <xf numFmtId="3" fontId="0" fillId="0" borderId="30" xfId="0" applyFont="1" applyBorder="1" applyAlignment="1">
      <alignment horizontal="distributed" vertical="center"/>
    </xf>
    <xf numFmtId="3" fontId="0" fillId="0" borderId="0" xfId="0" applyAlignment="1">
      <alignment horizontal="left" vertical="center"/>
    </xf>
    <xf numFmtId="3" fontId="0" fillId="0" borderId="30" xfId="0" applyBorder="1" applyAlignment="1">
      <alignment horizontal="left" vertical="center"/>
    </xf>
    <xf numFmtId="3" fontId="0" fillId="0" borderId="0" xfId="0" applyFont="1" applyAlignment="1">
      <alignment vertical="center"/>
    </xf>
    <xf numFmtId="0" fontId="21" fillId="0" borderId="0" xfId="21" applyFont="1">
      <alignment vertical="center"/>
      <protection/>
    </xf>
    <xf numFmtId="0" fontId="11" fillId="0" borderId="0" xfId="21">
      <alignment vertical="center"/>
      <protection/>
    </xf>
    <xf numFmtId="0" fontId="14" fillId="0" borderId="0" xfId="21" applyFont="1" applyAlignment="1" quotePrefix="1">
      <alignment vertical="center"/>
      <protection/>
    </xf>
    <xf numFmtId="0" fontId="22" fillId="0" borderId="0" xfId="21" applyFont="1" applyAlignment="1">
      <alignment horizontal="right" vertical="center"/>
      <protection/>
    </xf>
    <xf numFmtId="0" fontId="22" fillId="0" borderId="0" xfId="21" applyFont="1">
      <alignment vertical="center"/>
      <protection/>
    </xf>
    <xf numFmtId="0" fontId="22" fillId="0" borderId="36" xfId="21" applyFont="1" applyBorder="1" applyAlignment="1">
      <alignment horizontal="center" vertical="center"/>
      <protection/>
    </xf>
    <xf numFmtId="0" fontId="22" fillId="0" borderId="37" xfId="21" applyFont="1" applyBorder="1" applyAlignment="1">
      <alignment horizontal="center" vertical="center"/>
      <protection/>
    </xf>
    <xf numFmtId="0" fontId="22" fillId="0" borderId="38" xfId="21" applyFont="1" applyBorder="1" applyAlignment="1">
      <alignment horizontal="center" vertical="center"/>
      <protection/>
    </xf>
    <xf numFmtId="0" fontId="22" fillId="0" borderId="39" xfId="21" applyFont="1" applyBorder="1" applyAlignment="1">
      <alignment horizontal="center" vertical="center"/>
      <protection/>
    </xf>
    <xf numFmtId="197" fontId="22" fillId="0" borderId="40" xfId="21" applyNumberFormat="1" applyFont="1" applyBorder="1">
      <alignment vertical="center"/>
      <protection/>
    </xf>
    <xf numFmtId="197" fontId="22" fillId="0" borderId="39" xfId="21" applyNumberFormat="1" applyFont="1" applyBorder="1">
      <alignment vertical="center"/>
      <protection/>
    </xf>
    <xf numFmtId="197" fontId="22" fillId="0" borderId="41" xfId="21" applyNumberFormat="1" applyFont="1" applyBorder="1">
      <alignment vertical="center"/>
      <protection/>
    </xf>
    <xf numFmtId="200" fontId="22" fillId="0" borderId="42" xfId="21" applyNumberFormat="1" applyFont="1" applyBorder="1">
      <alignment vertical="center"/>
      <protection/>
    </xf>
    <xf numFmtId="197" fontId="22" fillId="0" borderId="43" xfId="21" applyNumberFormat="1" applyFont="1" applyBorder="1">
      <alignment vertical="center"/>
      <protection/>
    </xf>
    <xf numFmtId="197" fontId="22" fillId="0" borderId="36" xfId="21" applyNumberFormat="1" applyFont="1" applyBorder="1">
      <alignment vertical="center"/>
      <protection/>
    </xf>
    <xf numFmtId="197" fontId="22" fillId="0" borderId="37" xfId="21" applyNumberFormat="1" applyFont="1" applyBorder="1">
      <alignment vertical="center"/>
      <protection/>
    </xf>
    <xf numFmtId="200" fontId="22" fillId="0" borderId="44" xfId="21" applyNumberFormat="1" applyFont="1" applyBorder="1">
      <alignment vertical="center"/>
      <protection/>
    </xf>
    <xf numFmtId="0" fontId="11" fillId="0" borderId="0" xfId="21" applyFont="1">
      <alignment vertical="center"/>
      <protection/>
    </xf>
    <xf numFmtId="0" fontId="21" fillId="0" borderId="0" xfId="22" applyFont="1">
      <alignment vertical="center"/>
      <protection/>
    </xf>
    <xf numFmtId="0" fontId="11" fillId="0" borderId="0" xfId="22">
      <alignment vertical="center"/>
      <protection/>
    </xf>
    <xf numFmtId="0" fontId="14" fillId="0" borderId="0" xfId="22" applyFont="1" applyAlignment="1" quotePrefix="1">
      <alignment vertical="center"/>
      <protection/>
    </xf>
    <xf numFmtId="0" fontId="22" fillId="0" borderId="0" xfId="22" applyFont="1" applyAlignment="1">
      <alignment horizontal="right" vertical="center"/>
      <protection/>
    </xf>
    <xf numFmtId="0" fontId="22" fillId="0" borderId="0" xfId="22" applyFont="1">
      <alignment vertical="center"/>
      <protection/>
    </xf>
    <xf numFmtId="0" fontId="22" fillId="0" borderId="0" xfId="22" applyFont="1" quotePrefix="1">
      <alignment vertical="center"/>
      <protection/>
    </xf>
    <xf numFmtId="0" fontId="22" fillId="0" borderId="0" xfId="22" applyFont="1" applyAlignment="1" quotePrefix="1">
      <alignment horizontal="right" vertical="center"/>
      <protection/>
    </xf>
    <xf numFmtId="0" fontId="11" fillId="0" borderId="0" xfId="22" applyFont="1">
      <alignment vertical="center"/>
      <protection/>
    </xf>
    <xf numFmtId="0" fontId="21" fillId="0" borderId="0" xfId="23" applyFont="1">
      <alignment vertical="center"/>
      <protection/>
    </xf>
    <xf numFmtId="0" fontId="11" fillId="0" borderId="0" xfId="23">
      <alignment vertical="center"/>
      <protection/>
    </xf>
    <xf numFmtId="0" fontId="14" fillId="0" borderId="0" xfId="23" applyFont="1" applyAlignment="1" quotePrefix="1">
      <alignment vertical="center"/>
      <protection/>
    </xf>
    <xf numFmtId="0" fontId="22" fillId="0" borderId="0" xfId="23" applyFont="1" applyAlignment="1">
      <alignment horizontal="right" vertical="center"/>
      <protection/>
    </xf>
    <xf numFmtId="0" fontId="22" fillId="0" borderId="0" xfId="23" applyFont="1">
      <alignment vertical="center"/>
      <protection/>
    </xf>
    <xf numFmtId="0" fontId="22" fillId="0" borderId="43" xfId="23" applyFont="1" applyBorder="1" applyAlignment="1">
      <alignment horizontal="center" vertical="center"/>
      <protection/>
    </xf>
    <xf numFmtId="0" fontId="22" fillId="0" borderId="38" xfId="23" applyFont="1" applyBorder="1" applyAlignment="1">
      <alignment horizontal="center" vertical="center"/>
      <protection/>
    </xf>
    <xf numFmtId="0" fontId="22" fillId="0" borderId="45" xfId="23" applyFont="1" applyBorder="1">
      <alignment vertical="center"/>
      <protection/>
    </xf>
    <xf numFmtId="197" fontId="22" fillId="0" borderId="46" xfId="23" applyNumberFormat="1" applyFont="1" applyBorder="1">
      <alignment vertical="center"/>
      <protection/>
    </xf>
    <xf numFmtId="200" fontId="22" fillId="0" borderId="47" xfId="23" applyNumberFormat="1" applyFont="1" applyBorder="1">
      <alignment vertical="center"/>
      <protection/>
    </xf>
    <xf numFmtId="197" fontId="22" fillId="0" borderId="48" xfId="23" applyNumberFormat="1" applyFont="1" applyBorder="1">
      <alignment vertical="center"/>
      <protection/>
    </xf>
    <xf numFmtId="0" fontId="22" fillId="0" borderId="49" xfId="23" applyFont="1" applyBorder="1">
      <alignment vertical="center"/>
      <protection/>
    </xf>
    <xf numFmtId="197" fontId="22" fillId="0" borderId="50" xfId="23" applyNumberFormat="1" applyFont="1" applyBorder="1">
      <alignment vertical="center"/>
      <protection/>
    </xf>
    <xf numFmtId="200" fontId="22" fillId="0" borderId="51" xfId="23" applyNumberFormat="1" applyFont="1" applyBorder="1">
      <alignment vertical="center"/>
      <protection/>
    </xf>
    <xf numFmtId="197" fontId="22" fillId="0" borderId="52" xfId="23" applyNumberFormat="1" applyFont="1" applyBorder="1">
      <alignment vertical="center"/>
      <protection/>
    </xf>
    <xf numFmtId="0" fontId="22" fillId="0" borderId="53" xfId="23" applyFont="1" applyBorder="1">
      <alignment vertical="center"/>
      <protection/>
    </xf>
    <xf numFmtId="197" fontId="22" fillId="0" borderId="54" xfId="23" applyNumberFormat="1" applyFont="1" applyBorder="1">
      <alignment vertical="center"/>
      <protection/>
    </xf>
    <xf numFmtId="200" fontId="22" fillId="0" borderId="55" xfId="23" applyNumberFormat="1" applyFont="1" applyBorder="1">
      <alignment vertical="center"/>
      <protection/>
    </xf>
    <xf numFmtId="197" fontId="22" fillId="0" borderId="56" xfId="23" applyNumberFormat="1" applyFont="1" applyBorder="1">
      <alignment vertical="center"/>
      <protection/>
    </xf>
    <xf numFmtId="0" fontId="22" fillId="0" borderId="57" xfId="23" applyFont="1" applyBorder="1">
      <alignment vertical="center"/>
      <protection/>
    </xf>
    <xf numFmtId="197" fontId="22" fillId="0" borderId="58" xfId="23" applyNumberFormat="1" applyFont="1" applyBorder="1">
      <alignment vertical="center"/>
      <protection/>
    </xf>
    <xf numFmtId="200" fontId="22" fillId="0" borderId="59" xfId="23" applyNumberFormat="1" applyFont="1" applyBorder="1">
      <alignment vertical="center"/>
      <protection/>
    </xf>
    <xf numFmtId="197" fontId="22" fillId="0" borderId="60" xfId="23" applyNumberFormat="1" applyFont="1" applyBorder="1">
      <alignment vertical="center"/>
      <protection/>
    </xf>
    <xf numFmtId="0" fontId="22" fillId="0" borderId="61" xfId="23" applyFont="1" applyBorder="1">
      <alignment vertical="center"/>
      <protection/>
    </xf>
    <xf numFmtId="197" fontId="22" fillId="0" borderId="62" xfId="23" applyNumberFormat="1" applyFont="1" applyBorder="1">
      <alignment vertical="center"/>
      <protection/>
    </xf>
    <xf numFmtId="200" fontId="22" fillId="0" borderId="38" xfId="23" applyNumberFormat="1" applyFont="1" applyBorder="1">
      <alignment vertical="center"/>
      <protection/>
    </xf>
    <xf numFmtId="197" fontId="22" fillId="0" borderId="63" xfId="23" applyNumberFormat="1" applyFont="1" applyBorder="1">
      <alignment vertical="center"/>
      <protection/>
    </xf>
    <xf numFmtId="0" fontId="22" fillId="0" borderId="64" xfId="23" applyFont="1" applyBorder="1">
      <alignment vertical="center"/>
      <protection/>
    </xf>
    <xf numFmtId="197" fontId="22" fillId="0" borderId="65" xfId="23" applyNumberFormat="1" applyFont="1" applyBorder="1">
      <alignment vertical="center"/>
      <protection/>
    </xf>
    <xf numFmtId="200" fontId="22" fillId="0" borderId="66" xfId="23" applyNumberFormat="1" applyFont="1" applyBorder="1">
      <alignment vertical="center"/>
      <protection/>
    </xf>
    <xf numFmtId="197" fontId="22" fillId="0" borderId="67" xfId="23" applyNumberFormat="1" applyFont="1" applyBorder="1">
      <alignment vertical="center"/>
      <protection/>
    </xf>
    <xf numFmtId="197" fontId="22" fillId="0" borderId="43" xfId="23" applyNumberFormat="1" applyFont="1" applyBorder="1">
      <alignment vertical="center"/>
      <protection/>
    </xf>
    <xf numFmtId="200" fontId="22" fillId="0" borderId="44" xfId="23" applyNumberFormat="1" applyFont="1" applyBorder="1">
      <alignment vertical="center"/>
      <protection/>
    </xf>
    <xf numFmtId="197" fontId="22" fillId="0" borderId="37" xfId="23" applyNumberFormat="1" applyFont="1" applyBorder="1">
      <alignment vertical="center"/>
      <protection/>
    </xf>
    <xf numFmtId="0" fontId="23" fillId="0" borderId="0" xfId="23" applyFont="1" applyFill="1" applyBorder="1" quotePrefix="1">
      <alignment vertical="center"/>
      <protection/>
    </xf>
    <xf numFmtId="0" fontId="23" fillId="0" borderId="0" xfId="23" applyFont="1">
      <alignment vertical="center"/>
      <protection/>
    </xf>
    <xf numFmtId="0" fontId="23" fillId="0" borderId="0" xfId="23" applyFont="1" applyFill="1" applyBorder="1">
      <alignment vertical="center"/>
      <protection/>
    </xf>
    <xf numFmtId="0" fontId="23" fillId="0" borderId="0" xfId="23" applyFont="1" quotePrefix="1">
      <alignment vertical="center"/>
      <protection/>
    </xf>
    <xf numFmtId="0" fontId="14" fillId="0" borderId="0" xfId="23" applyFont="1" quotePrefix="1">
      <alignment vertical="center"/>
      <protection/>
    </xf>
    <xf numFmtId="0" fontId="21" fillId="0" borderId="0" xfId="24" applyFont="1">
      <alignment vertical="center"/>
      <protection/>
    </xf>
    <xf numFmtId="0" fontId="11" fillId="0" borderId="0" xfId="24">
      <alignment vertical="center"/>
      <protection/>
    </xf>
    <xf numFmtId="0" fontId="14" fillId="0" borderId="0" xfId="24" applyFont="1" applyAlignment="1" quotePrefix="1">
      <alignment vertical="center"/>
      <protection/>
    </xf>
    <xf numFmtId="0" fontId="22" fillId="0" borderId="0" xfId="24" applyFont="1" applyAlignment="1">
      <alignment horizontal="right" vertical="center"/>
      <protection/>
    </xf>
    <xf numFmtId="0" fontId="22" fillId="0" borderId="0" xfId="24" applyFont="1">
      <alignment vertical="center"/>
      <protection/>
    </xf>
    <xf numFmtId="0" fontId="22" fillId="0" borderId="43" xfId="24" applyFont="1" applyBorder="1" applyAlignment="1">
      <alignment horizontal="center" vertical="center"/>
      <protection/>
    </xf>
    <xf numFmtId="0" fontId="22" fillId="0" borderId="38" xfId="24" applyFont="1" applyBorder="1" applyAlignment="1">
      <alignment horizontal="center" vertical="center"/>
      <protection/>
    </xf>
    <xf numFmtId="0" fontId="22" fillId="0" borderId="45" xfId="24" applyFont="1" applyBorder="1">
      <alignment vertical="center"/>
      <protection/>
    </xf>
    <xf numFmtId="197" fontId="22" fillId="0" borderId="46" xfId="24" applyNumberFormat="1" applyFont="1" applyBorder="1">
      <alignment vertical="center"/>
      <protection/>
    </xf>
    <xf numFmtId="200" fontId="22" fillId="0" borderId="47" xfId="24" applyNumberFormat="1" applyFont="1" applyBorder="1">
      <alignment vertical="center"/>
      <protection/>
    </xf>
    <xf numFmtId="197" fontId="22" fillId="0" borderId="48" xfId="24" applyNumberFormat="1" applyFont="1" applyBorder="1">
      <alignment vertical="center"/>
      <protection/>
    </xf>
    <xf numFmtId="0" fontId="22" fillId="0" borderId="49" xfId="24" applyFont="1" applyBorder="1">
      <alignment vertical="center"/>
      <protection/>
    </xf>
    <xf numFmtId="197" fontId="22" fillId="0" borderId="50" xfId="24" applyNumberFormat="1" applyFont="1" applyBorder="1">
      <alignment vertical="center"/>
      <protection/>
    </xf>
    <xf numFmtId="200" fontId="22" fillId="0" borderId="51" xfId="24" applyNumberFormat="1" applyFont="1" applyBorder="1">
      <alignment vertical="center"/>
      <protection/>
    </xf>
    <xf numFmtId="197" fontId="22" fillId="0" borderId="52" xfId="24" applyNumberFormat="1" applyFont="1" applyBorder="1">
      <alignment vertical="center"/>
      <protection/>
    </xf>
    <xf numFmtId="200" fontId="22" fillId="0" borderId="51" xfId="24" applyNumberFormat="1" applyFont="1" applyBorder="1" applyAlignment="1">
      <alignment horizontal="right" vertical="center"/>
      <protection/>
    </xf>
    <xf numFmtId="0" fontId="22" fillId="0" borderId="57" xfId="24" applyFont="1" applyBorder="1">
      <alignment vertical="center"/>
      <protection/>
    </xf>
    <xf numFmtId="197" fontId="22" fillId="0" borderId="58" xfId="24" applyNumberFormat="1" applyFont="1" applyBorder="1">
      <alignment vertical="center"/>
      <protection/>
    </xf>
    <xf numFmtId="200" fontId="22" fillId="0" borderId="59" xfId="24" applyNumberFormat="1" applyFont="1" applyBorder="1">
      <alignment vertical="center"/>
      <protection/>
    </xf>
    <xf numFmtId="197" fontId="22" fillId="0" borderId="60" xfId="24" applyNumberFormat="1" applyFont="1" applyBorder="1">
      <alignment vertical="center"/>
      <protection/>
    </xf>
    <xf numFmtId="0" fontId="14" fillId="0" borderId="0" xfId="24" applyFont="1" quotePrefix="1">
      <alignment vertical="center"/>
      <protection/>
    </xf>
    <xf numFmtId="0" fontId="21" fillId="0" borderId="0" xfId="25" applyFont="1">
      <alignment vertical="center"/>
      <protection/>
    </xf>
    <xf numFmtId="0" fontId="11" fillId="0" borderId="0" xfId="25">
      <alignment vertical="center"/>
      <protection/>
    </xf>
    <xf numFmtId="0" fontId="14" fillId="0" borderId="0" xfId="25" applyFont="1" applyAlignment="1" quotePrefix="1">
      <alignment vertical="center"/>
      <protection/>
    </xf>
    <xf numFmtId="0" fontId="22" fillId="0" borderId="0" xfId="25" applyFont="1" applyAlignment="1">
      <alignment horizontal="right" vertical="center"/>
      <protection/>
    </xf>
    <xf numFmtId="0" fontId="22" fillId="0" borderId="0" xfId="25" applyFont="1">
      <alignment vertical="center"/>
      <protection/>
    </xf>
    <xf numFmtId="9" fontId="22" fillId="0" borderId="0" xfId="25" applyNumberFormat="1" applyFont="1">
      <alignment vertical="center"/>
      <protection/>
    </xf>
    <xf numFmtId="0" fontId="22" fillId="0" borderId="43" xfId="25" applyFont="1" applyBorder="1" applyAlignment="1">
      <alignment horizontal="center" vertical="center"/>
      <protection/>
    </xf>
    <xf numFmtId="0" fontId="22" fillId="0" borderId="38" xfId="25" applyFont="1" applyBorder="1" applyAlignment="1">
      <alignment horizontal="center" vertical="center"/>
      <protection/>
    </xf>
    <xf numFmtId="0" fontId="22" fillId="0" borderId="39" xfId="25" applyFont="1" applyBorder="1" applyAlignment="1">
      <alignment horizontal="left" vertical="center"/>
      <protection/>
    </xf>
    <xf numFmtId="197" fontId="22" fillId="0" borderId="40" xfId="25" applyNumberFormat="1" applyFont="1" applyBorder="1" applyAlignment="1">
      <alignment vertical="center"/>
      <protection/>
    </xf>
    <xf numFmtId="200" fontId="22" fillId="0" borderId="42" xfId="25" applyNumberFormat="1" applyFont="1" applyBorder="1">
      <alignment vertical="center"/>
      <protection/>
    </xf>
    <xf numFmtId="197" fontId="22" fillId="0" borderId="41" xfId="25" applyNumberFormat="1" applyFont="1" applyBorder="1">
      <alignment vertical="center"/>
      <protection/>
    </xf>
    <xf numFmtId="0" fontId="22" fillId="0" borderId="64" xfId="25" applyFont="1" applyBorder="1">
      <alignment vertical="center"/>
      <protection/>
    </xf>
    <xf numFmtId="197" fontId="22" fillId="0" borderId="65" xfId="25" applyNumberFormat="1" applyFont="1" applyBorder="1" applyAlignment="1">
      <alignment vertical="center"/>
      <protection/>
    </xf>
    <xf numFmtId="200" fontId="22" fillId="0" borderId="66" xfId="25" applyNumberFormat="1" applyFont="1" applyBorder="1">
      <alignment vertical="center"/>
      <protection/>
    </xf>
    <xf numFmtId="197" fontId="22" fillId="0" borderId="67" xfId="25" applyNumberFormat="1" applyFont="1" applyBorder="1">
      <alignment vertical="center"/>
      <protection/>
    </xf>
    <xf numFmtId="0" fontId="22" fillId="0" borderId="49" xfId="25" applyFont="1" applyBorder="1">
      <alignment vertical="center"/>
      <protection/>
    </xf>
    <xf numFmtId="197" fontId="22" fillId="0" borderId="50" xfId="25" applyNumberFormat="1" applyFont="1" applyBorder="1" applyAlignment="1">
      <alignment vertical="center"/>
      <protection/>
    </xf>
    <xf numFmtId="200" fontId="22" fillId="0" borderId="51" xfId="25" applyNumberFormat="1" applyFont="1" applyBorder="1">
      <alignment vertical="center"/>
      <protection/>
    </xf>
    <xf numFmtId="197" fontId="22" fillId="0" borderId="52" xfId="25" applyNumberFormat="1" applyFont="1" applyBorder="1">
      <alignment vertical="center"/>
      <protection/>
    </xf>
    <xf numFmtId="0" fontId="22" fillId="0" borderId="68" xfId="25" applyFont="1" applyBorder="1">
      <alignment vertical="center"/>
      <protection/>
    </xf>
    <xf numFmtId="197" fontId="22" fillId="0" borderId="69" xfId="25" applyNumberFormat="1" applyFont="1" applyBorder="1" applyAlignment="1">
      <alignment vertical="center"/>
      <protection/>
    </xf>
    <xf numFmtId="200" fontId="22" fillId="0" borderId="70" xfId="25" applyNumberFormat="1" applyFont="1" applyBorder="1">
      <alignment vertical="center"/>
      <protection/>
    </xf>
    <xf numFmtId="197" fontId="22" fillId="0" borderId="71" xfId="25" applyNumberFormat="1" applyFont="1" applyBorder="1">
      <alignment vertical="center"/>
      <protection/>
    </xf>
    <xf numFmtId="0" fontId="22" fillId="0" borderId="72" xfId="25" applyFont="1" applyBorder="1">
      <alignment vertical="center"/>
      <protection/>
    </xf>
    <xf numFmtId="197" fontId="22" fillId="0" borderId="73" xfId="25" applyNumberFormat="1" applyFont="1" applyBorder="1" applyAlignment="1">
      <alignment vertical="center"/>
      <protection/>
    </xf>
    <xf numFmtId="200" fontId="22" fillId="0" borderId="74" xfId="25" applyNumberFormat="1" applyFont="1" applyBorder="1">
      <alignment vertical="center"/>
      <protection/>
    </xf>
    <xf numFmtId="197" fontId="22" fillId="0" borderId="30" xfId="25" applyNumberFormat="1" applyFont="1" applyBorder="1">
      <alignment vertical="center"/>
      <protection/>
    </xf>
    <xf numFmtId="0" fontId="22" fillId="0" borderId="75" xfId="25" applyFont="1" applyBorder="1">
      <alignment vertical="center"/>
      <protection/>
    </xf>
    <xf numFmtId="197" fontId="22" fillId="0" borderId="76" xfId="25" applyNumberFormat="1" applyFont="1" applyBorder="1" applyAlignment="1">
      <alignment vertical="center"/>
      <protection/>
    </xf>
    <xf numFmtId="200" fontId="22" fillId="0" borderId="77" xfId="25" applyNumberFormat="1" applyFont="1" applyBorder="1">
      <alignment vertical="center"/>
      <protection/>
    </xf>
    <xf numFmtId="197" fontId="22" fillId="0" borderId="78" xfId="25" applyNumberFormat="1" applyFont="1" applyBorder="1">
      <alignment vertical="center"/>
      <protection/>
    </xf>
    <xf numFmtId="0" fontId="22" fillId="0" borderId="57" xfId="25" applyFont="1" applyBorder="1">
      <alignment vertical="center"/>
      <protection/>
    </xf>
    <xf numFmtId="197" fontId="22" fillId="0" borderId="58" xfId="25" applyNumberFormat="1" applyFont="1" applyBorder="1" applyAlignment="1">
      <alignment vertical="center"/>
      <protection/>
    </xf>
    <xf numFmtId="200" fontId="22" fillId="0" borderId="59" xfId="25" applyNumberFormat="1" applyFont="1" applyBorder="1">
      <alignment vertical="center"/>
      <protection/>
    </xf>
    <xf numFmtId="197" fontId="22" fillId="0" borderId="60" xfId="25" applyNumberFormat="1" applyFont="1" applyBorder="1">
      <alignment vertical="center"/>
      <protection/>
    </xf>
    <xf numFmtId="0" fontId="14" fillId="0" borderId="0" xfId="25" applyFont="1" quotePrefix="1">
      <alignment vertical="center"/>
      <protection/>
    </xf>
    <xf numFmtId="0" fontId="21" fillId="0" borderId="0" xfId="26" applyFont="1">
      <alignment vertical="center"/>
      <protection/>
    </xf>
    <xf numFmtId="0" fontId="11" fillId="0" borderId="0" xfId="26">
      <alignment vertical="center"/>
      <protection/>
    </xf>
    <xf numFmtId="0" fontId="17" fillId="0" borderId="0" xfId="26" applyFont="1" applyAlignment="1" quotePrefix="1">
      <alignment vertical="center"/>
      <protection/>
    </xf>
    <xf numFmtId="0" fontId="14" fillId="0" borderId="0" xfId="26" applyFont="1" applyAlignment="1">
      <alignment horizontal="right" vertical="center"/>
      <protection/>
    </xf>
    <xf numFmtId="0" fontId="14" fillId="0" borderId="0" xfId="26" applyFont="1">
      <alignment vertical="center"/>
      <protection/>
    </xf>
    <xf numFmtId="0" fontId="24" fillId="0" borderId="0" xfId="26" applyFont="1" applyAlignment="1">
      <alignment horizontal="right" vertical="center"/>
      <protection/>
    </xf>
    <xf numFmtId="0" fontId="24" fillId="0" borderId="0" xfId="26" applyFont="1">
      <alignment vertical="center"/>
      <protection/>
    </xf>
    <xf numFmtId="0" fontId="22" fillId="0" borderId="0" xfId="26" applyFont="1">
      <alignment vertical="center"/>
      <protection/>
    </xf>
    <xf numFmtId="0" fontId="11" fillId="0" borderId="0" xfId="26" applyAlignment="1">
      <alignment horizontal="right" vertical="center"/>
      <protection/>
    </xf>
    <xf numFmtId="0" fontId="22" fillId="0" borderId="37" xfId="26" applyFont="1" applyBorder="1" applyAlignment="1" quotePrefix="1">
      <alignment horizontal="right" vertical="center"/>
      <protection/>
    </xf>
    <xf numFmtId="0" fontId="22" fillId="0" borderId="37" xfId="26" applyFont="1" applyBorder="1" applyAlignment="1">
      <alignment horizontal="center" vertical="center"/>
      <protection/>
    </xf>
    <xf numFmtId="0" fontId="22" fillId="0" borderId="79" xfId="26" applyFont="1" applyBorder="1" applyAlignment="1">
      <alignment horizontal="center" vertical="center"/>
      <protection/>
    </xf>
    <xf numFmtId="0" fontId="22" fillId="0" borderId="40" xfId="26" applyFont="1" applyBorder="1">
      <alignment vertical="center"/>
      <protection/>
    </xf>
    <xf numFmtId="0" fontId="22" fillId="0" borderId="80" xfId="26" applyFont="1" applyBorder="1">
      <alignment vertical="center"/>
      <protection/>
    </xf>
    <xf numFmtId="200" fontId="22" fillId="0" borderId="41" xfId="26" applyNumberFormat="1" applyFont="1" applyBorder="1">
      <alignment vertical="center"/>
      <protection/>
    </xf>
    <xf numFmtId="200" fontId="22" fillId="0" borderId="81" xfId="26" applyNumberFormat="1" applyFont="1" applyBorder="1">
      <alignment vertical="center"/>
      <protection/>
    </xf>
    <xf numFmtId="0" fontId="22" fillId="0" borderId="82" xfId="26" applyFont="1" applyBorder="1">
      <alignment vertical="center"/>
      <protection/>
    </xf>
    <xf numFmtId="200" fontId="22" fillId="0" borderId="67" xfId="26" applyNumberFormat="1" applyFont="1" applyBorder="1">
      <alignment vertical="center"/>
      <protection/>
    </xf>
    <xf numFmtId="200" fontId="22" fillId="0" borderId="83" xfId="26" applyNumberFormat="1" applyFont="1" applyBorder="1">
      <alignment vertical="center"/>
      <protection/>
    </xf>
    <xf numFmtId="0" fontId="22" fillId="0" borderId="84" xfId="26" applyFont="1" applyBorder="1">
      <alignment vertical="center"/>
      <protection/>
    </xf>
    <xf numFmtId="200" fontId="22" fillId="0" borderId="52" xfId="26" applyNumberFormat="1" applyFont="1" applyBorder="1">
      <alignment vertical="center"/>
      <protection/>
    </xf>
    <xf numFmtId="200" fontId="22" fillId="0" borderId="85" xfId="26" applyNumberFormat="1" applyFont="1" applyBorder="1">
      <alignment vertical="center"/>
      <protection/>
    </xf>
    <xf numFmtId="0" fontId="22" fillId="0" borderId="86" xfId="26" applyFont="1" applyBorder="1">
      <alignment vertical="center"/>
      <protection/>
    </xf>
    <xf numFmtId="200" fontId="22" fillId="0" borderId="37" xfId="26" applyNumberFormat="1" applyFont="1" applyBorder="1">
      <alignment vertical="center"/>
      <protection/>
    </xf>
    <xf numFmtId="200" fontId="22" fillId="0" borderId="87" xfId="26" applyNumberFormat="1" applyFont="1" applyBorder="1">
      <alignment vertical="center"/>
      <protection/>
    </xf>
    <xf numFmtId="0" fontId="22" fillId="0" borderId="42" xfId="26" applyFont="1" applyBorder="1">
      <alignment vertical="center"/>
      <protection/>
    </xf>
    <xf numFmtId="200" fontId="22" fillId="0" borderId="81" xfId="26" applyNumberFormat="1" applyFont="1" applyBorder="1" applyAlignment="1">
      <alignment horizontal="center" vertical="center"/>
      <protection/>
    </xf>
    <xf numFmtId="200" fontId="22" fillId="0" borderId="40" xfId="26" applyNumberFormat="1" applyFont="1" applyBorder="1" applyAlignment="1">
      <alignment vertical="center"/>
      <protection/>
    </xf>
    <xf numFmtId="0" fontId="22" fillId="0" borderId="77" xfId="26" applyFont="1" applyBorder="1">
      <alignment vertical="center"/>
      <protection/>
    </xf>
    <xf numFmtId="200" fontId="22" fillId="0" borderId="76" xfId="26" applyNumberFormat="1" applyFont="1" applyBorder="1" applyAlignment="1">
      <alignment horizontal="center" vertical="center"/>
      <protection/>
    </xf>
    <xf numFmtId="200" fontId="22" fillId="0" borderId="88" xfId="26" applyNumberFormat="1" applyFont="1" applyBorder="1" applyAlignment="1">
      <alignment horizontal="center" vertical="center"/>
      <protection/>
    </xf>
    <xf numFmtId="200" fontId="22" fillId="0" borderId="76" xfId="26" applyNumberFormat="1" applyFont="1" applyBorder="1" applyAlignment="1">
      <alignment vertical="center"/>
      <protection/>
    </xf>
    <xf numFmtId="200" fontId="22" fillId="0" borderId="43" xfId="26" applyNumberFormat="1" applyFont="1" applyBorder="1" applyAlignment="1">
      <alignment horizontal="center" vertical="center"/>
      <protection/>
    </xf>
    <xf numFmtId="200" fontId="22" fillId="0" borderId="87" xfId="26" applyNumberFormat="1" applyFont="1" applyBorder="1" applyAlignment="1">
      <alignment horizontal="center" vertical="center"/>
      <protection/>
    </xf>
    <xf numFmtId="200" fontId="22" fillId="0" borderId="43" xfId="26" applyNumberFormat="1" applyFont="1" applyBorder="1" applyAlignment="1">
      <alignment vertical="center"/>
      <protection/>
    </xf>
    <xf numFmtId="0" fontId="11" fillId="0" borderId="0" xfId="26" applyBorder="1" applyAlignment="1" quotePrefix="1">
      <alignment horizontal="right" vertical="center"/>
      <protection/>
    </xf>
    <xf numFmtId="0" fontId="11" fillId="0" borderId="0" xfId="26" applyBorder="1" applyAlignment="1">
      <alignment horizontal="center" vertical="center"/>
      <protection/>
    </xf>
    <xf numFmtId="0" fontId="11" fillId="0" borderId="50" xfId="26" applyFont="1" applyBorder="1" applyAlignment="1" quotePrefix="1">
      <alignment horizontal="left" vertical="center"/>
      <protection/>
    </xf>
    <xf numFmtId="0" fontId="11" fillId="0" borderId="82" xfId="26" applyFont="1" applyBorder="1" applyAlignment="1">
      <alignment horizontal="left" vertical="center"/>
      <protection/>
    </xf>
    <xf numFmtId="197" fontId="22" fillId="0" borderId="65" xfId="26" applyNumberFormat="1" applyFont="1" applyBorder="1">
      <alignment vertical="center"/>
      <protection/>
    </xf>
    <xf numFmtId="197" fontId="22" fillId="0" borderId="89" xfId="26" applyNumberFormat="1" applyFont="1" applyBorder="1">
      <alignment vertical="center"/>
      <protection/>
    </xf>
    <xf numFmtId="197" fontId="22" fillId="0" borderId="66" xfId="26" applyNumberFormat="1" applyFont="1" applyBorder="1">
      <alignment vertical="center"/>
      <protection/>
    </xf>
    <xf numFmtId="197" fontId="11" fillId="0" borderId="0" xfId="26" applyNumberFormat="1" applyBorder="1">
      <alignment vertical="center"/>
      <protection/>
    </xf>
    <xf numFmtId="0" fontId="11" fillId="0" borderId="84" xfId="26" applyFont="1" applyBorder="1" applyAlignment="1">
      <alignment horizontal="left" vertical="center"/>
      <protection/>
    </xf>
    <xf numFmtId="197" fontId="22" fillId="0" borderId="50" xfId="26" applyNumberFormat="1" applyFont="1" applyBorder="1">
      <alignment vertical="center"/>
      <protection/>
    </xf>
    <xf numFmtId="197" fontId="22" fillId="0" borderId="90" xfId="26" applyNumberFormat="1" applyFont="1" applyBorder="1">
      <alignment vertical="center"/>
      <protection/>
    </xf>
    <xf numFmtId="197" fontId="22" fillId="0" borderId="51" xfId="26" applyNumberFormat="1" applyFont="1" applyBorder="1">
      <alignment vertical="center"/>
      <protection/>
    </xf>
    <xf numFmtId="0" fontId="11" fillId="0" borderId="54" xfId="26" applyFont="1" applyBorder="1" applyAlignment="1" quotePrefix="1">
      <alignment horizontal="left" vertical="center"/>
      <protection/>
    </xf>
    <xf numFmtId="0" fontId="11" fillId="0" borderId="91" xfId="26" applyFont="1" applyBorder="1" applyAlignment="1">
      <alignment horizontal="left" vertical="center"/>
      <protection/>
    </xf>
    <xf numFmtId="197" fontId="22" fillId="0" borderId="54" xfId="26" applyNumberFormat="1" applyFont="1" applyBorder="1">
      <alignment vertical="center"/>
      <protection/>
    </xf>
    <xf numFmtId="197" fontId="22" fillId="0" borderId="92" xfId="26" applyNumberFormat="1" applyFont="1" applyBorder="1">
      <alignment vertical="center"/>
      <protection/>
    </xf>
    <xf numFmtId="197" fontId="22" fillId="0" borderId="55" xfId="26" applyNumberFormat="1" applyFont="1" applyBorder="1">
      <alignment vertical="center"/>
      <protection/>
    </xf>
    <xf numFmtId="197" fontId="22" fillId="0" borderId="58" xfId="26" applyNumberFormat="1" applyFont="1" applyBorder="1">
      <alignment vertical="center"/>
      <protection/>
    </xf>
    <xf numFmtId="197" fontId="22" fillId="0" borderId="93" xfId="26" applyNumberFormat="1" applyFont="1" applyBorder="1">
      <alignment vertical="center"/>
      <protection/>
    </xf>
    <xf numFmtId="197" fontId="22" fillId="0" borderId="59" xfId="26" applyNumberFormat="1" applyFont="1" applyBorder="1">
      <alignment vertical="center"/>
      <protection/>
    </xf>
    <xf numFmtId="0" fontId="13" fillId="0" borderId="0" xfId="26" applyFont="1">
      <alignment vertical="center"/>
      <protection/>
    </xf>
    <xf numFmtId="0" fontId="22" fillId="0" borderId="0" xfId="26" applyFont="1" applyBorder="1" applyAlignment="1">
      <alignment horizontal="left" vertical="center"/>
      <protection/>
    </xf>
    <xf numFmtId="200" fontId="22" fillId="0" borderId="0" xfId="26" applyNumberFormat="1" applyFont="1" applyBorder="1" applyAlignment="1">
      <alignment horizontal="center" vertical="center"/>
      <protection/>
    </xf>
    <xf numFmtId="200" fontId="22" fillId="0" borderId="0" xfId="26" applyNumberFormat="1" applyFont="1" applyBorder="1" applyAlignment="1">
      <alignment vertical="center"/>
      <protection/>
    </xf>
    <xf numFmtId="0" fontId="28" fillId="0" borderId="0" xfId="26" applyFont="1">
      <alignment vertical="center"/>
      <protection/>
    </xf>
    <xf numFmtId="0" fontId="11" fillId="0" borderId="50" xfId="26" applyBorder="1" applyAlignment="1" quotePrefix="1">
      <alignment horizontal="left" vertical="center"/>
      <protection/>
    </xf>
    <xf numFmtId="0" fontId="11" fillId="0" borderId="82" xfId="26" applyBorder="1" applyAlignment="1">
      <alignment horizontal="left" vertical="center"/>
      <protection/>
    </xf>
    <xf numFmtId="197" fontId="11" fillId="0" borderId="65" xfId="26" applyNumberFormat="1" applyBorder="1">
      <alignment vertical="center"/>
      <protection/>
    </xf>
    <xf numFmtId="197" fontId="11" fillId="0" borderId="89" xfId="26" applyNumberFormat="1" applyBorder="1">
      <alignment vertical="center"/>
      <protection/>
    </xf>
    <xf numFmtId="197" fontId="11" fillId="0" borderId="66" xfId="26" applyNumberFormat="1" applyBorder="1">
      <alignment vertical="center"/>
      <protection/>
    </xf>
    <xf numFmtId="0" fontId="11" fillId="0" borderId="84" xfId="26" applyBorder="1" applyAlignment="1">
      <alignment horizontal="left" vertical="center"/>
      <protection/>
    </xf>
    <xf numFmtId="197" fontId="11" fillId="0" borderId="50" xfId="26" applyNumberFormat="1" applyBorder="1">
      <alignment vertical="center"/>
      <protection/>
    </xf>
    <xf numFmtId="197" fontId="11" fillId="0" borderId="90" xfId="26" applyNumberFormat="1" applyBorder="1">
      <alignment vertical="center"/>
      <protection/>
    </xf>
    <xf numFmtId="197" fontId="11" fillId="0" borderId="51" xfId="26" applyNumberFormat="1" applyBorder="1">
      <alignment vertical="center"/>
      <protection/>
    </xf>
    <xf numFmtId="0" fontId="11" fillId="0" borderId="54" xfId="26" applyBorder="1" applyAlignment="1" quotePrefix="1">
      <alignment horizontal="left" vertical="center"/>
      <protection/>
    </xf>
    <xf numFmtId="0" fontId="11" fillId="0" borderId="91" xfId="26" applyBorder="1" applyAlignment="1">
      <alignment horizontal="left" vertical="center"/>
      <protection/>
    </xf>
    <xf numFmtId="197" fontId="11" fillId="0" borderId="54" xfId="26" applyNumberFormat="1" applyBorder="1">
      <alignment vertical="center"/>
      <protection/>
    </xf>
    <xf numFmtId="197" fontId="11" fillId="0" borderId="92" xfId="26" applyNumberFormat="1" applyBorder="1">
      <alignment vertical="center"/>
      <protection/>
    </xf>
    <xf numFmtId="197" fontId="11" fillId="0" borderId="55" xfId="26" applyNumberFormat="1" applyBorder="1">
      <alignment vertical="center"/>
      <protection/>
    </xf>
    <xf numFmtId="197" fontId="11" fillId="0" borderId="58" xfId="26" applyNumberFormat="1" applyBorder="1">
      <alignment vertical="center"/>
      <protection/>
    </xf>
    <xf numFmtId="197" fontId="11" fillId="0" borderId="93" xfId="26" applyNumberFormat="1" applyBorder="1">
      <alignment vertical="center"/>
      <protection/>
    </xf>
    <xf numFmtId="197" fontId="11" fillId="0" borderId="59" xfId="26" applyNumberFormat="1" applyBorder="1">
      <alignment vertical="center"/>
      <protection/>
    </xf>
    <xf numFmtId="0" fontId="21" fillId="0" borderId="0" xfId="27" applyFont="1">
      <alignment vertical="center"/>
      <protection/>
    </xf>
    <xf numFmtId="0" fontId="11" fillId="0" borderId="0" xfId="27">
      <alignment vertical="center"/>
      <protection/>
    </xf>
    <xf numFmtId="0" fontId="17" fillId="0" borderId="0" xfId="27" applyFont="1" applyAlignment="1" quotePrefix="1">
      <alignment vertical="center"/>
      <protection/>
    </xf>
    <xf numFmtId="0" fontId="14" fillId="0" borderId="0" xfId="27" applyFont="1" applyAlignment="1">
      <alignment horizontal="right" vertical="center"/>
      <protection/>
    </xf>
    <xf numFmtId="0" fontId="14" fillId="0" borderId="0" xfId="27" applyFont="1">
      <alignment vertical="center"/>
      <protection/>
    </xf>
    <xf numFmtId="0" fontId="24" fillId="0" borderId="0" xfId="27" applyFont="1" applyAlignment="1">
      <alignment horizontal="right" vertical="center"/>
      <protection/>
    </xf>
    <xf numFmtId="0" fontId="24" fillId="0" borderId="0" xfId="27" applyFont="1">
      <alignment vertical="center"/>
      <protection/>
    </xf>
    <xf numFmtId="0" fontId="22" fillId="0" borderId="0" xfId="27" applyFont="1">
      <alignment vertical="center"/>
      <protection/>
    </xf>
    <xf numFmtId="0" fontId="11" fillId="0" borderId="0" xfId="27" applyAlignment="1">
      <alignment horizontal="right" vertical="center"/>
      <protection/>
    </xf>
    <xf numFmtId="0" fontId="22" fillId="0" borderId="37" xfId="27" applyFont="1" applyBorder="1" applyAlignment="1" quotePrefix="1">
      <alignment horizontal="right" vertical="center"/>
      <protection/>
    </xf>
    <xf numFmtId="0" fontId="22" fillId="0" borderId="94" xfId="27" applyFont="1" applyBorder="1" applyAlignment="1">
      <alignment horizontal="center" vertical="center"/>
      <protection/>
    </xf>
    <xf numFmtId="0" fontId="22" fillId="0" borderId="95" xfId="27" applyFont="1" applyBorder="1" applyAlignment="1">
      <alignment horizontal="center" vertical="center"/>
      <protection/>
    </xf>
    <xf numFmtId="197" fontId="22" fillId="0" borderId="40" xfId="27" applyNumberFormat="1" applyFont="1" applyBorder="1" applyAlignment="1">
      <alignment vertical="center"/>
      <protection/>
    </xf>
    <xf numFmtId="197" fontId="22" fillId="0" borderId="39" xfId="27" applyNumberFormat="1" applyFont="1" applyBorder="1" applyAlignment="1">
      <alignment vertical="center"/>
      <protection/>
    </xf>
    <xf numFmtId="197" fontId="22" fillId="0" borderId="96" xfId="27" applyNumberFormat="1" applyFont="1" applyBorder="1" applyAlignment="1">
      <alignment vertical="center"/>
      <protection/>
    </xf>
    <xf numFmtId="200" fontId="22" fillId="0" borderId="80" xfId="27" applyNumberFormat="1" applyFont="1" applyBorder="1" applyAlignment="1">
      <alignment vertical="center"/>
      <protection/>
    </xf>
    <xf numFmtId="197" fontId="22" fillId="0" borderId="76" xfId="27" applyNumberFormat="1" applyFont="1" applyBorder="1" applyAlignment="1">
      <alignment vertical="center"/>
      <protection/>
    </xf>
    <xf numFmtId="197" fontId="22" fillId="0" borderId="75" xfId="27" applyNumberFormat="1" applyFont="1" applyBorder="1" applyAlignment="1">
      <alignment vertical="center"/>
      <protection/>
    </xf>
    <xf numFmtId="197" fontId="22" fillId="0" borderId="97" xfId="27" applyNumberFormat="1" applyFont="1" applyBorder="1" applyAlignment="1">
      <alignment vertical="center"/>
      <protection/>
    </xf>
    <xf numFmtId="200" fontId="22" fillId="0" borderId="98" xfId="27" applyNumberFormat="1" applyFont="1" applyBorder="1" applyAlignment="1">
      <alignment vertical="center"/>
      <protection/>
    </xf>
    <xf numFmtId="202" fontId="22" fillId="0" borderId="43" xfId="27" applyNumberFormat="1" applyFont="1" applyBorder="1" applyAlignment="1">
      <alignment vertical="center"/>
      <protection/>
    </xf>
    <xf numFmtId="202" fontId="22" fillId="0" borderId="36" xfId="27" applyNumberFormat="1" applyFont="1" applyBorder="1" applyAlignment="1">
      <alignment vertical="center"/>
      <protection/>
    </xf>
    <xf numFmtId="202" fontId="22" fillId="0" borderId="99" xfId="27" applyNumberFormat="1" applyFont="1" applyBorder="1" applyAlignment="1">
      <alignment vertical="center"/>
      <protection/>
    </xf>
    <xf numFmtId="200" fontId="22" fillId="0" borderId="86" xfId="27" applyNumberFormat="1" applyFont="1" applyBorder="1" applyAlignment="1">
      <alignment vertical="center"/>
      <protection/>
    </xf>
    <xf numFmtId="0" fontId="11" fillId="0" borderId="0" xfId="27" applyFont="1" applyBorder="1" applyAlignment="1">
      <alignment horizontal="left" vertical="center"/>
      <protection/>
    </xf>
    <xf numFmtId="0" fontId="22" fillId="0" borderId="0" xfId="27" applyFont="1" applyBorder="1" applyAlignment="1">
      <alignment horizontal="center" vertical="center"/>
      <protection/>
    </xf>
    <xf numFmtId="0" fontId="11" fillId="0" borderId="0" xfId="27" applyBorder="1" applyAlignment="1">
      <alignment horizontal="center" vertical="center"/>
      <protection/>
    </xf>
    <xf numFmtId="0" fontId="13" fillId="0" borderId="0" xfId="27" applyFont="1">
      <alignment vertical="center"/>
      <protection/>
    </xf>
    <xf numFmtId="197" fontId="22" fillId="0" borderId="100" xfId="27" applyNumberFormat="1" applyFont="1" applyBorder="1" applyAlignment="1">
      <alignment vertical="center"/>
      <protection/>
    </xf>
    <xf numFmtId="197" fontId="22" fillId="0" borderId="101" xfId="27" applyNumberFormat="1" applyFont="1" applyBorder="1" applyAlignment="1">
      <alignment vertical="center"/>
      <protection/>
    </xf>
    <xf numFmtId="197" fontId="22" fillId="0" borderId="102" xfId="27" applyNumberFormat="1" applyFont="1" applyBorder="1" applyAlignment="1">
      <alignment vertical="center"/>
      <protection/>
    </xf>
    <xf numFmtId="200" fontId="22" fillId="0" borderId="103" xfId="27" applyNumberFormat="1" applyFont="1" applyBorder="1" applyAlignment="1">
      <alignment vertical="center"/>
      <protection/>
    </xf>
    <xf numFmtId="197" fontId="22" fillId="0" borderId="50" xfId="27" applyNumberFormat="1" applyFont="1" applyBorder="1" applyAlignment="1">
      <alignment vertical="center"/>
      <protection/>
    </xf>
    <xf numFmtId="197" fontId="22" fillId="0" borderId="49" xfId="27" applyNumberFormat="1" applyFont="1" applyBorder="1" applyAlignment="1">
      <alignment vertical="center"/>
      <protection/>
    </xf>
    <xf numFmtId="197" fontId="22" fillId="0" borderId="104" xfId="27" applyNumberFormat="1" applyFont="1" applyBorder="1" applyAlignment="1">
      <alignment vertical="center"/>
      <protection/>
    </xf>
    <xf numFmtId="200" fontId="22" fillId="0" borderId="84" xfId="27" applyNumberFormat="1" applyFont="1" applyBorder="1" applyAlignment="1">
      <alignment vertical="center"/>
      <protection/>
    </xf>
    <xf numFmtId="197" fontId="22" fillId="0" borderId="73" xfId="27" applyNumberFormat="1" applyFont="1" applyBorder="1" applyAlignment="1">
      <alignment vertical="center"/>
      <protection/>
    </xf>
    <xf numFmtId="197" fontId="22" fillId="0" borderId="72" xfId="27" applyNumberFormat="1" applyFont="1" applyBorder="1" applyAlignment="1">
      <alignment vertical="center"/>
      <protection/>
    </xf>
    <xf numFmtId="197" fontId="22" fillId="0" borderId="105" xfId="27" applyNumberFormat="1" applyFont="1" applyBorder="1" applyAlignment="1">
      <alignment vertical="center"/>
      <protection/>
    </xf>
    <xf numFmtId="200" fontId="22" fillId="0" borderId="106" xfId="27" applyNumberFormat="1" applyFont="1" applyBorder="1" applyAlignment="1">
      <alignment vertical="center"/>
      <protection/>
    </xf>
    <xf numFmtId="0" fontId="18" fillId="0" borderId="0" xfId="27" applyFont="1" applyBorder="1" applyAlignment="1">
      <alignment horizontal="left" vertical="center"/>
      <protection/>
    </xf>
    <xf numFmtId="202" fontId="22" fillId="0" borderId="0" xfId="27" applyNumberFormat="1" applyFont="1" applyBorder="1" applyAlignment="1">
      <alignment vertical="center"/>
      <protection/>
    </xf>
    <xf numFmtId="200" fontId="22" fillId="0" borderId="0" xfId="27" applyNumberFormat="1" applyFont="1" applyBorder="1" applyAlignment="1">
      <alignment vertical="center"/>
      <protection/>
    </xf>
    <xf numFmtId="0" fontId="11" fillId="0" borderId="0" xfId="21" applyAlignment="1">
      <alignment horizontal="center" vertical="center"/>
      <protection/>
    </xf>
    <xf numFmtId="0" fontId="11" fillId="0" borderId="0" xfId="21" applyFont="1" applyAlignment="1">
      <alignment horizontal="center" vertical="center"/>
      <protection/>
    </xf>
    <xf numFmtId="197" fontId="11" fillId="0" borderId="0" xfId="21" applyNumberFormat="1">
      <alignment vertical="center"/>
      <protection/>
    </xf>
    <xf numFmtId="0" fontId="11" fillId="0" borderId="0" xfId="21" applyFont="1" applyAlignment="1">
      <alignment vertical="center"/>
      <protection/>
    </xf>
    <xf numFmtId="0" fontId="11" fillId="0" borderId="0" xfId="22" applyFont="1" applyAlignment="1">
      <alignment horizontal="center" vertical="center"/>
      <protection/>
    </xf>
    <xf numFmtId="197" fontId="11" fillId="0" borderId="0" xfId="22" applyNumberFormat="1">
      <alignment vertical="center"/>
      <protection/>
    </xf>
    <xf numFmtId="0" fontId="11" fillId="0" borderId="0" xfId="23" applyFont="1">
      <alignment vertical="center"/>
      <protection/>
    </xf>
    <xf numFmtId="0" fontId="11" fillId="0" borderId="0" xfId="23" applyFont="1" applyAlignment="1">
      <alignment horizontal="center" vertical="center"/>
      <protection/>
    </xf>
    <xf numFmtId="197" fontId="11" fillId="0" borderId="0" xfId="23" applyNumberFormat="1">
      <alignment vertical="center"/>
      <protection/>
    </xf>
    <xf numFmtId="200" fontId="11" fillId="0" borderId="0" xfId="23" applyNumberFormat="1">
      <alignment vertical="center"/>
      <protection/>
    </xf>
    <xf numFmtId="0" fontId="11" fillId="0" borderId="0" xfId="24" applyFont="1">
      <alignment vertical="center"/>
      <protection/>
    </xf>
    <xf numFmtId="0" fontId="11" fillId="0" borderId="0" xfId="24" applyFont="1" applyAlignment="1">
      <alignment horizontal="center" vertical="center"/>
      <protection/>
    </xf>
    <xf numFmtId="197" fontId="11" fillId="0" borderId="0" xfId="24" applyNumberFormat="1">
      <alignment vertical="center"/>
      <protection/>
    </xf>
    <xf numFmtId="200" fontId="11" fillId="0" borderId="0" xfId="24" applyNumberFormat="1">
      <alignment vertical="center"/>
      <protection/>
    </xf>
    <xf numFmtId="0" fontId="11" fillId="0" borderId="0" xfId="25" applyFont="1">
      <alignment vertical="center"/>
      <protection/>
    </xf>
    <xf numFmtId="0" fontId="11" fillId="0" borderId="0" xfId="25" applyFont="1" applyAlignment="1">
      <alignment horizontal="center" vertical="center"/>
      <protection/>
    </xf>
    <xf numFmtId="197" fontId="11" fillId="0" borderId="0" xfId="25" applyNumberFormat="1">
      <alignment vertical="center"/>
      <protection/>
    </xf>
    <xf numFmtId="200" fontId="11" fillId="0" borderId="0" xfId="25" applyNumberFormat="1">
      <alignment vertical="center"/>
      <protection/>
    </xf>
    <xf numFmtId="0" fontId="11" fillId="0" borderId="0" xfId="26" applyFont="1">
      <alignment vertical="center"/>
      <protection/>
    </xf>
    <xf numFmtId="0" fontId="11" fillId="0" borderId="0" xfId="26" applyFont="1" applyAlignment="1">
      <alignment horizontal="center" vertical="center"/>
      <protection/>
    </xf>
    <xf numFmtId="194" fontId="11" fillId="0" borderId="0" xfId="26" applyNumberFormat="1">
      <alignment vertical="center"/>
      <protection/>
    </xf>
    <xf numFmtId="0" fontId="11" fillId="0" borderId="0" xfId="27" applyFont="1">
      <alignment vertical="center"/>
      <protection/>
    </xf>
    <xf numFmtId="0" fontId="11" fillId="0" borderId="0" xfId="27" applyFont="1" applyAlignment="1">
      <alignment horizontal="center" vertical="center"/>
      <protection/>
    </xf>
    <xf numFmtId="197" fontId="11" fillId="0" borderId="0" xfId="27" applyNumberFormat="1">
      <alignment vertical="center"/>
      <protection/>
    </xf>
    <xf numFmtId="3" fontId="29" fillId="0" borderId="0" xfId="0" applyNumberFormat="1" applyFont="1" applyAlignment="1">
      <alignment vertical="center"/>
    </xf>
    <xf numFmtId="0" fontId="22" fillId="0" borderId="0" xfId="22" applyFont="1" applyBorder="1" applyAlignment="1">
      <alignment vertical="center"/>
      <protection/>
    </xf>
    <xf numFmtId="197" fontId="22" fillId="0" borderId="0" xfId="22" applyNumberFormat="1" applyFont="1" applyBorder="1">
      <alignment vertical="center"/>
      <protection/>
    </xf>
    <xf numFmtId="197" fontId="22" fillId="0" borderId="0" xfId="22" applyNumberFormat="1" applyFont="1" applyBorder="1" applyAlignment="1">
      <alignment vertical="center"/>
      <protection/>
    </xf>
    <xf numFmtId="9" fontId="22" fillId="0" borderId="0" xfId="24" applyNumberFormat="1" applyFont="1">
      <alignment vertical="center"/>
      <protection/>
    </xf>
    <xf numFmtId="3" fontId="6" fillId="2" borderId="107" xfId="0" applyNumberFormat="1" applyFont="1" applyFill="1" applyBorder="1" applyAlignment="1">
      <alignment horizontal="left" vertical="center"/>
    </xf>
    <xf numFmtId="197" fontId="6" fillId="2" borderId="108" xfId="0" applyNumberFormat="1" applyFont="1" applyFill="1" applyBorder="1" applyAlignment="1">
      <alignment vertical="center"/>
    </xf>
    <xf numFmtId="197" fontId="6" fillId="2" borderId="109" xfId="0" applyNumberFormat="1" applyFont="1" applyFill="1" applyBorder="1" applyAlignment="1">
      <alignment vertical="center"/>
    </xf>
    <xf numFmtId="197" fontId="6" fillId="2" borderId="110" xfId="0" applyNumberFormat="1" applyFont="1" applyFill="1" applyBorder="1" applyAlignment="1">
      <alignment vertical="center"/>
    </xf>
    <xf numFmtId="197" fontId="6" fillId="2" borderId="111" xfId="0" applyNumberFormat="1" applyFont="1" applyFill="1" applyBorder="1" applyAlignment="1">
      <alignment vertical="center"/>
    </xf>
    <xf numFmtId="197" fontId="6" fillId="2" borderId="112" xfId="0" applyNumberFormat="1" applyFont="1" applyFill="1" applyBorder="1" applyAlignment="1">
      <alignment vertical="center"/>
    </xf>
    <xf numFmtId="200" fontId="6" fillId="2" borderId="108" xfId="0" applyNumberFormat="1" applyFont="1" applyFill="1" applyBorder="1" applyAlignment="1">
      <alignment vertical="center"/>
    </xf>
    <xf numFmtId="200" fontId="6" fillId="2" borderId="110" xfId="0" applyNumberFormat="1" applyFont="1" applyFill="1" applyBorder="1" applyAlignment="1">
      <alignment vertical="center"/>
    </xf>
    <xf numFmtId="200" fontId="6" fillId="2" borderId="111" xfId="0" applyNumberFormat="1" applyFont="1" applyFill="1" applyBorder="1" applyAlignment="1">
      <alignment vertical="center"/>
    </xf>
    <xf numFmtId="200" fontId="6" fillId="2" borderId="112" xfId="0" applyNumberFormat="1" applyFont="1" applyFill="1" applyBorder="1" applyAlignment="1">
      <alignment vertical="center"/>
    </xf>
    <xf numFmtId="197" fontId="6" fillId="2" borderId="113" xfId="0" applyNumberFormat="1" applyFont="1" applyFill="1" applyBorder="1" applyAlignment="1">
      <alignment vertical="center"/>
    </xf>
    <xf numFmtId="197" fontId="6" fillId="2" borderId="60" xfId="0" applyNumberFormat="1" applyFont="1" applyFill="1" applyBorder="1" applyAlignment="1">
      <alignment vertical="center"/>
    </xf>
    <xf numFmtId="197" fontId="6" fillId="0" borderId="2" xfId="28" applyNumberFormat="1" applyFont="1" applyBorder="1" applyAlignment="1" applyProtection="1">
      <alignment vertical="center" shrinkToFit="1"/>
      <protection/>
    </xf>
    <xf numFmtId="197" fontId="37" fillId="0" borderId="114" xfId="0" applyNumberFormat="1" applyFont="1" applyBorder="1" applyAlignment="1">
      <alignment vertical="center"/>
    </xf>
    <xf numFmtId="197" fontId="6" fillId="0" borderId="4" xfId="28" applyNumberFormat="1" applyFont="1" applyBorder="1" applyAlignment="1" applyProtection="1">
      <alignment vertical="center" shrinkToFit="1"/>
      <protection/>
    </xf>
    <xf numFmtId="197" fontId="37" fillId="0" borderId="115" xfId="0" applyNumberFormat="1" applyFont="1" applyBorder="1" applyAlignment="1">
      <alignment vertical="center"/>
    </xf>
    <xf numFmtId="0" fontId="22" fillId="0" borderId="116" xfId="22" applyFont="1" applyBorder="1" applyAlignment="1">
      <alignment horizontal="center" vertical="center"/>
      <protection/>
    </xf>
    <xf numFmtId="0" fontId="22" fillId="0" borderId="117" xfId="22" applyFont="1" applyBorder="1" applyAlignment="1">
      <alignment horizontal="center" vertical="center"/>
      <protection/>
    </xf>
    <xf numFmtId="0" fontId="22" fillId="0" borderId="118" xfId="22" applyFont="1" applyBorder="1" applyAlignment="1">
      <alignment horizontal="center" vertical="center"/>
      <protection/>
    </xf>
    <xf numFmtId="0" fontId="22" fillId="0" borderId="119" xfId="22" applyFont="1" applyBorder="1" applyAlignment="1">
      <alignment horizontal="center" vertical="center"/>
      <protection/>
    </xf>
    <xf numFmtId="0" fontId="22" fillId="0" borderId="120" xfId="22" applyFont="1" applyBorder="1" applyAlignment="1">
      <alignment horizontal="center" vertical="center"/>
      <protection/>
    </xf>
    <xf numFmtId="0" fontId="14" fillId="0" borderId="0" xfId="29" applyFont="1" applyAlignment="1">
      <alignment horizontal="distributed" vertical="center"/>
      <protection/>
    </xf>
    <xf numFmtId="0" fontId="15" fillId="0" borderId="0" xfId="29" applyFont="1" applyAlignment="1">
      <alignment horizontal="center" vertical="center"/>
      <protection/>
    </xf>
    <xf numFmtId="58" fontId="14" fillId="0" borderId="0" xfId="29" applyNumberFormat="1" applyFont="1" applyAlignment="1" quotePrefix="1">
      <alignment horizontal="distributed" vertical="center"/>
      <protection/>
    </xf>
    <xf numFmtId="3" fontId="0" fillId="0" borderId="0" xfId="0" applyFont="1" applyAlignment="1">
      <alignment vertical="center"/>
    </xf>
    <xf numFmtId="0" fontId="22" fillId="0" borderId="37" xfId="21" applyFont="1" applyBorder="1" applyAlignment="1" quotePrefix="1">
      <alignment horizontal="right" vertical="center"/>
      <protection/>
    </xf>
    <xf numFmtId="0" fontId="22" fillId="0" borderId="37" xfId="21" applyFont="1" applyBorder="1" applyAlignment="1">
      <alignment horizontal="right" vertical="center"/>
      <protection/>
    </xf>
    <xf numFmtId="0" fontId="22" fillId="0" borderId="121" xfId="21" applyFont="1" applyBorder="1" applyAlignment="1">
      <alignment horizontal="center" vertical="center"/>
      <protection/>
    </xf>
    <xf numFmtId="0" fontId="22" fillId="0" borderId="36" xfId="21" applyFont="1" applyBorder="1" applyAlignment="1">
      <alignment horizontal="center" vertical="center"/>
      <protection/>
    </xf>
    <xf numFmtId="0" fontId="22" fillId="0" borderId="48" xfId="21" applyFont="1" applyBorder="1" applyAlignment="1">
      <alignment horizontal="center" vertical="center"/>
      <protection/>
    </xf>
    <xf numFmtId="0" fontId="22" fillId="0" borderId="122" xfId="21" applyFont="1" applyBorder="1" applyAlignment="1">
      <alignment horizontal="center" vertical="center"/>
      <protection/>
    </xf>
    <xf numFmtId="0" fontId="11" fillId="0" borderId="36" xfId="21" applyBorder="1" applyAlignment="1">
      <alignment horizontal="center" vertical="center"/>
      <protection/>
    </xf>
    <xf numFmtId="197" fontId="22" fillId="0" borderId="123" xfId="22" applyNumberFormat="1" applyFont="1" applyBorder="1" applyAlignment="1">
      <alignment vertical="center"/>
      <protection/>
    </xf>
    <xf numFmtId="197" fontId="22" fillId="0" borderId="106" xfId="22" applyNumberFormat="1" applyFont="1" applyBorder="1" applyAlignment="1">
      <alignment vertical="center"/>
      <protection/>
    </xf>
    <xf numFmtId="197" fontId="22" fillId="0" borderId="124" xfId="22" applyNumberFormat="1" applyFont="1" applyBorder="1" applyAlignment="1">
      <alignment vertical="center"/>
      <protection/>
    </xf>
    <xf numFmtId="197" fontId="22" fillId="0" borderId="125" xfId="22" applyNumberFormat="1" applyFont="1" applyBorder="1" applyAlignment="1">
      <alignment vertical="center"/>
      <protection/>
    </xf>
    <xf numFmtId="197" fontId="22" fillId="0" borderId="126" xfId="22" applyNumberFormat="1" applyFont="1" applyBorder="1" applyAlignment="1">
      <alignment vertical="center"/>
      <protection/>
    </xf>
    <xf numFmtId="197" fontId="22" fillId="0" borderId="127" xfId="22" applyNumberFormat="1" applyFont="1" applyBorder="1" applyAlignment="1">
      <alignment vertical="center"/>
      <protection/>
    </xf>
    <xf numFmtId="197" fontId="22" fillId="0" borderId="74" xfId="22" applyNumberFormat="1" applyFont="1" applyBorder="1" applyAlignment="1">
      <alignment vertical="center"/>
      <protection/>
    </xf>
    <xf numFmtId="3" fontId="0" fillId="0" borderId="125" xfId="0" applyFont="1" applyBorder="1" applyAlignment="1">
      <alignment vertical="center"/>
    </xf>
    <xf numFmtId="197" fontId="22" fillId="0" borderId="116" xfId="22" applyNumberFormat="1" applyFont="1" applyBorder="1" applyAlignment="1">
      <alignment vertical="center"/>
      <protection/>
    </xf>
    <xf numFmtId="0" fontId="22" fillId="0" borderId="128" xfId="22" applyFont="1" applyBorder="1" applyAlignment="1">
      <alignment vertical="center"/>
      <protection/>
    </xf>
    <xf numFmtId="0" fontId="22" fillId="0" borderId="129" xfId="22" applyFont="1" applyBorder="1" applyAlignment="1">
      <alignment vertical="center"/>
      <protection/>
    </xf>
    <xf numFmtId="0" fontId="22" fillId="0" borderId="119" xfId="22" applyFont="1" applyBorder="1" applyAlignment="1">
      <alignment vertical="center"/>
      <protection/>
    </xf>
    <xf numFmtId="197" fontId="22" fillId="0" borderId="120" xfId="22" applyNumberFormat="1" applyFont="1" applyBorder="1" applyAlignment="1">
      <alignment vertical="center"/>
      <protection/>
    </xf>
    <xf numFmtId="197" fontId="22" fillId="0" borderId="117" xfId="22" applyNumberFormat="1" applyFont="1" applyBorder="1" applyAlignment="1">
      <alignment vertical="center"/>
      <protection/>
    </xf>
    <xf numFmtId="0" fontId="22" fillId="0" borderId="118" xfId="22" applyFont="1" applyBorder="1" applyAlignment="1">
      <alignment vertical="center"/>
      <protection/>
    </xf>
    <xf numFmtId="0" fontId="22" fillId="0" borderId="86" xfId="22" applyFont="1" applyBorder="1" applyAlignment="1">
      <alignment horizontal="center" vertical="center"/>
      <protection/>
    </xf>
    <xf numFmtId="197" fontId="22" fillId="0" borderId="126" xfId="22" applyNumberFormat="1" applyFont="1" applyBorder="1" applyAlignment="1" quotePrefix="1">
      <alignment horizontal="right" vertical="center"/>
      <protection/>
    </xf>
    <xf numFmtId="197" fontId="22" fillId="0" borderId="44" xfId="22" applyNumberFormat="1" applyFont="1" applyBorder="1" applyAlignment="1">
      <alignment vertical="center"/>
      <protection/>
    </xf>
    <xf numFmtId="0" fontId="22" fillId="0" borderId="37" xfId="23" applyFont="1" applyBorder="1" applyAlignment="1" quotePrefix="1">
      <alignment horizontal="right" vertical="center"/>
      <protection/>
    </xf>
    <xf numFmtId="0" fontId="22" fillId="0" borderId="37" xfId="23" applyFont="1" applyBorder="1" applyAlignment="1">
      <alignment horizontal="right" vertical="center"/>
      <protection/>
    </xf>
    <xf numFmtId="0" fontId="22" fillId="0" borderId="121" xfId="23" applyFont="1" applyBorder="1" applyAlignment="1">
      <alignment horizontal="center" vertical="center"/>
      <protection/>
    </xf>
    <xf numFmtId="0" fontId="22" fillId="0" borderId="36" xfId="23" applyFont="1" applyBorder="1" applyAlignment="1">
      <alignment horizontal="center" vertical="center"/>
      <protection/>
    </xf>
    <xf numFmtId="0" fontId="22" fillId="0" borderId="46" xfId="23" applyFont="1" applyBorder="1" applyAlignment="1">
      <alignment horizontal="center" vertical="center"/>
      <protection/>
    </xf>
    <xf numFmtId="0" fontId="22" fillId="0" borderId="122" xfId="23" applyFont="1" applyBorder="1" applyAlignment="1">
      <alignment horizontal="center" vertical="center"/>
      <protection/>
    </xf>
    <xf numFmtId="0" fontId="11" fillId="0" borderId="37" xfId="24" applyBorder="1" applyAlignment="1" quotePrefix="1">
      <alignment horizontal="right" vertical="center"/>
      <protection/>
    </xf>
    <xf numFmtId="0" fontId="11" fillId="0" borderId="37" xfId="24" applyBorder="1" applyAlignment="1">
      <alignment horizontal="right" vertical="center"/>
      <protection/>
    </xf>
    <xf numFmtId="0" fontId="22" fillId="0" borderId="121" xfId="24" applyFont="1" applyBorder="1" applyAlignment="1">
      <alignment horizontal="center" vertical="center"/>
      <protection/>
    </xf>
    <xf numFmtId="0" fontId="22" fillId="0" borderId="36" xfId="24" applyFont="1" applyBorder="1" applyAlignment="1">
      <alignment horizontal="center" vertical="center"/>
      <protection/>
    </xf>
    <xf numFmtId="0" fontId="22" fillId="0" borderId="46" xfId="24" applyFont="1" applyBorder="1" applyAlignment="1">
      <alignment horizontal="center" vertical="center"/>
      <protection/>
    </xf>
    <xf numFmtId="0" fontId="22" fillId="0" borderId="122" xfId="24" applyFont="1" applyBorder="1" applyAlignment="1">
      <alignment horizontal="center" vertical="center"/>
      <protection/>
    </xf>
    <xf numFmtId="0" fontId="22" fillId="0" borderId="37" xfId="25" applyFont="1" applyBorder="1" applyAlignment="1" quotePrefix="1">
      <alignment horizontal="right" vertical="center"/>
      <protection/>
    </xf>
    <xf numFmtId="0" fontId="22" fillId="0" borderId="37" xfId="25" applyFont="1" applyBorder="1" applyAlignment="1">
      <alignment horizontal="right" vertical="center"/>
      <protection/>
    </xf>
    <xf numFmtId="0" fontId="22" fillId="0" borderId="121" xfId="25" applyFont="1" applyBorder="1" applyAlignment="1">
      <alignment horizontal="center" vertical="center"/>
      <protection/>
    </xf>
    <xf numFmtId="0" fontId="22" fillId="0" borderId="36" xfId="25" applyFont="1" applyBorder="1" applyAlignment="1">
      <alignment horizontal="center" vertical="center"/>
      <protection/>
    </xf>
    <xf numFmtId="0" fontId="22" fillId="0" borderId="46" xfId="25" applyFont="1" applyBorder="1" applyAlignment="1">
      <alignment horizontal="center" vertical="center"/>
      <protection/>
    </xf>
    <xf numFmtId="0" fontId="22" fillId="0" borderId="122" xfId="25" applyFont="1" applyBorder="1" applyAlignment="1">
      <alignment horizontal="center" vertical="center"/>
      <protection/>
    </xf>
    <xf numFmtId="0" fontId="11" fillId="0" borderId="0" xfId="26" applyBorder="1" applyAlignment="1">
      <alignment horizontal="center" vertical="center"/>
      <protection/>
    </xf>
    <xf numFmtId="0" fontId="22" fillId="0" borderId="58" xfId="26" applyFont="1" applyBorder="1" applyAlignment="1">
      <alignment horizontal="center" vertical="center"/>
      <protection/>
    </xf>
    <xf numFmtId="0" fontId="22" fillId="0" borderId="130" xfId="26" applyFont="1" applyBorder="1" applyAlignment="1">
      <alignment horizontal="center" vertical="center"/>
      <protection/>
    </xf>
    <xf numFmtId="0" fontId="22" fillId="0" borderId="128" xfId="26" applyFont="1" applyBorder="1" applyAlignment="1">
      <alignment horizontal="center" vertical="center"/>
      <protection/>
    </xf>
    <xf numFmtId="0" fontId="22" fillId="0" borderId="131" xfId="26" applyFont="1" applyBorder="1" applyAlignment="1">
      <alignment horizontal="center" vertical="center"/>
      <protection/>
    </xf>
    <xf numFmtId="0" fontId="22" fillId="0" borderId="119" xfId="26" applyFont="1" applyBorder="1" applyAlignment="1">
      <alignment horizontal="center" vertical="center"/>
      <protection/>
    </xf>
    <xf numFmtId="0" fontId="22" fillId="0" borderId="132" xfId="26" applyFont="1" applyBorder="1" applyAlignment="1">
      <alignment horizontal="center" vertical="center"/>
      <protection/>
    </xf>
    <xf numFmtId="0" fontId="22" fillId="0" borderId="116" xfId="26" applyFont="1" applyBorder="1" applyAlignment="1">
      <alignment horizontal="center" vertical="center"/>
      <protection/>
    </xf>
    <xf numFmtId="0" fontId="22" fillId="0" borderId="43" xfId="26" applyFont="1" applyBorder="1" applyAlignment="1">
      <alignment horizontal="center" vertical="center"/>
      <protection/>
    </xf>
    <xf numFmtId="0" fontId="22" fillId="0" borderId="86" xfId="26" applyFont="1" applyBorder="1" applyAlignment="1">
      <alignment horizontal="center" vertical="center"/>
      <protection/>
    </xf>
    <xf numFmtId="0" fontId="22" fillId="0" borderId="133" xfId="26" applyFont="1" applyBorder="1" applyAlignment="1">
      <alignment horizontal="center" vertical="center"/>
      <protection/>
    </xf>
    <xf numFmtId="0" fontId="22" fillId="0" borderId="44" xfId="26" applyFont="1" applyBorder="1" applyAlignment="1">
      <alignment horizontal="center" vertical="center"/>
      <protection/>
    </xf>
    <xf numFmtId="0" fontId="22" fillId="0" borderId="118" xfId="26" applyFont="1" applyBorder="1" applyAlignment="1">
      <alignment horizontal="center" vertical="center"/>
      <protection/>
    </xf>
    <xf numFmtId="0" fontId="22" fillId="0" borderId="134" xfId="26" applyFont="1" applyBorder="1" applyAlignment="1">
      <alignment horizontal="center" vertical="center"/>
      <protection/>
    </xf>
    <xf numFmtId="0" fontId="22" fillId="0" borderId="135" xfId="26" applyFont="1" applyBorder="1" applyAlignment="1">
      <alignment horizontal="center" vertical="center"/>
      <protection/>
    </xf>
    <xf numFmtId="0" fontId="22" fillId="0" borderId="46" xfId="26" applyFont="1" applyBorder="1" applyAlignment="1">
      <alignment horizontal="center" vertical="center"/>
      <protection/>
    </xf>
    <xf numFmtId="0" fontId="22" fillId="0" borderId="122" xfId="26" applyFont="1" applyBorder="1" applyAlignment="1">
      <alignment horizontal="center" vertical="center"/>
      <protection/>
    </xf>
    <xf numFmtId="0" fontId="22" fillId="0" borderId="40" xfId="26" applyFont="1" applyBorder="1" applyAlignment="1">
      <alignment horizontal="left" vertical="center"/>
      <protection/>
    </xf>
    <xf numFmtId="0" fontId="22" fillId="0" borderId="80" xfId="26" applyFont="1" applyBorder="1" applyAlignment="1">
      <alignment horizontal="left" vertical="center"/>
      <protection/>
    </xf>
    <xf numFmtId="0" fontId="22" fillId="0" borderId="119" xfId="26" applyFont="1" applyBorder="1" applyAlignment="1">
      <alignment horizontal="left" vertical="center"/>
      <protection/>
    </xf>
    <xf numFmtId="0" fontId="22" fillId="0" borderId="44" xfId="26" applyFont="1" applyBorder="1" applyAlignment="1">
      <alignment horizontal="left" vertical="center"/>
      <protection/>
    </xf>
    <xf numFmtId="0" fontId="11" fillId="0" borderId="58" xfId="26" applyBorder="1" applyAlignment="1">
      <alignment horizontal="center" vertical="center"/>
      <protection/>
    </xf>
    <xf numFmtId="0" fontId="11" fillId="0" borderId="130" xfId="26" applyBorder="1" applyAlignment="1">
      <alignment horizontal="center" vertical="center"/>
      <protection/>
    </xf>
    <xf numFmtId="0" fontId="11" fillId="0" borderId="132" xfId="26" applyBorder="1" applyAlignment="1">
      <alignment horizontal="center" vertical="center"/>
      <protection/>
    </xf>
    <xf numFmtId="0" fontId="11" fillId="0" borderId="116" xfId="26" applyBorder="1" applyAlignment="1">
      <alignment horizontal="center" vertical="center"/>
      <protection/>
    </xf>
    <xf numFmtId="0" fontId="11" fillId="0" borderId="43" xfId="26" applyBorder="1" applyAlignment="1">
      <alignment horizontal="center" vertical="center"/>
      <protection/>
    </xf>
    <xf numFmtId="0" fontId="11" fillId="0" borderId="86" xfId="26" applyBorder="1" applyAlignment="1">
      <alignment horizontal="center" vertical="center"/>
      <protection/>
    </xf>
    <xf numFmtId="0" fontId="11" fillId="0" borderId="132" xfId="26" applyFont="1" applyBorder="1" applyAlignment="1">
      <alignment horizontal="center" vertical="center"/>
      <protection/>
    </xf>
    <xf numFmtId="0" fontId="11" fillId="0" borderId="133" xfId="26" applyBorder="1" applyAlignment="1">
      <alignment horizontal="center" vertical="center"/>
      <protection/>
    </xf>
    <xf numFmtId="0" fontId="11" fillId="0" borderId="44" xfId="26" applyBorder="1" applyAlignment="1">
      <alignment horizontal="center" vertical="center"/>
      <protection/>
    </xf>
    <xf numFmtId="0" fontId="11" fillId="0" borderId="134" xfId="26" applyFont="1" applyBorder="1" applyAlignment="1">
      <alignment horizontal="center" vertical="center"/>
      <protection/>
    </xf>
    <xf numFmtId="0" fontId="11" fillId="0" borderId="135" xfId="26" applyBorder="1" applyAlignment="1">
      <alignment horizontal="center" vertical="center"/>
      <protection/>
    </xf>
    <xf numFmtId="0" fontId="22" fillId="0" borderId="76" xfId="27" applyFont="1" applyBorder="1" applyAlignment="1">
      <alignment horizontal="center" vertical="center"/>
      <protection/>
    </xf>
    <xf numFmtId="0" fontId="22" fillId="0" borderId="98" xfId="27" applyFont="1" applyBorder="1" applyAlignment="1">
      <alignment horizontal="center" vertical="center"/>
      <protection/>
    </xf>
    <xf numFmtId="0" fontId="22" fillId="0" borderId="43" xfId="27" applyFont="1" applyBorder="1" applyAlignment="1">
      <alignment horizontal="center" vertical="center"/>
      <protection/>
    </xf>
    <xf numFmtId="0" fontId="22" fillId="0" borderId="86" xfId="27" applyFont="1" applyBorder="1" applyAlignment="1">
      <alignment horizontal="center" vertical="center"/>
      <protection/>
    </xf>
    <xf numFmtId="0" fontId="22" fillId="0" borderId="132" xfId="27" applyFont="1" applyBorder="1" applyAlignment="1">
      <alignment horizontal="center" vertical="center"/>
      <protection/>
    </xf>
    <xf numFmtId="0" fontId="22" fillId="0" borderId="116" xfId="27" applyFont="1" applyBorder="1" applyAlignment="1">
      <alignment horizontal="center" vertical="center"/>
      <protection/>
    </xf>
    <xf numFmtId="0" fontId="22" fillId="0" borderId="48" xfId="27" applyFont="1" applyBorder="1" applyAlignment="1">
      <alignment horizontal="center" vertical="center"/>
      <protection/>
    </xf>
    <xf numFmtId="0" fontId="22" fillId="0" borderId="122" xfId="27" applyFont="1" applyBorder="1" applyAlignment="1">
      <alignment horizontal="center" vertical="center"/>
      <protection/>
    </xf>
    <xf numFmtId="0" fontId="22" fillId="0" borderId="121" xfId="27" applyFont="1" applyBorder="1" applyAlignment="1">
      <alignment horizontal="center" vertical="center"/>
      <protection/>
    </xf>
    <xf numFmtId="0" fontId="22" fillId="0" borderId="36" xfId="27" applyFont="1" applyBorder="1" applyAlignment="1">
      <alignment horizontal="center" vertical="center"/>
      <protection/>
    </xf>
    <xf numFmtId="0" fontId="22" fillId="0" borderId="40" xfId="27" applyFont="1" applyBorder="1" applyAlignment="1">
      <alignment horizontal="center" vertical="center"/>
      <protection/>
    </xf>
    <xf numFmtId="0" fontId="22" fillId="0" borderId="80" xfId="27" applyFont="1" applyBorder="1" applyAlignment="1">
      <alignment horizontal="center" vertical="center"/>
      <protection/>
    </xf>
    <xf numFmtId="0" fontId="11" fillId="0" borderId="76" xfId="27" applyFont="1" applyBorder="1" applyAlignment="1">
      <alignment horizontal="left" vertical="center"/>
      <protection/>
    </xf>
    <xf numFmtId="0" fontId="11" fillId="0" borderId="98" xfId="27" applyFont="1" applyBorder="1" applyAlignment="1">
      <alignment horizontal="left" vertical="center"/>
      <protection/>
    </xf>
    <xf numFmtId="0" fontId="18" fillId="0" borderId="136" xfId="27" applyFont="1" applyBorder="1" applyAlignment="1">
      <alignment horizontal="left" vertical="center"/>
      <protection/>
    </xf>
    <xf numFmtId="0" fontId="18" fillId="0" borderId="137" xfId="27" applyFont="1" applyBorder="1" applyAlignment="1">
      <alignment horizontal="left" vertical="center"/>
      <protection/>
    </xf>
    <xf numFmtId="0" fontId="11" fillId="0" borderId="50" xfId="27" applyFont="1" applyBorder="1" applyAlignment="1">
      <alignment horizontal="left" vertical="center"/>
      <protection/>
    </xf>
    <xf numFmtId="0" fontId="11" fillId="0" borderId="84" xfId="27" applyFont="1" applyBorder="1" applyAlignment="1">
      <alignment horizontal="left" vertical="center"/>
      <protection/>
    </xf>
    <xf numFmtId="0" fontId="11" fillId="0" borderId="73" xfId="27" applyFont="1" applyBorder="1" applyAlignment="1">
      <alignment horizontal="left" vertical="center"/>
      <protection/>
    </xf>
    <xf numFmtId="0" fontId="11" fillId="0" borderId="106" xfId="27" applyFont="1" applyBorder="1" applyAlignment="1">
      <alignment horizontal="left" vertical="center"/>
      <protection/>
    </xf>
    <xf numFmtId="0" fontId="11" fillId="0" borderId="100" xfId="27" applyFont="1" applyBorder="1" applyAlignment="1">
      <alignment horizontal="left" vertical="center"/>
      <protection/>
    </xf>
    <xf numFmtId="0" fontId="11" fillId="0" borderId="103" xfId="27" applyFont="1" applyBorder="1" applyAlignment="1">
      <alignment horizontal="left" vertical="center"/>
      <protection/>
    </xf>
    <xf numFmtId="0" fontId="11" fillId="0" borderId="40" xfId="27" applyFont="1" applyBorder="1" applyAlignment="1">
      <alignment horizontal="left" vertical="center"/>
      <protection/>
    </xf>
    <xf numFmtId="0" fontId="11" fillId="0" borderId="80" xfId="27" applyFont="1" applyBorder="1" applyAlignment="1">
      <alignment horizontal="left" vertical="center"/>
      <protection/>
    </xf>
    <xf numFmtId="3" fontId="7" fillId="0" borderId="0" xfId="0" applyNumberFormat="1" applyFont="1" applyAlignment="1">
      <alignment horizontal="right" vertical="center"/>
    </xf>
    <xf numFmtId="3" fontId="0" fillId="0" borderId="0" xfId="0" applyFont="1" applyAlignment="1">
      <alignment horizontal="right" vertical="center"/>
    </xf>
    <xf numFmtId="3" fontId="6" fillId="0" borderId="138" xfId="0" applyNumberFormat="1" applyFont="1" applyBorder="1" applyAlignment="1">
      <alignment horizontal="center" vertical="center" wrapText="1"/>
    </xf>
    <xf numFmtId="3" fontId="0" fillId="0" borderId="139" xfId="0" applyFont="1" applyBorder="1" applyAlignment="1">
      <alignment horizontal="center" vertical="center" wrapText="1"/>
    </xf>
    <xf numFmtId="3" fontId="6" fillId="0" borderId="140" xfId="0" applyNumberFormat="1" applyFont="1" applyBorder="1" applyAlignment="1">
      <alignment horizontal="center" vertical="center"/>
    </xf>
    <xf numFmtId="3" fontId="0" fillId="0" borderId="9" xfId="0" applyFont="1" applyBorder="1" applyAlignment="1">
      <alignment horizontal="center" vertical="center"/>
    </xf>
    <xf numFmtId="3" fontId="6" fillId="0" borderId="141" xfId="0" applyNumberFormat="1" applyFont="1" applyBorder="1" applyAlignment="1">
      <alignment horizontal="center" vertical="center"/>
    </xf>
    <xf numFmtId="3" fontId="0" fillId="0" borderId="6" xfId="0" applyFont="1" applyBorder="1" applyAlignment="1">
      <alignment horizontal="center" vertical="center"/>
    </xf>
    <xf numFmtId="3" fontId="6" fillId="0" borderId="142" xfId="0" applyNumberFormat="1" applyFont="1" applyBorder="1" applyAlignment="1">
      <alignment horizontal="center" vertical="center"/>
    </xf>
    <xf numFmtId="3" fontId="0" fillId="0" borderId="143" xfId="0" applyFont="1" applyBorder="1" applyAlignment="1">
      <alignment horizontal="center" vertical="center"/>
    </xf>
    <xf numFmtId="3" fontId="6" fillId="0" borderId="138" xfId="0" applyNumberFormat="1" applyFont="1" applyBorder="1" applyAlignment="1">
      <alignment horizontal="center" vertical="center"/>
    </xf>
    <xf numFmtId="3" fontId="0" fillId="0" borderId="139" xfId="0" applyFont="1" applyBorder="1" applyAlignment="1">
      <alignment horizontal="center" vertical="center"/>
    </xf>
    <xf numFmtId="3" fontId="6" fillId="0" borderId="141" xfId="0" applyNumberFormat="1" applyFont="1" applyBorder="1" applyAlignment="1">
      <alignment horizontal="center" vertical="center" wrapText="1"/>
    </xf>
    <xf numFmtId="3" fontId="0" fillId="0" borderId="7" xfId="0" applyFont="1" applyBorder="1" applyAlignment="1">
      <alignment horizontal="center" vertical="center" wrapText="1"/>
    </xf>
    <xf numFmtId="3" fontId="0" fillId="0" borderId="144" xfId="0" applyFont="1" applyBorder="1" applyAlignment="1">
      <alignment horizontal="center" vertical="center" wrapText="1"/>
    </xf>
    <xf numFmtId="3" fontId="0" fillId="0" borderId="145" xfId="0" applyFont="1" applyBorder="1" applyAlignment="1">
      <alignment horizontal="center" vertical="center" wrapText="1"/>
    </xf>
    <xf numFmtId="3" fontId="0" fillId="0" borderId="146" xfId="0" applyFont="1" applyBorder="1" applyAlignment="1">
      <alignment horizontal="center" vertical="center" wrapText="1"/>
    </xf>
    <xf numFmtId="3" fontId="0" fillId="0" borderId="147" xfId="0" applyFont="1" applyBorder="1" applyAlignment="1">
      <alignment horizontal="center" vertical="center" wrapText="1"/>
    </xf>
    <xf numFmtId="3" fontId="0" fillId="0" borderId="148" xfId="0" applyFont="1" applyBorder="1" applyAlignment="1">
      <alignment horizontal="center" vertical="center" wrapText="1"/>
    </xf>
    <xf numFmtId="3" fontId="0" fillId="0" borderId="149" xfId="0" applyFont="1" applyBorder="1" applyAlignment="1">
      <alignment horizontal="center" vertical="center" wrapText="1"/>
    </xf>
    <xf numFmtId="3" fontId="0" fillId="0" borderId="150" xfId="0" applyFont="1" applyBorder="1" applyAlignment="1">
      <alignment horizontal="center" vertical="center" wrapText="1"/>
    </xf>
    <xf numFmtId="3" fontId="0" fillId="0" borderId="151" xfId="0" applyFont="1" applyBorder="1" applyAlignment="1">
      <alignment horizontal="center" vertical="center" wrapText="1"/>
    </xf>
    <xf numFmtId="3" fontId="6" fillId="0" borderId="7" xfId="0" applyNumberFormat="1" applyFont="1" applyBorder="1" applyAlignment="1">
      <alignment horizontal="center" vertical="center" wrapText="1"/>
    </xf>
    <xf numFmtId="0" fontId="11" fillId="0" borderId="0" xfId="29" applyFont="1" applyAlignment="1">
      <alignment horizontal="distributed" vertical="center"/>
      <protection/>
    </xf>
    <xf numFmtId="3" fontId="0" fillId="0" borderId="0" xfId="0" applyFont="1" applyAlignment="1">
      <alignment horizontal="distributed" vertical="center"/>
    </xf>
    <xf numFmtId="0" fontId="11" fillId="0" borderId="30" xfId="29" applyFont="1" applyBorder="1" applyAlignment="1">
      <alignment horizontal="center" vertical="center"/>
      <protection/>
    </xf>
    <xf numFmtId="0" fontId="11" fillId="0" borderId="0" xfId="29" applyFont="1" applyAlignment="1">
      <alignment horizontal="center" vertical="center"/>
      <protection/>
    </xf>
    <xf numFmtId="0" fontId="11" fillId="0" borderId="152" xfId="29" applyFont="1" applyBorder="1" applyAlignment="1">
      <alignment horizontal="center" vertical="center" shrinkToFit="1"/>
      <protection/>
    </xf>
    <xf numFmtId="3" fontId="0" fillId="0" borderId="152" xfId="0" applyFont="1" applyBorder="1" applyAlignment="1">
      <alignment horizontal="center" vertical="center" shrinkToFit="1"/>
    </xf>
    <xf numFmtId="0" fontId="11" fillId="0" borderId="0" xfId="29" applyAlignment="1">
      <alignment horizontal="distributed" vertical="center"/>
      <protection/>
    </xf>
    <xf numFmtId="0" fontId="16" fillId="0" borderId="0" xfId="29" applyFont="1" applyAlignment="1">
      <alignment horizontal="left" vertical="center"/>
      <protection/>
    </xf>
    <xf numFmtId="0" fontId="11" fillId="0" borderId="0" xfId="29" applyAlignment="1">
      <alignment horizontal="left" vertical="center"/>
      <protection/>
    </xf>
    <xf numFmtId="0" fontId="11" fillId="0" borderId="152" xfId="29" applyFont="1" applyBorder="1" applyAlignment="1">
      <alignment horizontal="center" vertical="center"/>
      <protection/>
    </xf>
    <xf numFmtId="0" fontId="11" fillId="0" borderId="152" xfId="29" applyBorder="1" applyAlignment="1">
      <alignment horizontal="center" vertical="center"/>
      <protection/>
    </xf>
    <xf numFmtId="3" fontId="0" fillId="0" borderId="0" xfId="0" applyFont="1" applyAlignment="1">
      <alignment horizontal="center" vertical="center"/>
    </xf>
    <xf numFmtId="0" fontId="18" fillId="0" borderId="0" xfId="29" applyFont="1" applyAlignment="1">
      <alignment horizontal="center" vertical="center"/>
      <protection/>
    </xf>
    <xf numFmtId="0" fontId="19" fillId="0" borderId="152" xfId="29" applyFont="1" applyBorder="1" applyAlignment="1">
      <alignment horizontal="distributed" vertical="center"/>
      <protection/>
    </xf>
    <xf numFmtId="3" fontId="0" fillId="0" borderId="152" xfId="0" applyFont="1" applyBorder="1" applyAlignment="1">
      <alignment horizontal="distributed" vertical="center"/>
    </xf>
    <xf numFmtId="0" fontId="19" fillId="0" borderId="30" xfId="29" applyFont="1" applyBorder="1" applyAlignment="1">
      <alignment horizontal="distributed" vertical="center"/>
      <protection/>
    </xf>
    <xf numFmtId="3" fontId="20" fillId="0" borderId="30" xfId="0" applyFont="1" applyBorder="1" applyAlignment="1">
      <alignment horizontal="distributed" vertical="center"/>
    </xf>
  </cellXfs>
  <cellStyles count="17">
    <cellStyle name="Normal" xfId="0"/>
    <cellStyle name="Percent" xfId="15"/>
    <cellStyle name="Hyperlink" xfId="16"/>
    <cellStyle name="Comma [0]" xfId="17"/>
    <cellStyle name="Comma" xfId="18"/>
    <cellStyle name="Currency [0]" xfId="19"/>
    <cellStyle name="Currency" xfId="20"/>
    <cellStyle name="標準_1 決算規模" xfId="21"/>
    <cellStyle name="標準_2 決算収支" xfId="22"/>
    <cellStyle name="標準_3 歳入決算額" xfId="23"/>
    <cellStyle name="標準_4 歳出（目的別）決算額" xfId="24"/>
    <cellStyle name="標準_5 歳出（性質別）決算額" xfId="25"/>
    <cellStyle name="標準_6 主な財政指標" xfId="26"/>
    <cellStyle name="標準_7 将来にわたる財政負担" xfId="27"/>
    <cellStyle name="標準_Sheet1" xfId="28"/>
    <cellStyle name="標準_プレス用"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'1決算規模'!$AA$57</c:f>
              <c:strCache>
                <c:ptCount val="1"/>
                <c:pt idx="0">
                  <c:v>歳入</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'1決算規模'!$AB$56:$AF$56</c:f>
              <c:strCache/>
            </c:strRef>
          </c:cat>
          <c:val>
            <c:numRef>
              <c:f>'1決算規模'!$AB$57:$AF$57</c:f>
              <c:numCache>
                <c:ptCount val="5"/>
                <c:pt idx="0">
                  <c:v>0</c:v>
                </c:pt>
                <c:pt idx="1">
                  <c:v>0</c:v>
                </c:pt>
                <c:pt idx="2">
                  <c:v>0</c:v>
                </c:pt>
                <c:pt idx="3">
                  <c:v>0</c:v>
                </c:pt>
                <c:pt idx="4">
                  <c:v>0</c:v>
                </c:pt>
              </c:numCache>
            </c:numRef>
          </c:val>
        </c:ser>
        <c:ser>
          <c:idx val="1"/>
          <c:order val="1"/>
          <c:tx>
            <c:strRef>
              <c:f>'1決算規模'!$AA$58</c:f>
              <c:strCache>
                <c:ptCount val="1"/>
                <c:pt idx="0">
                  <c:v>歳出</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c:spPr>
          </c:dPt>
          <c:dPt>
            <c:idx val="1"/>
            <c:invertIfNegative val="0"/>
            <c:spPr>
              <a:solidFill>
                <a:srgbClr val="FFFF00"/>
              </a:solidFill>
            </c:spPr>
          </c:dPt>
          <c:dPt>
            <c:idx val="2"/>
            <c:invertIfNegative val="0"/>
            <c:spPr>
              <a:solidFill>
                <a:srgbClr val="FFFF00"/>
              </a:solidFill>
            </c:spPr>
          </c:dPt>
          <c:dPt>
            <c:idx val="3"/>
            <c:invertIfNegative val="0"/>
            <c:spPr>
              <a:solidFill>
                <a:srgbClr val="FFFF00"/>
              </a:solidFill>
            </c:spPr>
          </c:dPt>
          <c:dPt>
            <c:idx val="4"/>
            <c:invertIfNegative val="0"/>
            <c:spPr>
              <a:solidFill>
                <a:srgbClr val="FFFF00"/>
              </a:solidFill>
            </c:spPr>
          </c:dPt>
          <c:dLbls>
            <c:dLbl>
              <c:idx val="0"/>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'1決算規模'!$AB$56:$AF$56</c:f>
              <c:strCache/>
            </c:strRef>
          </c:cat>
          <c:val>
            <c:numRef>
              <c:f>'1決算規模'!$AB$58:$AF$58</c:f>
              <c:numCache>
                <c:ptCount val="5"/>
                <c:pt idx="0">
                  <c:v>0</c:v>
                </c:pt>
                <c:pt idx="1">
                  <c:v>0</c:v>
                </c:pt>
                <c:pt idx="2">
                  <c:v>0</c:v>
                </c:pt>
                <c:pt idx="3">
                  <c:v>0</c:v>
                </c:pt>
                <c:pt idx="4">
                  <c:v>0</c:v>
                </c:pt>
              </c:numCache>
            </c:numRef>
          </c:val>
        </c:ser>
        <c:axId val="52798233"/>
        <c:axId val="5422050"/>
      </c:barChart>
      <c:catAx>
        <c:axId val="52798233"/>
        <c:scaling>
          <c:orientation val="minMax"/>
        </c:scaling>
        <c:axPos val="b"/>
        <c:delete val="0"/>
        <c:numFmt formatCode="General" sourceLinked="1"/>
        <c:majorTickMark val="in"/>
        <c:minorTickMark val="none"/>
        <c:tickLblPos val="nextTo"/>
        <c:crossAx val="5422050"/>
        <c:crosses val="autoZero"/>
        <c:auto val="1"/>
        <c:lblOffset val="100"/>
        <c:noMultiLvlLbl val="0"/>
      </c:catAx>
      <c:valAx>
        <c:axId val="5422050"/>
        <c:scaling>
          <c:orientation val="minMax"/>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（単位：百万円）</a:t>
                </a:r>
              </a:p>
            </c:rich>
          </c:tx>
          <c:layout/>
          <c:overlay val="0"/>
          <c:spPr>
            <a:noFill/>
            <a:ln>
              <a:noFill/>
            </a:ln>
          </c:spPr>
        </c:title>
        <c:majorGridlines/>
        <c:delete val="0"/>
        <c:numFmt formatCode="General" sourceLinked="1"/>
        <c:majorTickMark val="in"/>
        <c:minorTickMark val="none"/>
        <c:tickLblPos val="nextTo"/>
        <c:crossAx val="5279823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'6起債制限比率'!$AA$51</c:f>
              <c:strCache>
                <c:ptCount val="1"/>
                <c:pt idx="0">
                  <c:v>起債制限比率(県計)</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LeaderLines val="1"/>
            <c:showPercent val="0"/>
          </c:dLbls>
          <c:cat>
            <c:strRef>
              <c:f>'6起債制限比率'!$AB$50:$AF$50</c:f>
              <c:strCache/>
            </c:strRef>
          </c:cat>
          <c:val>
            <c:numRef>
              <c:f>'6起債制限比率'!$AB$51:$AF$51</c:f>
              <c:numCache/>
            </c:numRef>
          </c:val>
          <c:smooth val="0"/>
        </c:ser>
        <c:ser>
          <c:idx val="1"/>
          <c:order val="1"/>
          <c:tx>
            <c:strRef>
              <c:f>'6起債制限比率'!$AA$52</c:f>
              <c:strCache>
                <c:ptCount val="1"/>
                <c:pt idx="0">
                  <c:v>起債制限比率(全国)</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strRef>
              <c:f>'6起債制限比率'!$AB$50:$AF$50</c:f>
              <c:strCache/>
            </c:strRef>
          </c:cat>
          <c:val>
            <c:numRef>
              <c:f>'6起債制限比率'!$AB$52:$AF$52</c:f>
              <c:numCache/>
            </c:numRef>
          </c:val>
          <c:smooth val="0"/>
        </c:ser>
        <c:marker val="1"/>
        <c:axId val="38660117"/>
        <c:axId val="12396734"/>
      </c:lineChart>
      <c:catAx>
        <c:axId val="38660117"/>
        <c:scaling>
          <c:orientation val="minMax"/>
        </c:scaling>
        <c:axPos val="b"/>
        <c:delete val="0"/>
        <c:numFmt formatCode="General" sourceLinked="1"/>
        <c:majorTickMark val="in"/>
        <c:minorTickMark val="none"/>
        <c:tickLblPos val="nextTo"/>
        <c:crossAx val="12396734"/>
        <c:crosses val="autoZero"/>
        <c:auto val="1"/>
        <c:lblOffset val="100"/>
        <c:noMultiLvlLbl val="0"/>
      </c:catAx>
      <c:valAx>
        <c:axId val="12396734"/>
        <c:scaling>
          <c:orientation val="minMax"/>
        </c:scaling>
        <c:axPos val="l"/>
        <c:majorGridlines/>
        <c:delete val="0"/>
        <c:numFmt formatCode="General" sourceLinked="1"/>
        <c:majorTickMark val="in"/>
        <c:minorTickMark val="none"/>
        <c:tickLblPos val="nextTo"/>
        <c:crossAx val="3866011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'7地方債現在高'!$AB$51:$AF$51</c:f>
              <c:strCache/>
            </c:strRef>
          </c:cat>
          <c:val>
            <c:numRef>
              <c:f>'7地方債現在高'!$AB$52:$AF$52</c:f>
              <c:numCache>
                <c:ptCount val="5"/>
                <c:pt idx="0">
                  <c:v>0</c:v>
                </c:pt>
                <c:pt idx="1">
                  <c:v>0</c:v>
                </c:pt>
                <c:pt idx="2">
                  <c:v>0</c:v>
                </c:pt>
                <c:pt idx="3">
                  <c:v>0</c:v>
                </c:pt>
                <c:pt idx="4">
                  <c:v>0</c:v>
                </c:pt>
              </c:numCache>
            </c:numRef>
          </c:val>
        </c:ser>
        <c:overlap val="100"/>
        <c:axId val="44461743"/>
        <c:axId val="64611368"/>
      </c:barChart>
      <c:catAx>
        <c:axId val="44461743"/>
        <c:scaling>
          <c:orientation val="minMax"/>
        </c:scaling>
        <c:axPos val="b"/>
        <c:delete val="0"/>
        <c:numFmt formatCode="General" sourceLinked="1"/>
        <c:majorTickMark val="in"/>
        <c:minorTickMark val="none"/>
        <c:tickLblPos val="nextTo"/>
        <c:crossAx val="64611368"/>
        <c:crosses val="autoZero"/>
        <c:auto val="1"/>
        <c:lblOffset val="100"/>
        <c:noMultiLvlLbl val="0"/>
      </c:catAx>
      <c:valAx>
        <c:axId val="64611368"/>
        <c:scaling>
          <c:orientation val="minMax"/>
        </c:scaling>
        <c:axPos val="l"/>
        <c:title>
          <c:tx>
            <c:rich>
              <a:bodyPr vert="horz" rot="-5400000" anchor="ctr"/>
              <a:lstStyle/>
              <a:p>
                <a:pPr algn="ctr">
                  <a:defRPr/>
                </a:pPr>
                <a:r>
                  <a:rPr lang="en-US" cap="none" sz="1525" b="0" i="0" u="none" baseline="0">
                    <a:latin typeface="ＭＳ Ｐゴシック"/>
                    <a:ea typeface="ＭＳ Ｐゴシック"/>
                    <a:cs typeface="ＭＳ Ｐゴシック"/>
                  </a:rPr>
                  <a:t>（単位：百万円）</a:t>
                </a:r>
              </a:p>
            </c:rich>
          </c:tx>
          <c:layout/>
          <c:overlay val="0"/>
          <c:spPr>
            <a:noFill/>
            <a:ln>
              <a:noFill/>
            </a:ln>
          </c:spPr>
        </c:title>
        <c:majorGridlines/>
        <c:delete val="0"/>
        <c:numFmt formatCode="General" sourceLinked="1"/>
        <c:majorTickMark val="in"/>
        <c:minorTickMark val="none"/>
        <c:tickLblPos val="nextTo"/>
        <c:crossAx val="44461743"/>
        <c:crossesAt val="1"/>
        <c:crossBetween val="between"/>
        <c:dispUnits/>
        <c:majorUnit val="5000"/>
      </c:valAx>
      <c:spPr>
        <a:solidFill>
          <a:srgbClr val="FFFFFF"/>
        </a:solidFill>
        <a:ln w="12700">
          <a:solidFill>
            <a:srgbClr val="808080"/>
          </a:solidFill>
        </a:ln>
      </c:spPr>
    </c:plotArea>
    <c:plotVisOnly val="1"/>
    <c:dispBlanksAs val="gap"/>
    <c:showDLblsOverMax val="0"/>
  </c:chart>
  <c:txPr>
    <a:bodyPr vert="horz" rot="0"/>
    <a:lstStyle/>
    <a:p>
      <a:pPr>
        <a:defRPr lang="en-US" cap="none" sz="15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'7積立金現在高'!$AA$52</c:f>
              <c:strCache>
                <c:ptCount val="1"/>
                <c:pt idx="0">
                  <c:v>財政調整基金</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'7積立金現在高'!$AB$51:$AF$51</c:f>
              <c:strCache/>
            </c:strRef>
          </c:cat>
          <c:val>
            <c:numRef>
              <c:f>'7積立金現在高'!$AB$52:$AF$52</c:f>
              <c:numCache>
                <c:ptCount val="5"/>
                <c:pt idx="0">
                  <c:v>0</c:v>
                </c:pt>
                <c:pt idx="1">
                  <c:v>0</c:v>
                </c:pt>
                <c:pt idx="2">
                  <c:v>0</c:v>
                </c:pt>
                <c:pt idx="3">
                  <c:v>0</c:v>
                </c:pt>
                <c:pt idx="4">
                  <c:v>0</c:v>
                </c:pt>
              </c:numCache>
            </c:numRef>
          </c:val>
        </c:ser>
        <c:ser>
          <c:idx val="1"/>
          <c:order val="1"/>
          <c:tx>
            <c:strRef>
              <c:f>'7積立金現在高'!$AA$53</c:f>
              <c:strCache>
                <c:ptCount val="1"/>
                <c:pt idx="0">
                  <c:v>減債基金</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'7積立金現在高'!$AB$51:$AF$51</c:f>
              <c:strCache/>
            </c:strRef>
          </c:cat>
          <c:val>
            <c:numRef>
              <c:f>'7積立金現在高'!$AB$53:$AF$53</c:f>
              <c:numCache>
                <c:ptCount val="5"/>
                <c:pt idx="0">
                  <c:v>0</c:v>
                </c:pt>
                <c:pt idx="1">
                  <c:v>0</c:v>
                </c:pt>
                <c:pt idx="2">
                  <c:v>0</c:v>
                </c:pt>
                <c:pt idx="3">
                  <c:v>0</c:v>
                </c:pt>
                <c:pt idx="4">
                  <c:v>0</c:v>
                </c:pt>
              </c:numCache>
            </c:numRef>
          </c:val>
        </c:ser>
        <c:ser>
          <c:idx val="2"/>
          <c:order val="2"/>
          <c:tx>
            <c:strRef>
              <c:f>'7積立金現在高'!$AA$54</c:f>
              <c:strCache>
                <c:ptCount val="1"/>
                <c:pt idx="0">
                  <c:v>その他特定目的基金</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'7積立金現在高'!$AB$51:$AF$51</c:f>
              <c:strCache/>
            </c:strRef>
          </c:cat>
          <c:val>
            <c:numRef>
              <c:f>'7積立金現在高'!$AB$54:$AF$54</c:f>
              <c:numCache>
                <c:ptCount val="5"/>
                <c:pt idx="0">
                  <c:v>0</c:v>
                </c:pt>
                <c:pt idx="1">
                  <c:v>0</c:v>
                </c:pt>
                <c:pt idx="2">
                  <c:v>0</c:v>
                </c:pt>
                <c:pt idx="3">
                  <c:v>0</c:v>
                </c:pt>
                <c:pt idx="4">
                  <c:v>0</c:v>
                </c:pt>
              </c:numCache>
            </c:numRef>
          </c:val>
        </c:ser>
        <c:overlap val="100"/>
        <c:axId val="44631401"/>
        <c:axId val="66138290"/>
      </c:barChart>
      <c:catAx>
        <c:axId val="44631401"/>
        <c:scaling>
          <c:orientation val="minMax"/>
        </c:scaling>
        <c:axPos val="b"/>
        <c:delete val="0"/>
        <c:numFmt formatCode="General" sourceLinked="1"/>
        <c:majorTickMark val="in"/>
        <c:minorTickMark val="none"/>
        <c:tickLblPos val="nextTo"/>
        <c:crossAx val="66138290"/>
        <c:crosses val="autoZero"/>
        <c:auto val="1"/>
        <c:lblOffset val="100"/>
        <c:noMultiLvlLbl val="0"/>
      </c:catAx>
      <c:valAx>
        <c:axId val="66138290"/>
        <c:scaling>
          <c:orientation val="minMax"/>
        </c:scaling>
        <c:axPos val="l"/>
        <c:title>
          <c:tx>
            <c:rich>
              <a:bodyPr vert="horz" rot="-5400000" anchor="ctr"/>
              <a:lstStyle/>
              <a:p>
                <a:pPr algn="ctr">
                  <a:defRPr/>
                </a:pPr>
                <a:r>
                  <a:rPr lang="en-US" cap="none" sz="1750" b="0" i="0" u="none" baseline="0">
                    <a:latin typeface="ＭＳ Ｐゴシック"/>
                    <a:ea typeface="ＭＳ Ｐゴシック"/>
                    <a:cs typeface="ＭＳ Ｐゴシック"/>
                  </a:rPr>
                  <a:t>（単位：百万円）</a:t>
                </a:r>
              </a:p>
            </c:rich>
          </c:tx>
          <c:layout/>
          <c:overlay val="0"/>
          <c:spPr>
            <a:noFill/>
            <a:ln>
              <a:noFill/>
            </a:ln>
          </c:spPr>
        </c:title>
        <c:majorGridlines/>
        <c:delete val="0"/>
        <c:numFmt formatCode="General" sourceLinked="1"/>
        <c:majorTickMark val="in"/>
        <c:minorTickMark val="none"/>
        <c:tickLblPos val="nextTo"/>
        <c:crossAx val="44631401"/>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7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'2決算収支'!$AA$50</c:f>
              <c:strCache>
                <c:ptCount val="1"/>
                <c:pt idx="0">
                  <c:v>実質収支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'2決算収支'!$AB$49:$AF$49</c:f>
              <c:strCache/>
            </c:strRef>
          </c:cat>
          <c:val>
            <c:numRef>
              <c:f>'2決算収支'!$AB$50:$AF$50</c:f>
              <c:numCache>
                <c:ptCount val="5"/>
                <c:pt idx="0">
                  <c:v>0</c:v>
                </c:pt>
                <c:pt idx="1">
                  <c:v>0</c:v>
                </c:pt>
                <c:pt idx="2">
                  <c:v>0</c:v>
                </c:pt>
                <c:pt idx="3">
                  <c:v>0</c:v>
                </c:pt>
                <c:pt idx="4">
                  <c:v>0</c:v>
                </c:pt>
              </c:numCache>
            </c:numRef>
          </c:val>
        </c:ser>
        <c:ser>
          <c:idx val="1"/>
          <c:order val="1"/>
          <c:tx>
            <c:strRef>
              <c:f>'2決算収支'!$AA$51</c:f>
              <c:strCache>
                <c:ptCount val="1"/>
                <c:pt idx="0">
                  <c:v>実質単年度収支</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9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'2決算収支'!$AB$49:$AF$49</c:f>
              <c:strCache/>
            </c:strRef>
          </c:cat>
          <c:val>
            <c:numRef>
              <c:f>'2決算収支'!$AB$51:$AF$51</c:f>
              <c:numCache>
                <c:ptCount val="5"/>
                <c:pt idx="0">
                  <c:v>0</c:v>
                </c:pt>
                <c:pt idx="1">
                  <c:v>0</c:v>
                </c:pt>
                <c:pt idx="2">
                  <c:v>0</c:v>
                </c:pt>
                <c:pt idx="3">
                  <c:v>0</c:v>
                </c:pt>
                <c:pt idx="4">
                  <c:v>0</c:v>
                </c:pt>
              </c:numCache>
            </c:numRef>
          </c:val>
        </c:ser>
        <c:axId val="48798451"/>
        <c:axId val="36532876"/>
      </c:barChart>
      <c:catAx>
        <c:axId val="48798451"/>
        <c:scaling>
          <c:orientation val="minMax"/>
        </c:scaling>
        <c:axPos val="b"/>
        <c:delete val="0"/>
        <c:numFmt formatCode="General" sourceLinked="1"/>
        <c:majorTickMark val="in"/>
        <c:minorTickMark val="none"/>
        <c:tickLblPos val="nextTo"/>
        <c:crossAx val="36532876"/>
        <c:crosses val="autoZero"/>
        <c:auto val="1"/>
        <c:lblOffset val="100"/>
        <c:noMultiLvlLbl val="0"/>
      </c:catAx>
      <c:valAx>
        <c:axId val="36532876"/>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（単位：百万円）</a:t>
                </a:r>
              </a:p>
            </c:rich>
          </c:tx>
          <c:layout/>
          <c:overlay val="0"/>
          <c:spPr>
            <a:noFill/>
            <a:ln>
              <a:noFill/>
            </a:ln>
          </c:spPr>
        </c:title>
        <c:majorGridlines/>
        <c:delete val="0"/>
        <c:numFmt formatCode="General" sourceLinked="1"/>
        <c:majorTickMark val="in"/>
        <c:minorTickMark val="none"/>
        <c:tickLblPos val="nextTo"/>
        <c:crossAx val="4879845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'3歳入2'!$AA$51</c:f>
              <c:strCache>
                <c:ptCount val="1"/>
                <c:pt idx="0">
                  <c:v>地方税</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138,241
(26.2％)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140,021
(26.2％)</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145,709
(27.7％)</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147,549
(29.0％)</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157,870
(31.3％)</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'3歳入2'!$AB$50:$AF$50</c:f>
              <c:strCache/>
            </c:strRef>
          </c:cat>
          <c:val>
            <c:numRef>
              <c:f>'3歳入2'!$AB$51:$AF$51</c:f>
              <c:numCache>
                <c:ptCount val="5"/>
                <c:pt idx="0">
                  <c:v>0</c:v>
                </c:pt>
                <c:pt idx="1">
                  <c:v>0</c:v>
                </c:pt>
                <c:pt idx="2">
                  <c:v>0</c:v>
                </c:pt>
                <c:pt idx="3">
                  <c:v>0</c:v>
                </c:pt>
                <c:pt idx="4">
                  <c:v>0</c:v>
                </c:pt>
              </c:numCache>
            </c:numRef>
          </c:val>
        </c:ser>
        <c:ser>
          <c:idx val="1"/>
          <c:order val="1"/>
          <c:tx>
            <c:strRef>
              <c:f>'3歳入2'!$AA$52</c:f>
              <c:strCache>
                <c:ptCount val="1"/>
                <c:pt idx="0">
                  <c:v>地方交付税</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134,074
(25.4％)</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126,921
(23.7％)</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130,538
(24.8％)</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127,195
(25.0％)</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124,275
(24.7％)</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'3歳入2'!$AB$50:$AF$50</c:f>
              <c:strCache/>
            </c:strRef>
          </c:cat>
          <c:val>
            <c:numRef>
              <c:f>'3歳入2'!$AB$52:$AF$52</c:f>
              <c:numCache>
                <c:ptCount val="5"/>
                <c:pt idx="0">
                  <c:v>0</c:v>
                </c:pt>
                <c:pt idx="1">
                  <c:v>0</c:v>
                </c:pt>
                <c:pt idx="2">
                  <c:v>0</c:v>
                </c:pt>
                <c:pt idx="3">
                  <c:v>0</c:v>
                </c:pt>
                <c:pt idx="4">
                  <c:v>0</c:v>
                </c:pt>
              </c:numCache>
            </c:numRef>
          </c:val>
        </c:ser>
        <c:ser>
          <c:idx val="2"/>
          <c:order val="2"/>
          <c:tx>
            <c:strRef>
              <c:f>'3歳入2'!$AA$53</c:f>
              <c:strCache>
                <c:ptCount val="1"/>
                <c:pt idx="0">
                  <c:v>国県支出金</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92,495
(17.5％)</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93,899
(17.5％)</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97,709
(18.6％)</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88,981
(17.5％)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89,781
(17.8％)</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'3歳入2'!$AB$50:$AF$50</c:f>
              <c:strCache/>
            </c:strRef>
          </c:cat>
          <c:val>
            <c:numRef>
              <c:f>'3歳入2'!$AB$53:$AF$53</c:f>
              <c:numCache>
                <c:ptCount val="5"/>
                <c:pt idx="0">
                  <c:v>0</c:v>
                </c:pt>
                <c:pt idx="1">
                  <c:v>0</c:v>
                </c:pt>
                <c:pt idx="2">
                  <c:v>0</c:v>
                </c:pt>
                <c:pt idx="3">
                  <c:v>0</c:v>
                </c:pt>
                <c:pt idx="4">
                  <c:v>0</c:v>
                </c:pt>
              </c:numCache>
            </c:numRef>
          </c:val>
        </c:ser>
        <c:ser>
          <c:idx val="3"/>
          <c:order val="3"/>
          <c:tx>
            <c:strRef>
              <c:f>'3歳入2'!$AA$54</c:f>
              <c:strCache>
                <c:ptCount val="1"/>
                <c:pt idx="0">
                  <c:v>地方債</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70,263
(13.3％)</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58,846
(11.0％)</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63,735
(12.1％)</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56,161
(11.1％)</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51,664
(10.2％)</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'3歳入2'!$AB$50:$AF$50</c:f>
              <c:strCache/>
            </c:strRef>
          </c:cat>
          <c:val>
            <c:numRef>
              <c:f>'3歳入2'!$AB$54:$AF$54</c:f>
              <c:numCache>
                <c:ptCount val="5"/>
                <c:pt idx="0">
                  <c:v>0</c:v>
                </c:pt>
                <c:pt idx="1">
                  <c:v>0</c:v>
                </c:pt>
                <c:pt idx="2">
                  <c:v>0</c:v>
                </c:pt>
                <c:pt idx="3">
                  <c:v>0</c:v>
                </c:pt>
                <c:pt idx="4">
                  <c:v>0</c:v>
                </c:pt>
              </c:numCache>
            </c:numRef>
          </c:val>
        </c:ser>
        <c:ser>
          <c:idx val="4"/>
          <c:order val="4"/>
          <c:tx>
            <c:strRef>
              <c:f>'3歳入2'!$AA$55</c:f>
              <c:strCache>
                <c:ptCount val="1"/>
                <c:pt idx="0">
                  <c:v>その他</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93,287
(17.6％)</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115,651
(21.6％)</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88,739
(16.8％)</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88,025
(17.4％)</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80,258
(16.0％)</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'3歳入2'!$AB$50:$AF$50</c:f>
              <c:strCache/>
            </c:strRef>
          </c:cat>
          <c:val>
            <c:numRef>
              <c:f>'3歳入2'!$AB$55:$AF$55</c:f>
              <c:numCache>
                <c:ptCount val="5"/>
                <c:pt idx="0">
                  <c:v>0</c:v>
                </c:pt>
                <c:pt idx="1">
                  <c:v>0</c:v>
                </c:pt>
                <c:pt idx="2">
                  <c:v>0</c:v>
                </c:pt>
                <c:pt idx="3">
                  <c:v>0</c:v>
                </c:pt>
                <c:pt idx="4">
                  <c:v>0</c:v>
                </c:pt>
              </c:numCache>
            </c:numRef>
          </c:val>
        </c:ser>
        <c:overlap val="100"/>
        <c:axId val="60360429"/>
        <c:axId val="6372950"/>
      </c:barChart>
      <c:catAx>
        <c:axId val="60360429"/>
        <c:scaling>
          <c:orientation val="minMax"/>
        </c:scaling>
        <c:axPos val="b"/>
        <c:delete val="0"/>
        <c:numFmt formatCode="General" sourceLinked="1"/>
        <c:majorTickMark val="in"/>
        <c:minorTickMark val="none"/>
        <c:tickLblPos val="nextTo"/>
        <c:crossAx val="6372950"/>
        <c:crosses val="autoZero"/>
        <c:auto val="1"/>
        <c:lblOffset val="100"/>
        <c:noMultiLvlLbl val="0"/>
      </c:catAx>
      <c:valAx>
        <c:axId val="6372950"/>
        <c:scaling>
          <c:orientation val="minMax"/>
        </c:scaling>
        <c:axPos val="l"/>
        <c:title>
          <c:tx>
            <c:rich>
              <a:bodyPr vert="horz" rot="-5400000" anchor="ctr"/>
              <a:lstStyle/>
              <a:p>
                <a:pPr algn="ctr">
                  <a:defRPr/>
                </a:pPr>
                <a:r>
                  <a:rPr lang="en-US" cap="none" sz="1850" b="0" i="0" u="none" baseline="0">
                    <a:latin typeface="ＭＳ Ｐゴシック"/>
                    <a:ea typeface="ＭＳ Ｐゴシック"/>
                    <a:cs typeface="ＭＳ Ｐゴシック"/>
                  </a:rPr>
                  <a:t>（単位：百万円）</a:t>
                </a:r>
              </a:p>
            </c:rich>
          </c:tx>
          <c:layout/>
          <c:overlay val="0"/>
          <c:spPr>
            <a:noFill/>
            <a:ln>
              <a:noFill/>
            </a:ln>
          </c:spPr>
        </c:title>
        <c:majorGridlines/>
        <c:delete val="0"/>
        <c:numFmt formatCode="General" sourceLinked="1"/>
        <c:majorTickMark val="in"/>
        <c:minorTickMark val="none"/>
        <c:tickLblPos val="nextTo"/>
        <c:crossAx val="60360429"/>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8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9"/>
          <c:y val="0.074"/>
          <c:w val="0.59375"/>
          <c:h val="0.84675"/>
        </c:manualLayout>
      </c:layout>
      <c:doughnut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6"/>
            <c:spPr>
              <a:solidFill>
                <a:srgbClr val="FFFFFF"/>
              </a:solidFill>
            </c:spPr>
          </c:dPt>
          <c:dPt>
            <c:idx val="11"/>
            <c:spPr>
              <a:solidFill>
                <a:srgbClr val="FFFF00"/>
              </a:solidFill>
            </c:spPr>
          </c:dPt>
          <c:dLbls>
            <c:dLbl>
              <c:idx val="0"/>
              <c:tx>
                <c:rich>
                  <a:bodyPr vert="horz" rot="0" anchor="ctr"/>
                  <a:lstStyle/>
                  <a:p>
                    <a:pPr algn="ctr">
                      <a:defRPr/>
                    </a:pPr>
                    <a:r>
                      <a:rPr lang="en-US" cap="none" sz="185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1"/>
              <c:delete val="1"/>
            </c:dLbl>
            <c:dLbl>
              <c:idx val="2"/>
              <c:delete val="1"/>
            </c:dLbl>
            <c:dLbl>
              <c:idx val="3"/>
              <c:delete val="1"/>
            </c:dLbl>
            <c:dLbl>
              <c:idx val="4"/>
              <c:tx>
                <c:rich>
                  <a:bodyPr vert="horz" rot="0" anchor="ctr"/>
                  <a:lstStyle/>
                  <a:p>
                    <a:pPr algn="ctr">
                      <a:defRPr/>
                    </a:pPr>
                    <a:r>
                      <a:rPr lang="en-US" cap="none" sz="185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5"/>
              <c:delete val="1"/>
            </c:dLbl>
            <c:dLbl>
              <c:idx val="6"/>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自主財源
214,441百万円 
42.6％</a:t>
                    </a:r>
                  </a:p>
                </c:rich>
              </c:tx>
              <c:numFmt formatCode="General" sourceLinked="1"/>
              <c:showLegendKey val="0"/>
              <c:showVal val="1"/>
              <c:showBubbleSize val="0"/>
              <c:showCatName val="1"/>
              <c:showSerName val="0"/>
              <c:showPercent val="0"/>
            </c:dLbl>
            <c:dLbl>
              <c:idx val="7"/>
              <c:tx>
                <c:rich>
                  <a:bodyPr vert="horz" rot="0" anchor="ctr"/>
                  <a:lstStyle/>
                  <a:p>
                    <a:pPr algn="ctr">
                      <a:defRPr/>
                    </a:pPr>
                    <a:r>
                      <a:rPr lang="en-US" cap="none" sz="185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8"/>
              <c:tx>
                <c:rich>
                  <a:bodyPr vert="horz" rot="0" anchor="ctr"/>
                  <a:lstStyle/>
                  <a:p>
                    <a:pPr algn="ctr">
                      <a:defRPr/>
                    </a:pPr>
                    <a:r>
                      <a:rPr lang="en-US" cap="none" sz="185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9"/>
              <c:delete val="1"/>
            </c:dLbl>
            <c:dLbl>
              <c:idx val="10"/>
              <c:delete val="1"/>
            </c:dLbl>
            <c:dLbl>
              <c:idx val="11"/>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依存財源
289,407百万円
57.4％</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'3歳入2'!$AA$61:$AA$72</c:f>
              <c:strCache/>
            </c:strRef>
          </c:cat>
          <c:val>
            <c:numRef>
              <c:f>'3歳入2'!$AC$61:$AC$72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FFFFFF"/>
              </a:solidFill>
            </c:spPr>
          </c:dPt>
          <c:dPt>
            <c:idx val="2"/>
            <c:spPr>
              <a:solidFill>
                <a:srgbClr val="FFFFFF"/>
              </a:solidFill>
            </c:spPr>
          </c:dPt>
          <c:dPt>
            <c:idx val="3"/>
            <c:spPr>
              <a:solidFill>
                <a:srgbClr val="FFFFFF"/>
              </a:solidFill>
            </c:spPr>
          </c:dPt>
          <c:dPt>
            <c:idx val="4"/>
            <c:spPr>
              <a:solidFill>
                <a:srgbClr val="FFFFFF"/>
              </a:solidFill>
            </c:spPr>
          </c:dPt>
          <c:dPt>
            <c:idx val="5"/>
            <c:spPr>
              <a:solidFill>
                <a:srgbClr val="FFFFFF"/>
              </a:solidFill>
            </c:spPr>
          </c:dPt>
          <c:dPt>
            <c:idx val="7"/>
            <c:spPr>
              <a:solidFill>
                <a:srgbClr val="FFFF00"/>
              </a:solidFill>
            </c:spPr>
          </c:dPt>
          <c:dPt>
            <c:idx val="8"/>
            <c:spPr>
              <a:solidFill>
                <a:srgbClr val="FFFF00"/>
              </a:solidFill>
            </c:spPr>
          </c:dPt>
          <c:dPt>
            <c:idx val="9"/>
            <c:spPr>
              <a:solidFill>
                <a:srgbClr val="FFFF00"/>
              </a:solidFill>
            </c:spPr>
          </c:dPt>
          <c:dLbls>
            <c:dLbl>
              <c:idx val="0"/>
              <c:layout>
                <c:manualLayout>
                  <c:x val="0"/>
                  <c:y val="0"/>
                </c:manualLayout>
              </c:layout>
              <c:tx>
                <c:rich>
                  <a:bodyPr vert="horz" rot="0" anchor="ctr"/>
                  <a:lstStyle/>
                  <a:p>
                    <a:pPr algn="ctr">
                      <a:defRPr/>
                    </a:pPr>
                    <a:r>
                      <a:rPr lang="en-US" cap="none" sz="900" b="0" i="0" u="none" baseline="0">
                        <a:latin typeface="ＭＳ Ｐゴシック"/>
                        <a:ea typeface="ＭＳ Ｐゴシック"/>
                        <a:cs typeface="ＭＳ Ｐゴシック"/>
                      </a:rPr>
                      <a:t>地方税
157,870百万円
31.3％</a:t>
                    </a:r>
                  </a:p>
                </c:rich>
              </c:tx>
              <c:numFmt formatCode="General" sourceLinked="1"/>
              <c:showLegendKey val="0"/>
              <c:showVal val="1"/>
              <c:showBubbleSize val="0"/>
              <c:showCatName val="1"/>
              <c:showSerName val="0"/>
              <c:showPercent val="0"/>
            </c:dLbl>
            <c:dLbl>
              <c:idx val="1"/>
              <c:delete val="1"/>
            </c:dLbl>
            <c:dLbl>
              <c:idx val="2"/>
              <c:delete val="1"/>
            </c:dLbl>
            <c:dLbl>
              <c:idx val="3"/>
              <c:layout>
                <c:manualLayout>
                  <c:x val="0"/>
                  <c:y val="0"/>
                </c:manualLayout>
              </c:layout>
              <c:tx>
                <c:rich>
                  <a:bodyPr vert="horz" rot="0" anchor="ctr"/>
                  <a:lstStyle/>
                  <a:p>
                    <a:pPr algn="ctr">
                      <a:defRPr/>
                    </a:pPr>
                    <a:r>
                      <a:rPr lang="en-US" cap="none" sz="900" b="0" i="0" u="none" baseline="0">
                        <a:latin typeface="ＭＳ Ｐゴシック"/>
                        <a:ea typeface="ＭＳ Ｐゴシック"/>
                        <a:cs typeface="ＭＳ Ｐゴシック"/>
                      </a:rPr>
                      <a:t>繰入金
10,297百万円　2.1％</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latin typeface="ＭＳ Ｐゴシック"/>
                        <a:ea typeface="ＭＳ Ｐゴシック"/>
                        <a:cs typeface="ＭＳ Ｐゴシック"/>
                      </a:rPr>
                      <a:t>諸収入
11,817百万円　2.4％</a:t>
                    </a:r>
                  </a:p>
                </c:rich>
              </c:tx>
              <c:numFmt formatCode="General" sourceLinked="1"/>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latin typeface="ＭＳ Ｐゴシック"/>
                        <a:ea typeface="ＭＳ Ｐゴシック"/>
                        <a:cs typeface="ＭＳ Ｐゴシック"/>
                      </a:rPr>
                      <a:t>その他自主財源
16,744百万円　3.3％</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185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latin typeface="ＭＳ Ｐゴシック"/>
                        <a:ea typeface="ＭＳ Ｐゴシック"/>
                        <a:cs typeface="ＭＳ Ｐゴシック"/>
                      </a:rPr>
                      <a:t>地方交付税
124,275百万円
24.7％</a:t>
                    </a:r>
                  </a:p>
                </c:rich>
              </c:tx>
              <c:numFmt formatCode="General" sourceLinked="1"/>
              <c:showLegendKey val="0"/>
              <c:showVal val="1"/>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latin typeface="ＭＳ Ｐゴシック"/>
                        <a:ea typeface="ＭＳ Ｐゴシック"/>
                        <a:cs typeface="ＭＳ Ｐゴシック"/>
                      </a:rPr>
                      <a:t>国県支出金
89,781百万円
17.8％</a:t>
                    </a:r>
                  </a:p>
                </c:rich>
              </c:tx>
              <c:numFmt formatCode="General" sourceLinked="1"/>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900" b="0" i="0" u="none" baseline="0">
                        <a:latin typeface="ＭＳ Ｐゴシック"/>
                        <a:ea typeface="ＭＳ Ｐゴシック"/>
                        <a:cs typeface="ＭＳ Ｐゴシック"/>
                      </a:rPr>
                      <a:t>地方債
51,664百万円
10.2％</a:t>
                    </a:r>
                  </a:p>
                </c:rich>
              </c:tx>
              <c:numFmt formatCode="General" sourceLinked="1"/>
              <c:showLegendKey val="0"/>
              <c:showVal val="1"/>
              <c:showBubbleSize val="0"/>
              <c:showCatName val="1"/>
              <c:showSerName val="0"/>
              <c:showPercent val="0"/>
            </c:dLbl>
            <c:dLbl>
              <c:idx val="10"/>
              <c:layout>
                <c:manualLayout>
                  <c:x val="0"/>
                  <c:y val="0"/>
                </c:manualLayout>
              </c:layout>
              <c:tx>
                <c:rich>
                  <a:bodyPr vert="horz" rot="0" anchor="ctr"/>
                  <a:lstStyle/>
                  <a:p>
                    <a:pPr algn="ctr">
                      <a:defRPr/>
                    </a:pPr>
                    <a:r>
                      <a:rPr lang="en-US" cap="none" sz="900" b="0" i="0" u="none" baseline="0">
                        <a:latin typeface="ＭＳ Ｐゴシック"/>
                        <a:ea typeface="ＭＳ Ｐゴシック"/>
                        <a:cs typeface="ＭＳ Ｐゴシック"/>
                      </a:rPr>
                      <a:t>その他依存財源
23,687百万円
4.7％</a:t>
                    </a:r>
                  </a:p>
                </c:rich>
              </c:tx>
              <c:numFmt formatCode="General" sourceLinked="1"/>
              <c:showLegendKey val="0"/>
              <c:showVal val="1"/>
              <c:showBubbleSize val="0"/>
              <c:showCatName val="1"/>
              <c:showSerName val="0"/>
              <c:showPercent val="0"/>
            </c:dLbl>
            <c:dLbl>
              <c:idx val="11"/>
              <c:tx>
                <c:rich>
                  <a:bodyPr vert="horz" rot="0" anchor="ctr"/>
                  <a:lstStyle/>
                  <a:p>
                    <a:pPr algn="ctr">
                      <a:defRPr/>
                    </a:pPr>
                    <a:r>
                      <a:rPr lang="en-US" cap="none" sz="185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'3歳入2'!$AA$61:$AA$72</c:f>
              <c:strCache/>
            </c:strRef>
          </c:cat>
          <c:val>
            <c:numRef>
              <c:f>'3歳入2'!$AB$61:$AB$72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holeSize val="50"/>
      </c:doughnutChart>
      <c:spPr>
        <a:noFill/>
        <a:ln>
          <a:noFill/>
        </a:ln>
      </c:spPr>
    </c:plotArea>
    <c:plotVisOnly val="1"/>
    <c:dispBlanksAs val="gap"/>
    <c:showDLblsOverMax val="0"/>
  </c:chart>
  <c:txPr>
    <a:bodyPr vert="horz" rot="0"/>
    <a:lstStyle/>
    <a:p>
      <a:pPr>
        <a:defRPr lang="en-US" cap="none" sz="18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'4目的別2'!$AA$51</c:f>
              <c:strCache>
                <c:ptCount val="1"/>
                <c:pt idx="0">
                  <c:v>総務費</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70,503
(13.8％)</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80,765
(15.5％)</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83,551
(16.4％)</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71,354
(14.5％)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67,332
(13.8％)</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'4目的別2'!$AB$50:$AF$50</c:f>
              <c:strCache/>
            </c:strRef>
          </c:cat>
          <c:val>
            <c:numRef>
              <c:f>'4目的別2'!$AB$51:$AF$51</c:f>
              <c:numCache>
                <c:ptCount val="5"/>
                <c:pt idx="0">
                  <c:v>0</c:v>
                </c:pt>
                <c:pt idx="1">
                  <c:v>0</c:v>
                </c:pt>
                <c:pt idx="2">
                  <c:v>0</c:v>
                </c:pt>
                <c:pt idx="3">
                  <c:v>0</c:v>
                </c:pt>
                <c:pt idx="4">
                  <c:v>0</c:v>
                </c:pt>
              </c:numCache>
            </c:numRef>
          </c:val>
        </c:ser>
        <c:ser>
          <c:idx val="1"/>
          <c:order val="1"/>
          <c:tx>
            <c:strRef>
              <c:f>'4目的別2'!$AA$52</c:f>
              <c:strCache>
                <c:ptCount val="1"/>
                <c:pt idx="0">
                  <c:v>民生費</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118,732
(23.2％)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124,637
(23.9％)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128,468
(25.2％)</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130,367
(26.6％)</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134,535
(27.6％)</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'4目的別2'!$AB$50:$AF$50</c:f>
              <c:strCache/>
            </c:strRef>
          </c:cat>
          <c:val>
            <c:numRef>
              <c:f>'4目的別2'!$AB$52:$AF$52</c:f>
              <c:numCache>
                <c:ptCount val="5"/>
                <c:pt idx="0">
                  <c:v>0</c:v>
                </c:pt>
                <c:pt idx="1">
                  <c:v>0</c:v>
                </c:pt>
                <c:pt idx="2">
                  <c:v>0</c:v>
                </c:pt>
                <c:pt idx="3">
                  <c:v>0</c:v>
                </c:pt>
                <c:pt idx="4">
                  <c:v>0</c:v>
                </c:pt>
              </c:numCache>
            </c:numRef>
          </c:val>
        </c:ser>
        <c:ser>
          <c:idx val="2"/>
          <c:order val="2"/>
          <c:tx>
            <c:strRef>
              <c:f>'4目的別2'!$AA$53</c:f>
              <c:strCache>
                <c:ptCount val="1"/>
                <c:pt idx="0">
                  <c:v>農林水産業費</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ＭＳ Ｐゴシック"/>
                        <a:ea typeface="ＭＳ Ｐゴシック"/>
                        <a:cs typeface="ＭＳ Ｐゴシック"/>
                      </a:rPr>
                      <a:t>33,774
(6.6％)</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ＭＳ Ｐゴシック"/>
                        <a:ea typeface="ＭＳ Ｐゴシック"/>
                        <a:cs typeface="ＭＳ Ｐゴシック"/>
                      </a:rPr>
                      <a:t>33,564
(6.5％)</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ＭＳ Ｐゴシック"/>
                        <a:ea typeface="ＭＳ Ｐゴシック"/>
                        <a:cs typeface="ＭＳ Ｐゴシック"/>
                      </a:rPr>
                      <a:t>28,764
(5.6％)</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800" b="0" i="0" u="none" baseline="0">
                        <a:latin typeface="ＭＳ Ｐゴシック"/>
                        <a:ea typeface="ＭＳ Ｐゴシック"/>
                        <a:cs typeface="ＭＳ Ｐゴシック"/>
                      </a:rPr>
                      <a:t>28,133
(5.7％)</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700" b="0" i="0" u="none" baseline="0">
                        <a:latin typeface="ＭＳ Ｐゴシック"/>
                        <a:ea typeface="ＭＳ Ｐゴシック"/>
                        <a:cs typeface="ＭＳ Ｐゴシック"/>
                      </a:rPr>
                      <a:t>24,664
(5.1％)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'4目的別2'!$AB$50:$AF$50</c:f>
              <c:strCache/>
            </c:strRef>
          </c:cat>
          <c:val>
            <c:numRef>
              <c:f>'4目的別2'!$AB$53:$AF$53</c:f>
              <c:numCache>
                <c:ptCount val="5"/>
                <c:pt idx="0">
                  <c:v>0</c:v>
                </c:pt>
                <c:pt idx="1">
                  <c:v>0</c:v>
                </c:pt>
                <c:pt idx="2">
                  <c:v>0</c:v>
                </c:pt>
                <c:pt idx="3">
                  <c:v>0</c:v>
                </c:pt>
                <c:pt idx="4">
                  <c:v>0</c:v>
                </c:pt>
              </c:numCache>
            </c:numRef>
          </c:val>
        </c:ser>
        <c:ser>
          <c:idx val="3"/>
          <c:order val="3"/>
          <c:tx>
            <c:strRef>
              <c:f>'4目的別2'!$AA$54</c:f>
              <c:strCache>
                <c:ptCount val="1"/>
                <c:pt idx="0">
                  <c:v>土木費</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78,791
(15.4％)</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72,225
(13.9％)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60,882
(11.9％)</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61,570
(12.6％)</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62,098
(12.7％)</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'4目的別2'!$AB$50:$AF$50</c:f>
              <c:strCache/>
            </c:strRef>
          </c:cat>
          <c:val>
            <c:numRef>
              <c:f>'4目的別2'!$AB$54:$AF$54</c:f>
              <c:numCache>
                <c:ptCount val="5"/>
                <c:pt idx="0">
                  <c:v>0</c:v>
                </c:pt>
                <c:pt idx="1">
                  <c:v>0</c:v>
                </c:pt>
                <c:pt idx="2">
                  <c:v>0</c:v>
                </c:pt>
                <c:pt idx="3">
                  <c:v>0</c:v>
                </c:pt>
                <c:pt idx="4">
                  <c:v>0</c:v>
                </c:pt>
              </c:numCache>
            </c:numRef>
          </c:val>
        </c:ser>
        <c:ser>
          <c:idx val="4"/>
          <c:order val="4"/>
          <c:tx>
            <c:strRef>
              <c:f>'4目的別2'!$AA$55</c:f>
              <c:strCache>
                <c:ptCount val="1"/>
                <c:pt idx="0">
                  <c:v>教育費</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55,377
(10.8％)</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54,418
(10.5％)</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53,076
(10.4％)</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47,871
(9.8％)</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49,590
(10.2％)</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'4目的別2'!$AB$50:$AF$50</c:f>
              <c:strCache/>
            </c:strRef>
          </c:cat>
          <c:val>
            <c:numRef>
              <c:f>'4目的別2'!$AB$55:$AF$55</c:f>
              <c:numCache>
                <c:ptCount val="5"/>
                <c:pt idx="0">
                  <c:v>0</c:v>
                </c:pt>
                <c:pt idx="1">
                  <c:v>0</c:v>
                </c:pt>
                <c:pt idx="2">
                  <c:v>0</c:v>
                </c:pt>
                <c:pt idx="3">
                  <c:v>0</c:v>
                </c:pt>
                <c:pt idx="4">
                  <c:v>0</c:v>
                </c:pt>
              </c:numCache>
            </c:numRef>
          </c:val>
        </c:ser>
        <c:ser>
          <c:idx val="5"/>
          <c:order val="5"/>
          <c:tx>
            <c:strRef>
              <c:f>'4目的別2'!$AA$56</c:f>
              <c:strCache>
                <c:ptCount val="1"/>
                <c:pt idx="0">
                  <c:v>公債費</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70,931
(13.9％)</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69,691
(13.4％)</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69,317
(13.6％)</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70,978
(14.5％)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73,781
(15.1％)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'4目的別2'!$AB$50:$AF$50</c:f>
              <c:strCache/>
            </c:strRef>
          </c:cat>
          <c:val>
            <c:numRef>
              <c:f>'4目的別2'!$AB$56:$AF$56</c:f>
              <c:numCache>
                <c:ptCount val="5"/>
                <c:pt idx="0">
                  <c:v>0</c:v>
                </c:pt>
                <c:pt idx="1">
                  <c:v>0</c:v>
                </c:pt>
                <c:pt idx="2">
                  <c:v>0</c:v>
                </c:pt>
                <c:pt idx="3">
                  <c:v>0</c:v>
                </c:pt>
                <c:pt idx="4">
                  <c:v>0</c:v>
                </c:pt>
              </c:numCache>
            </c:numRef>
          </c:val>
        </c:ser>
        <c:ser>
          <c:idx val="6"/>
          <c:order val="6"/>
          <c:tx>
            <c:strRef>
              <c:f>'4目的別2'!$AA$57</c:f>
              <c:strCache>
                <c:ptCount val="1"/>
                <c:pt idx="0">
                  <c:v>その他</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83,253
(16.3％)</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85,372
(16.3％)</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86,702
(16.9％)</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80,504
(16.3％)</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75,678
(15.5％)</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'4目的別2'!$AB$50:$AF$50</c:f>
              <c:strCache/>
            </c:strRef>
          </c:cat>
          <c:val>
            <c:numRef>
              <c:f>'4目的別2'!$AB$57:$AF$57</c:f>
              <c:numCache>
                <c:ptCount val="5"/>
                <c:pt idx="0">
                  <c:v>0</c:v>
                </c:pt>
                <c:pt idx="1">
                  <c:v>0</c:v>
                </c:pt>
                <c:pt idx="2">
                  <c:v>0</c:v>
                </c:pt>
                <c:pt idx="3">
                  <c:v>0</c:v>
                </c:pt>
                <c:pt idx="4">
                  <c:v>0</c:v>
                </c:pt>
              </c:numCache>
            </c:numRef>
          </c:val>
        </c:ser>
        <c:overlap val="100"/>
        <c:axId val="57356551"/>
        <c:axId val="46446912"/>
      </c:barChart>
      <c:catAx>
        <c:axId val="57356551"/>
        <c:scaling>
          <c:orientation val="minMax"/>
        </c:scaling>
        <c:axPos val="b"/>
        <c:delete val="0"/>
        <c:numFmt formatCode="General" sourceLinked="1"/>
        <c:majorTickMark val="in"/>
        <c:minorTickMark val="none"/>
        <c:tickLblPos val="nextTo"/>
        <c:crossAx val="46446912"/>
        <c:crosses val="autoZero"/>
        <c:auto val="1"/>
        <c:lblOffset val="100"/>
        <c:noMultiLvlLbl val="0"/>
      </c:catAx>
      <c:valAx>
        <c:axId val="46446912"/>
        <c:scaling>
          <c:orientation val="minMax"/>
        </c:scaling>
        <c:axPos val="l"/>
        <c:title>
          <c:tx>
            <c:rich>
              <a:bodyPr vert="horz" rot="-5400000" anchor="ctr"/>
              <a:lstStyle/>
              <a:p>
                <a:pPr algn="ctr">
                  <a:defRPr/>
                </a:pPr>
                <a:r>
                  <a:rPr lang="en-US" cap="none" sz="1850" b="0" i="0" u="none" baseline="0">
                    <a:latin typeface="ＭＳ Ｐゴシック"/>
                    <a:ea typeface="ＭＳ Ｐゴシック"/>
                    <a:cs typeface="ＭＳ Ｐゴシック"/>
                  </a:rPr>
                  <a:t>（単位：百万円）</a:t>
                </a:r>
              </a:p>
            </c:rich>
          </c:tx>
          <c:layout/>
          <c:overlay val="0"/>
          <c:spPr>
            <a:noFill/>
            <a:ln>
              <a:noFill/>
            </a:ln>
          </c:spPr>
        </c:title>
        <c:majorGridlines/>
        <c:delete val="0"/>
        <c:numFmt formatCode="General" sourceLinked="1"/>
        <c:majorTickMark val="in"/>
        <c:minorTickMark val="none"/>
        <c:tickLblPos val="nextTo"/>
        <c:crossAx val="57356551"/>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8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815"/>
          <c:w val="0.5715"/>
          <c:h val="0.83"/>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FF00"/>
              </a:solidFill>
            </c:spPr>
          </c:dPt>
          <c:dPt>
            <c:idx val="5"/>
            <c:spPr>
              <a:solidFill>
                <a:srgbClr val="99CCFF"/>
              </a:solidFill>
            </c:spPr>
          </c:dPt>
          <c:dPt>
            <c:idx val="6"/>
            <c:spPr>
              <a:solidFill>
                <a:srgbClr val="CC99FF"/>
              </a:solidFill>
            </c:spPr>
          </c:dPt>
          <c:dPt>
            <c:idx val="8"/>
            <c:spPr>
              <a:solidFill>
                <a:srgbClr val="FF6600"/>
              </a:solidFill>
            </c:spPr>
          </c:dPt>
          <c:dPt>
            <c:idx val="9"/>
            <c:spPr>
              <a:solidFill>
                <a:srgbClr val="FFCC99"/>
              </a:solidFill>
            </c:spPr>
          </c:dPt>
          <c:dPt>
            <c:idx val="10"/>
            <c:spPr>
              <a:solidFill>
                <a:srgbClr val="3366FF"/>
              </a:solidFill>
            </c:spPr>
          </c:dPt>
          <c:dLbls>
            <c:dLbl>
              <c:idx val="0"/>
              <c:delete val="1"/>
            </c:dLbl>
            <c:dLbl>
              <c:idx val="1"/>
              <c:tx>
                <c:rich>
                  <a:bodyPr vert="horz" rot="0" anchor="ctr"/>
                  <a:lstStyle/>
                  <a:p>
                    <a:pPr algn="ctr">
                      <a:defRPr/>
                    </a:pPr>
                    <a:r>
                      <a:rPr lang="en-US" cap="none" sz="1200" b="0" i="0" u="none" baseline="0">
                        <a:latin typeface="ＭＳ Ｐゴシック"/>
                        <a:ea typeface="ＭＳ Ｐゴシック"/>
                        <a:cs typeface="ＭＳ Ｐゴシック"/>
                      </a:rPr>
                      <a:t>総務費
67,332百万円
13.8%</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1200" b="0" i="0" u="none" baseline="0">
                        <a:latin typeface="ＭＳ Ｐゴシック"/>
                        <a:ea typeface="ＭＳ Ｐゴシック"/>
                        <a:cs typeface="ＭＳ Ｐゴシック"/>
                      </a:rPr>
                      <a:t>民生費
134,535百万円
27.6%</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200" b="0" i="0" u="none" baseline="0">
                        <a:latin typeface="ＭＳ Ｐゴシック"/>
                        <a:ea typeface="ＭＳ Ｐゴシック"/>
                        <a:cs typeface="ＭＳ Ｐゴシック"/>
                      </a:rPr>
                      <a:t>衛生費
38,210百万円
7.8%</a:t>
                    </a:r>
                  </a:p>
                </c:rich>
              </c:tx>
              <c:numFmt formatCode="General" sourceLinked="1"/>
              <c:showLegendKey val="0"/>
              <c:showVal val="0"/>
              <c:showBubbleSize val="0"/>
              <c:showCatName val="1"/>
              <c:showSerName val="0"/>
              <c:showPercent val="1"/>
            </c:dLbl>
            <c:dLbl>
              <c:idx val="4"/>
              <c:delete val="1"/>
            </c:dLbl>
            <c:dLbl>
              <c:idx val="5"/>
              <c:layout>
                <c:manualLayout>
                  <c:x val="0"/>
                  <c:y val="0"/>
                </c:manualLayout>
              </c:layout>
              <c:tx>
                <c:rich>
                  <a:bodyPr vert="horz" rot="0" anchor="ctr"/>
                  <a:lstStyle/>
                  <a:p>
                    <a:pPr algn="ctr">
                      <a:defRPr/>
                    </a:pPr>
                    <a:r>
                      <a:rPr lang="en-US" cap="none" sz="1200" b="0" i="0" u="none" baseline="0">
                        <a:latin typeface="ＭＳ Ｐゴシック"/>
                        <a:ea typeface="ＭＳ Ｐゴシック"/>
                        <a:cs typeface="ＭＳ Ｐゴシック"/>
                      </a:rPr>
                      <a:t>農林水産業費
24,664百万円
5.1%</a:t>
                    </a:r>
                  </a:p>
                </c:rich>
              </c:tx>
              <c:numFmt formatCode="General" sourceLinked="1"/>
              <c:showLegendKey val="0"/>
              <c:showVal val="0"/>
              <c:showBubbleSize val="0"/>
              <c:showCatName val="1"/>
              <c:showSerName val="0"/>
              <c:showPercent val="1"/>
            </c:dLbl>
            <c:dLbl>
              <c:idx val="6"/>
              <c:delete val="1"/>
            </c:dLbl>
            <c:dLbl>
              <c:idx val="7"/>
              <c:tx>
                <c:rich>
                  <a:bodyPr vert="horz" rot="0" anchor="ctr"/>
                  <a:lstStyle/>
                  <a:p>
                    <a:pPr algn="ctr">
                      <a:defRPr/>
                    </a:pPr>
                    <a:r>
                      <a:rPr lang="en-US" cap="none" sz="1200" b="0" i="0" u="none" baseline="0">
                        <a:latin typeface="ＭＳ Ｐゴシック"/>
                        <a:ea typeface="ＭＳ Ｐゴシック"/>
                        <a:cs typeface="ＭＳ Ｐゴシック"/>
                      </a:rPr>
                      <a:t>土木費
62,098百万円
12.7%</a:t>
                    </a:r>
                  </a:p>
                </c:rich>
              </c:tx>
              <c:numFmt formatCode="General" sourceLinked="1"/>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1200" b="0" i="0" u="none" baseline="0">
                        <a:latin typeface="ＭＳ Ｐゴシック"/>
                        <a:ea typeface="ＭＳ Ｐゴシック"/>
                        <a:cs typeface="ＭＳ Ｐゴシック"/>
                      </a:rPr>
                      <a:t>消防費
16,747百万円
3.4%</a:t>
                    </a:r>
                  </a:p>
                </c:rich>
              </c:tx>
              <c:numFmt formatCode="General" sourceLinked="1"/>
              <c:showLegendKey val="0"/>
              <c:showVal val="0"/>
              <c:showBubbleSize val="0"/>
              <c:showCatName val="1"/>
              <c:showSerName val="0"/>
              <c:showPercent val="1"/>
            </c:dLbl>
            <c:dLbl>
              <c:idx val="9"/>
              <c:tx>
                <c:rich>
                  <a:bodyPr vert="horz" rot="0" anchor="ctr"/>
                  <a:lstStyle/>
                  <a:p>
                    <a:pPr algn="ctr">
                      <a:defRPr/>
                    </a:pPr>
                    <a:r>
                      <a:rPr lang="en-US" cap="none" sz="1200" b="0" i="0" u="none" baseline="0">
                        <a:latin typeface="ＭＳ Ｐゴシック"/>
                        <a:ea typeface="ＭＳ Ｐゴシック"/>
                        <a:cs typeface="ＭＳ Ｐゴシック"/>
                      </a:rPr>
                      <a:t>教育費
49,590百万円
10.2%</a:t>
                    </a:r>
                  </a:p>
                </c:rich>
              </c:tx>
              <c:numFmt formatCode="General" sourceLinked="1"/>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200" b="0" i="0" u="none" baseline="0">
                        <a:latin typeface="ＭＳ Ｐゴシック"/>
                        <a:ea typeface="ＭＳ Ｐゴシック"/>
                        <a:cs typeface="ＭＳ Ｐゴシック"/>
                      </a:rPr>
                      <a:t>災害復旧費
4,704百万円
1.0%</a:t>
                    </a:r>
                  </a:p>
                </c:rich>
              </c:tx>
              <c:numFmt formatCode="General" sourceLinked="1"/>
              <c:showLegendKey val="0"/>
              <c:showVal val="0"/>
              <c:showBubbleSize val="0"/>
              <c:showCatName val="1"/>
              <c:showSerName val="0"/>
              <c:showPercent val="1"/>
            </c:dLbl>
            <c:dLbl>
              <c:idx val="11"/>
              <c:tx>
                <c:rich>
                  <a:bodyPr vert="horz" rot="0" anchor="ctr"/>
                  <a:lstStyle/>
                  <a:p>
                    <a:pPr algn="ctr">
                      <a:defRPr/>
                    </a:pPr>
                    <a:r>
                      <a:rPr lang="en-US" cap="none" sz="1200" b="0" i="0" u="none" baseline="0">
                        <a:latin typeface="ＭＳ Ｐゴシック"/>
                        <a:ea typeface="ＭＳ Ｐゴシック"/>
                        <a:cs typeface="ＭＳ Ｐゴシック"/>
                      </a:rPr>
                      <a:t>公債費
73,781百万円
15.1%</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'4目的別2'!$AA$62:$AA$73</c:f>
              <c:strCache/>
            </c:strRef>
          </c:cat>
          <c:val>
            <c:numRef>
              <c:f>'4目的別2'!$AB$62:$AB$73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holeSize val="50"/>
      </c:doughnutChart>
      <c:spPr>
        <a:noFill/>
        <a:ln>
          <a:noFill/>
        </a:ln>
      </c:spPr>
    </c:plotArea>
    <c:plotVisOnly val="1"/>
    <c:dispBlanksAs val="gap"/>
    <c:showDLblsOverMax val="0"/>
  </c:chart>
  <c:txPr>
    <a:bodyPr vert="horz" rot="0"/>
    <a:lstStyle/>
    <a:p>
      <a:pPr>
        <a:defRPr lang="en-US" cap="none" sz="1875"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'5性質別2'!$AA$51</c:f>
              <c:strCache>
                <c:ptCount val="1"/>
                <c:pt idx="0">
                  <c:v>人件費</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118,290
(23.1％)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120,717
(23.2％)</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114,410
(22.4％)</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113,253
(23.1％)</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111,131
(22.8％)</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'5性質別2'!$AB$50:$AF$50</c:f>
              <c:strCache/>
            </c:strRef>
          </c:cat>
          <c:val>
            <c:numRef>
              <c:f>'5性質別2'!$AB$51:$AF$51</c:f>
              <c:numCache/>
            </c:numRef>
          </c:val>
        </c:ser>
        <c:ser>
          <c:idx val="1"/>
          <c:order val="1"/>
          <c:tx>
            <c:strRef>
              <c:f>'5性質別2'!$AA$52</c:f>
              <c:strCache>
                <c:ptCount val="1"/>
                <c:pt idx="0">
                  <c:v>扶助費</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64,476
(12.6％)</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68,236
(13.1％)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72,910
(14.2％)</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74,393
(15.1％)</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78,288
(16.1％)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'5性質別2'!$AB$50:$AF$50</c:f>
              <c:strCache/>
            </c:strRef>
          </c:cat>
          <c:val>
            <c:numRef>
              <c:f>'5性質別2'!$AB$52:$AF$52</c:f>
              <c:numCache/>
            </c:numRef>
          </c:val>
        </c:ser>
        <c:ser>
          <c:idx val="2"/>
          <c:order val="2"/>
          <c:tx>
            <c:strRef>
              <c:f>'5性質別2'!$AA$53</c:f>
              <c:strCache>
                <c:ptCount val="1"/>
                <c:pt idx="0">
                  <c:v>公債費</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70,964
(13.9％)</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69,688
(13.4％)</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69,316
(13.6％)</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70,975
(14.5％)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73,778
(15.1％)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'5性質別2'!$AB$50:$AF$50</c:f>
              <c:strCache/>
            </c:strRef>
          </c:cat>
          <c:val>
            <c:numRef>
              <c:f>'5性質別2'!$AB$53:$AF$53</c:f>
              <c:numCache/>
            </c:numRef>
          </c:val>
        </c:ser>
        <c:ser>
          <c:idx val="3"/>
          <c:order val="3"/>
          <c:tx>
            <c:strRef>
              <c:f>'5性質別2'!$AA$54</c:f>
              <c:strCache>
                <c:ptCount val="1"/>
                <c:pt idx="0">
                  <c:v>物件費</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52,034
(10.2％)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57,310
(11.0％)</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52,568
(10.3％)</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48,600
(9.9％)</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49,790
(10.2％)</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'5性質別2'!$AB$50:$AF$50</c:f>
              <c:strCache/>
            </c:strRef>
          </c:cat>
          <c:val>
            <c:numRef>
              <c:f>'5性質別2'!$AB$54:$AF$54</c:f>
              <c:numCache/>
            </c:numRef>
          </c:val>
        </c:ser>
        <c:ser>
          <c:idx val="4"/>
          <c:order val="4"/>
          <c:tx>
            <c:strRef>
              <c:f>'5性質別2'!$AA$55</c:f>
              <c:strCache>
                <c:ptCount val="1"/>
                <c:pt idx="0">
                  <c:v>普通建設事業費</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103,937
(20.3％)</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96,912
(18.6％)</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82,861
(16.2％)</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79,381
(16.2％)</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75,518
(15.4％)</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'5性質別2'!$AB$50:$AF$50</c:f>
              <c:strCache/>
            </c:strRef>
          </c:cat>
          <c:val>
            <c:numRef>
              <c:f>'5性質別2'!$AB$55:$AF$55</c:f>
              <c:numCache/>
            </c:numRef>
          </c:val>
        </c:ser>
        <c:ser>
          <c:idx val="5"/>
          <c:order val="5"/>
          <c:tx>
            <c:strRef>
              <c:f>'5性質別2'!$AA$56</c:f>
              <c:strCache>
                <c:ptCount val="1"/>
                <c:pt idx="0">
                  <c:v>繰出金</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46,373
(9.1％)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47,446
(9.1％)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48,060
(9.4％)</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49,040
(10.0％)</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49,260
(10.1％)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'5性質別2'!$AB$50:$AF$50</c:f>
              <c:strCache/>
            </c:strRef>
          </c:cat>
          <c:val>
            <c:numRef>
              <c:f>'5性質別2'!$AB$56:$AF$56</c:f>
              <c:numCache/>
            </c:numRef>
          </c:val>
        </c:ser>
        <c:ser>
          <c:idx val="6"/>
          <c:order val="6"/>
          <c:tx>
            <c:strRef>
              <c:f>'5性質別2'!$AA$57</c:f>
              <c:strCache>
                <c:ptCount val="1"/>
                <c:pt idx="0">
                  <c:v>その他</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55,287
(10.8％)</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1000" b="0" i="0" u="none" baseline="0">
                        <a:latin typeface="ＭＳ Ｐゴシック"/>
                        <a:ea typeface="ＭＳ Ｐゴシック"/>
                        <a:cs typeface="ＭＳ Ｐゴシック"/>
                      </a:rPr>
                      <a:t>60,363
(11.6％)</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0" b="0" i="0" u="none" baseline="0">
                        <a:latin typeface="ＭＳ Ｐゴシック"/>
                        <a:ea typeface="ＭＳ Ｐゴシック"/>
                        <a:cs typeface="ＭＳ Ｐゴシック"/>
                      </a:rPr>
                      <a:t>70,635
(13.9％)</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1000" b="0" i="0" u="none" baseline="0">
                        <a:latin typeface="ＭＳ Ｐゴシック"/>
                        <a:ea typeface="ＭＳ Ｐゴシック"/>
                        <a:cs typeface="ＭＳ Ｐゴシック"/>
                      </a:rPr>
                      <a:t>55,135
(11.2％)</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latin typeface="ＭＳ Ｐゴシック"/>
                        <a:ea typeface="ＭＳ Ｐゴシック"/>
                        <a:cs typeface="ＭＳ Ｐゴシック"/>
                      </a:rPr>
                      <a:t>49,913
(10.3％)</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'5性質別2'!$AB$50:$AF$50</c:f>
              <c:strCache/>
            </c:strRef>
          </c:cat>
          <c:val>
            <c:numRef>
              <c:f>'5性質別2'!$AB$57:$AF$57</c:f>
              <c:numCache/>
            </c:numRef>
          </c:val>
        </c:ser>
        <c:overlap val="100"/>
        <c:axId val="15369025"/>
        <c:axId val="4103498"/>
      </c:barChart>
      <c:catAx>
        <c:axId val="15369025"/>
        <c:scaling>
          <c:orientation val="minMax"/>
        </c:scaling>
        <c:axPos val="b"/>
        <c:delete val="0"/>
        <c:numFmt formatCode="General" sourceLinked="1"/>
        <c:majorTickMark val="in"/>
        <c:minorTickMark val="none"/>
        <c:tickLblPos val="nextTo"/>
        <c:crossAx val="4103498"/>
        <c:crosses val="autoZero"/>
        <c:auto val="1"/>
        <c:lblOffset val="100"/>
        <c:noMultiLvlLbl val="0"/>
      </c:catAx>
      <c:valAx>
        <c:axId val="4103498"/>
        <c:scaling>
          <c:orientation val="minMax"/>
        </c:scaling>
        <c:axPos val="l"/>
        <c:title>
          <c:tx>
            <c:rich>
              <a:bodyPr vert="horz" rot="-5400000" anchor="ctr"/>
              <a:lstStyle/>
              <a:p>
                <a:pPr algn="ctr">
                  <a:defRPr/>
                </a:pPr>
                <a:r>
                  <a:rPr lang="en-US" cap="none" sz="1850" b="0" i="0" u="none" baseline="0">
                    <a:latin typeface="ＭＳ Ｐゴシック"/>
                    <a:ea typeface="ＭＳ Ｐゴシック"/>
                    <a:cs typeface="ＭＳ Ｐゴシック"/>
                  </a:rPr>
                  <a:t>（単位：百万円）</a:t>
                </a:r>
              </a:p>
            </c:rich>
          </c:tx>
          <c:layout/>
          <c:overlay val="0"/>
          <c:spPr>
            <a:noFill/>
            <a:ln>
              <a:noFill/>
            </a:ln>
          </c:spPr>
        </c:title>
        <c:majorGridlines/>
        <c:delete val="0"/>
        <c:numFmt formatCode="General" sourceLinked="1"/>
        <c:majorTickMark val="in"/>
        <c:minorTickMark val="none"/>
        <c:tickLblPos val="nextTo"/>
        <c:crossAx val="15369025"/>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8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75"/>
          <c:y val="0.04875"/>
          <c:w val="0.5995"/>
          <c:h val="0.87375"/>
        </c:manualLayout>
      </c:layout>
      <c:doughnut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6"/>
            <c:spPr>
              <a:solidFill>
                <a:srgbClr val="FFFF00"/>
              </a:solidFill>
            </c:spPr>
          </c:dPt>
          <c:dLbls>
            <c:dLbl>
              <c:idx val="0"/>
              <c:tx>
                <c:rich>
                  <a:bodyPr vert="horz" rot="0" anchor="ctr"/>
                  <a:lstStyle/>
                  <a:p>
                    <a:pPr algn="ctr">
                      <a:defRPr/>
                    </a:pPr>
                    <a:r>
                      <a:rPr lang="en-US" cap="none" sz="120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20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20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latin typeface="ＭＳ Ｐゴシック"/>
                        <a:ea typeface="ＭＳ Ｐゴシック"/>
                        <a:cs typeface="ＭＳ Ｐゴシック"/>
                      </a:rPr>
                      <a:t>義務的経費
263,197百万円
54.0％</a:t>
                    </a:r>
                  </a:p>
                </c:rich>
              </c:tx>
              <c:numFmt formatCode="General" sourceLinked="1"/>
              <c:showLegendKey val="0"/>
              <c:showVal val="1"/>
              <c:showBubbleSize val="0"/>
              <c:showCatName val="1"/>
              <c:showSerName val="0"/>
              <c:showPercent val="0"/>
            </c:dLbl>
            <c:dLbl>
              <c:idx val="4"/>
              <c:delete val="1"/>
            </c:dLbl>
            <c:dLbl>
              <c:idx val="5"/>
              <c:delete val="1"/>
            </c:dLbl>
            <c:dLbl>
              <c:idx val="6"/>
              <c:layout>
                <c:manualLayout>
                  <c:x val="0"/>
                  <c:y val="0"/>
                </c:manualLayout>
              </c:layout>
              <c:tx>
                <c:rich>
                  <a:bodyPr vert="horz" rot="0" anchor="ctr"/>
                  <a:lstStyle/>
                  <a:p>
                    <a:pPr algn="ctr">
                      <a:defRPr/>
                    </a:pPr>
                    <a:r>
                      <a:rPr lang="en-US" cap="none" sz="1200" b="0" i="0" u="none" baseline="0">
                        <a:latin typeface="ＭＳ Ｐゴシック"/>
                        <a:ea typeface="ＭＳ Ｐゴシック"/>
                        <a:cs typeface="ＭＳ Ｐゴシック"/>
                      </a:rPr>
                      <a:t>投資的経費
80,222百万円
16.4％</a:t>
                    </a:r>
                  </a:p>
                </c:rich>
              </c:tx>
              <c:numFmt formatCode="General" sourceLinked="1"/>
              <c:showLegendKey val="0"/>
              <c:showVal val="1"/>
              <c:showBubbleSize val="0"/>
              <c:showCatName val="1"/>
              <c:showSerName val="0"/>
              <c:showPercent val="0"/>
            </c:dLbl>
            <c:dLbl>
              <c:idx val="7"/>
              <c:tx>
                <c:rich>
                  <a:bodyPr vert="horz" rot="0" anchor="ctr"/>
                  <a:lstStyle/>
                  <a:p>
                    <a:pPr algn="ctr">
                      <a:defRPr/>
                    </a:pPr>
                    <a:r>
                      <a:rPr lang="en-US" cap="none" sz="120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8"/>
              <c:tx>
                <c:rich>
                  <a:bodyPr vert="horz" rot="0" anchor="ctr"/>
                  <a:lstStyle/>
                  <a:p>
                    <a:pPr algn="ctr">
                      <a:defRPr/>
                    </a:pPr>
                    <a:r>
                      <a:rPr lang="en-US" cap="none" sz="120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9"/>
              <c:tx>
                <c:rich>
                  <a:bodyPr vert="horz" rot="0" anchor="ctr"/>
                  <a:lstStyle/>
                  <a:p>
                    <a:pPr algn="ctr">
                      <a:defRPr/>
                    </a:pPr>
                    <a:r>
                      <a:rPr lang="en-US" cap="none" sz="120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10"/>
              <c:tx>
                <c:rich>
                  <a:bodyPr vert="horz" rot="0" anchor="ctr"/>
                  <a:lstStyle/>
                  <a:p>
                    <a:pPr algn="ctr">
                      <a:defRPr/>
                    </a:pPr>
                    <a:r>
                      <a:rPr lang="en-US" cap="none" sz="120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11"/>
              <c:layout>
                <c:manualLayout>
                  <c:x val="0"/>
                  <c:y val="0"/>
                </c:manualLayout>
              </c:layout>
              <c:tx>
                <c:rich>
                  <a:bodyPr vert="horz" rot="0" anchor="ctr"/>
                  <a:lstStyle/>
                  <a:p>
                    <a:pPr algn="ctr">
                      <a:defRPr/>
                    </a:pPr>
                    <a:r>
                      <a:rPr lang="en-US" cap="none" sz="1200" b="0" i="0" u="none" baseline="0">
                        <a:latin typeface="ＭＳ Ｐゴシック"/>
                        <a:ea typeface="ＭＳ Ｐゴシック"/>
                        <a:cs typeface="ＭＳ Ｐゴシック"/>
                      </a:rPr>
                      <a:t>その他の経費
144,259百万円
29.6％</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'5性質別2'!$AA$62:$AA$73</c:f>
              <c:strCache/>
            </c:strRef>
          </c:cat>
          <c:val>
            <c:numRef>
              <c:f>'5性質別2'!$AC$62:$AC$73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dPt>
            <c:idx val="4"/>
            <c:spPr>
              <a:solidFill>
                <a:srgbClr val="99CCFF"/>
              </a:solidFill>
            </c:spPr>
          </c:dPt>
          <c:dPt>
            <c:idx val="8"/>
            <c:spPr>
              <a:solidFill>
                <a:srgbClr val="FFCC99"/>
              </a:solidFill>
            </c:spPr>
          </c:dPt>
          <c:dPt>
            <c:idx val="10"/>
            <c:spPr>
              <a:solidFill>
                <a:srgbClr val="FFFF99"/>
              </a:solidFill>
            </c:spPr>
          </c:dPt>
          <c:dLbls>
            <c:dLbl>
              <c:idx val="0"/>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人件費
111,131百万円
22.8％</a:t>
                    </a:r>
                  </a:p>
                </c:rich>
              </c:tx>
              <c:numFmt formatCode="General" sourceLinked="1"/>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扶助費
78,288百万円
16.1％</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公債費
73,778百万円
15.1％</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20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普通建設事業費
75,518百万円
15.4％</a:t>
                    </a:r>
                  </a:p>
                </c:rich>
              </c:tx>
              <c:numFmt formatCode="General" sourceLinked="1"/>
              <c:showLegendKey val="0"/>
              <c:showVal val="1"/>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災害復旧事業費
4,704百万円
1.0％</a:t>
                    </a:r>
                  </a:p>
                </c:rich>
              </c:tx>
              <c:numFmt formatCode="General" sourceLinked="1"/>
              <c:showLegendKey val="0"/>
              <c:showVal val="1"/>
              <c:showBubbleSize val="0"/>
              <c:showCatName val="1"/>
              <c:showSerName val="0"/>
              <c:showPercent val="0"/>
            </c:dLbl>
            <c:dLbl>
              <c:idx val="6"/>
              <c:delete val="1"/>
            </c:dLbl>
            <c:dLbl>
              <c:idx val="7"/>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物件費
49,790百万円
10.2％</a:t>
                    </a:r>
                  </a:p>
                </c:rich>
              </c:tx>
              <c:numFmt formatCode="General" sourceLinked="1"/>
              <c:showLegendKey val="0"/>
              <c:showVal val="1"/>
              <c:showBubbleSize val="0"/>
              <c:showCatName val="1"/>
              <c:showSerName val="0"/>
              <c:showPercent val="0"/>
            </c:dLbl>
            <c:dLbl>
              <c:idx val="8"/>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補助費等
26,459百万円
5.4％</a:t>
                    </a:r>
                  </a:p>
                </c:rich>
              </c:tx>
              <c:numFmt formatCode="General" sourceLinked="1"/>
              <c:showLegendKey val="0"/>
              <c:showVal val="1"/>
              <c:showBubbleSize val="0"/>
              <c:showCatName val="1"/>
              <c:showSerName val="0"/>
              <c:showPercent val="0"/>
            </c:dLbl>
            <c:dLbl>
              <c:idx val="9"/>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繰出金
49,260百万円
10.1％</a:t>
                    </a:r>
                  </a:p>
                </c:rich>
              </c:tx>
              <c:numFmt formatCode="General" sourceLinked="1"/>
              <c:showLegendKey val="0"/>
              <c:showVal val="1"/>
              <c:showBubbleSize val="0"/>
              <c:showCatName val="1"/>
              <c:showSerName val="0"/>
              <c:showPercent val="0"/>
            </c:dLbl>
            <c:dLbl>
              <c:idx val="10"/>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その他
18,750百万円 3.9％</a:t>
                    </a:r>
                  </a:p>
                </c:rich>
              </c:tx>
              <c:numFmt formatCode="General" sourceLinked="1"/>
              <c:showLegendKey val="0"/>
              <c:showVal val="1"/>
              <c:showBubbleSize val="0"/>
              <c:showCatName val="1"/>
              <c:showSerName val="0"/>
              <c:showPercent val="0"/>
            </c:dLbl>
            <c:dLbl>
              <c:idx val="11"/>
              <c:tx>
                <c:rich>
                  <a:bodyPr vert="horz" rot="0" anchor="ctr"/>
                  <a:lstStyle/>
                  <a:p>
                    <a:pPr algn="ctr">
                      <a:defRPr/>
                    </a:pPr>
                    <a:r>
                      <a:rPr lang="en-US" cap="none" sz="1200" b="0" i="0" u="none" baseline="0">
                        <a:latin typeface="ＭＳ Ｐゴシック"/>
                        <a:ea typeface="ＭＳ Ｐゴシック"/>
                        <a:cs typeface="ＭＳ Ｐゴシック"/>
                      </a:rPr>
                      <a:t> </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1"/>
            <c:showPercent val="0"/>
          </c:dLbls>
          <c:cat>
            <c:strRef>
              <c:f>'5性質別2'!$AA$62:$AA$73</c:f>
              <c:strCache/>
            </c:strRef>
          </c:cat>
          <c:val>
            <c:numRef>
              <c:f>'5性質別2'!$AB$62:$AB$73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holeSize val="50"/>
      </c:doughnutChart>
      <c:spPr>
        <a:noFill/>
        <a:ln>
          <a:noFill/>
        </a:ln>
      </c:spPr>
    </c:plotArea>
    <c:plotVisOnly val="1"/>
    <c:dispBlanksAs val="gap"/>
    <c:showDLblsOverMax val="0"/>
  </c:chart>
  <c:txPr>
    <a:bodyPr vert="horz" rot="0"/>
    <a:lstStyle/>
    <a:p>
      <a:pPr>
        <a:defRPr lang="en-US" cap="none" sz="18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'6経常収支比率'!$AA$49</c:f>
              <c:strCache>
                <c:ptCount val="1"/>
                <c:pt idx="0">
                  <c:v>経常収支比率(県計)</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LeaderLines val="1"/>
            <c:showPercent val="0"/>
          </c:dLbls>
          <c:cat>
            <c:strRef>
              <c:f>'6経常収支比率'!$AB$48:$AF$48</c:f>
              <c:strCache/>
            </c:strRef>
          </c:cat>
          <c:val>
            <c:numRef>
              <c:f>'6経常収支比率'!$AB$49:$AF$49</c:f>
              <c:numCache/>
            </c:numRef>
          </c:val>
          <c:smooth val="0"/>
        </c:ser>
        <c:ser>
          <c:idx val="1"/>
          <c:order val="1"/>
          <c:tx>
            <c:strRef>
              <c:f>'6経常収支比率'!$AA$50</c:f>
              <c:strCache>
                <c:ptCount val="1"/>
                <c:pt idx="0">
                  <c:v>経常収支比率(全国)</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strRef>
              <c:f>'6経常収支比率'!$AB$48:$AF$48</c:f>
              <c:strCache/>
            </c:strRef>
          </c:cat>
          <c:val>
            <c:numRef>
              <c:f>'6経常収支比率'!$AB$50:$AF$50</c:f>
              <c:numCache/>
            </c:numRef>
          </c:val>
          <c:smooth val="0"/>
        </c:ser>
        <c:marker val="1"/>
        <c:axId val="36931483"/>
        <c:axId val="63947892"/>
      </c:lineChart>
      <c:catAx>
        <c:axId val="36931483"/>
        <c:scaling>
          <c:orientation val="minMax"/>
        </c:scaling>
        <c:axPos val="b"/>
        <c:delete val="0"/>
        <c:numFmt formatCode="General" sourceLinked="1"/>
        <c:majorTickMark val="in"/>
        <c:minorTickMark val="none"/>
        <c:tickLblPos val="nextTo"/>
        <c:crossAx val="63947892"/>
        <c:crosses val="autoZero"/>
        <c:auto val="1"/>
        <c:lblOffset val="100"/>
        <c:noMultiLvlLbl val="0"/>
      </c:catAx>
      <c:valAx>
        <c:axId val="63947892"/>
        <c:scaling>
          <c:orientation val="minMax"/>
        </c:scaling>
        <c:axPos val="l"/>
        <c:majorGridlines/>
        <c:delete val="0"/>
        <c:numFmt formatCode="General" sourceLinked="1"/>
        <c:majorTickMark val="in"/>
        <c:minorTickMark val="none"/>
        <c:tickLblPos val="nextTo"/>
        <c:crossAx val="3693148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35</xdr:row>
      <xdr:rowOff>0</xdr:rowOff>
    </xdr:from>
    <xdr:to>
      <xdr:col>6</xdr:col>
      <xdr:colOff>0</xdr:colOff>
      <xdr:row>53</xdr:row>
      <xdr:rowOff>171450</xdr:rowOff>
    </xdr:to>
    <xdr:graphicFrame>
      <xdr:nvGraphicFramePr>
        <xdr:cNvPr id="1" name="Chart 4"/>
        <xdr:cNvGraphicFramePr/>
      </xdr:nvGraphicFramePr>
      <xdr:xfrm>
        <a:off x="676275" y="8458200"/>
        <a:ext cx="7239000" cy="34290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1524000</xdr:colOff>
      <xdr:row>31</xdr:row>
      <xdr:rowOff>76200</xdr:rowOff>
    </xdr:from>
    <xdr:to>
      <xdr:col>3</xdr:col>
      <xdr:colOff>361950</xdr:colOff>
      <xdr:row>32</xdr:row>
      <xdr:rowOff>123825</xdr:rowOff>
    </xdr:to>
    <xdr:sp>
      <xdr:nvSpPr>
        <xdr:cNvPr id="1" name="Rectangle 2"/>
        <xdr:cNvSpPr>
          <a:spLocks/>
        </xdr:cNvSpPr>
      </xdr:nvSpPr>
      <xdr:spPr>
        <a:xfrm>
          <a:off x="2571750" y="8324850"/>
          <a:ext cx="7048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1076325</xdr:colOff>
      <xdr:row>33</xdr:row>
      <xdr:rowOff>95250</xdr:rowOff>
    </xdr:from>
    <xdr:to>
      <xdr:col>4</xdr:col>
      <xdr:colOff>371475</xdr:colOff>
      <xdr:row>34</xdr:row>
      <xdr:rowOff>142875</xdr:rowOff>
    </xdr:to>
    <xdr:sp>
      <xdr:nvSpPr>
        <xdr:cNvPr id="2" name="Rectangle 3"/>
        <xdr:cNvSpPr>
          <a:spLocks/>
        </xdr:cNvSpPr>
      </xdr:nvSpPr>
      <xdr:spPr>
        <a:xfrm>
          <a:off x="3990975" y="8705850"/>
          <a:ext cx="7143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1057275</xdr:colOff>
      <xdr:row>31</xdr:row>
      <xdr:rowOff>57150</xdr:rowOff>
    </xdr:from>
    <xdr:to>
      <xdr:col>5</xdr:col>
      <xdr:colOff>381000</xdr:colOff>
      <xdr:row>32</xdr:row>
      <xdr:rowOff>133350</xdr:rowOff>
    </xdr:to>
    <xdr:sp>
      <xdr:nvSpPr>
        <xdr:cNvPr id="3" name="Rectangle 4"/>
        <xdr:cNvSpPr>
          <a:spLocks/>
        </xdr:cNvSpPr>
      </xdr:nvSpPr>
      <xdr:spPr>
        <a:xfrm>
          <a:off x="5391150" y="8305800"/>
          <a:ext cx="7429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30</xdr:row>
      <xdr:rowOff>152400</xdr:rowOff>
    </xdr:from>
    <xdr:to>
      <xdr:col>6</xdr:col>
      <xdr:colOff>381000</xdr:colOff>
      <xdr:row>32</xdr:row>
      <xdr:rowOff>47625</xdr:rowOff>
    </xdr:to>
    <xdr:sp>
      <xdr:nvSpPr>
        <xdr:cNvPr id="4" name="Rectangle 5"/>
        <xdr:cNvSpPr>
          <a:spLocks/>
        </xdr:cNvSpPr>
      </xdr:nvSpPr>
      <xdr:spPr>
        <a:xfrm>
          <a:off x="6848475" y="8220075"/>
          <a:ext cx="7048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19050</xdr:rowOff>
    </xdr:from>
    <xdr:to>
      <xdr:col>7</xdr:col>
      <xdr:colOff>0</xdr:colOff>
      <xdr:row>53</xdr:row>
      <xdr:rowOff>123825</xdr:rowOff>
    </xdr:to>
    <xdr:graphicFrame>
      <xdr:nvGraphicFramePr>
        <xdr:cNvPr id="5" name="Chart 7"/>
        <xdr:cNvGraphicFramePr/>
      </xdr:nvGraphicFramePr>
      <xdr:xfrm>
        <a:off x="685800" y="7724775"/>
        <a:ext cx="7372350" cy="4600575"/>
      </xdr:xfrm>
      <a:graphic>
        <a:graphicData uri="http://schemas.openxmlformats.org/drawingml/2006/chart">
          <c:chart xmlns:c="http://schemas.openxmlformats.org/drawingml/2006/chart" r:id="rId1"/>
        </a:graphicData>
      </a:graphic>
    </xdr:graphicFrame>
    <xdr:clientData/>
  </xdr:twoCellAnchor>
  <xdr:twoCellAnchor>
    <xdr:from>
      <xdr:col>2</xdr:col>
      <xdr:colOff>1266825</xdr:colOff>
      <xdr:row>31</xdr:row>
      <xdr:rowOff>57150</xdr:rowOff>
    </xdr:from>
    <xdr:to>
      <xdr:col>3</xdr:col>
      <xdr:colOff>161925</xdr:colOff>
      <xdr:row>32</xdr:row>
      <xdr:rowOff>66675</xdr:rowOff>
    </xdr:to>
    <xdr:sp>
      <xdr:nvSpPr>
        <xdr:cNvPr id="6" name="Rectangle 8"/>
        <xdr:cNvSpPr>
          <a:spLocks/>
        </xdr:cNvSpPr>
      </xdr:nvSpPr>
      <xdr:spPr>
        <a:xfrm>
          <a:off x="2314575" y="8305800"/>
          <a:ext cx="762000" cy="1905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116,612</a:t>
          </a:r>
        </a:p>
      </xdr:txBody>
    </xdr:sp>
    <xdr:clientData/>
  </xdr:twoCellAnchor>
  <xdr:twoCellAnchor>
    <xdr:from>
      <xdr:col>3</xdr:col>
      <xdr:colOff>552450</xdr:colOff>
      <xdr:row>33</xdr:row>
      <xdr:rowOff>76200</xdr:rowOff>
    </xdr:from>
    <xdr:to>
      <xdr:col>3</xdr:col>
      <xdr:colOff>1266825</xdr:colOff>
      <xdr:row>34</xdr:row>
      <xdr:rowOff>123825</xdr:rowOff>
    </xdr:to>
    <xdr:sp>
      <xdr:nvSpPr>
        <xdr:cNvPr id="7" name="Rectangle 9"/>
        <xdr:cNvSpPr>
          <a:spLocks/>
        </xdr:cNvSpPr>
      </xdr:nvSpPr>
      <xdr:spPr>
        <a:xfrm>
          <a:off x="3467100" y="8686800"/>
          <a:ext cx="714375" cy="2286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100,486</a:t>
          </a:r>
        </a:p>
      </xdr:txBody>
    </xdr:sp>
    <xdr:clientData/>
  </xdr:twoCellAnchor>
  <xdr:twoCellAnchor>
    <xdr:from>
      <xdr:col>4</xdr:col>
      <xdr:colOff>314325</xdr:colOff>
      <xdr:row>31</xdr:row>
      <xdr:rowOff>47625</xdr:rowOff>
    </xdr:from>
    <xdr:to>
      <xdr:col>4</xdr:col>
      <xdr:colOff>1038225</xdr:colOff>
      <xdr:row>32</xdr:row>
      <xdr:rowOff>66675</xdr:rowOff>
    </xdr:to>
    <xdr:sp>
      <xdr:nvSpPr>
        <xdr:cNvPr id="8" name="Rectangle 10"/>
        <xdr:cNvSpPr>
          <a:spLocks/>
        </xdr:cNvSpPr>
      </xdr:nvSpPr>
      <xdr:spPr>
        <a:xfrm>
          <a:off x="4648200" y="8296275"/>
          <a:ext cx="723900" cy="20002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113,064</a:t>
          </a:r>
        </a:p>
      </xdr:txBody>
    </xdr:sp>
    <xdr:clientData/>
  </xdr:twoCellAnchor>
  <xdr:twoCellAnchor>
    <xdr:from>
      <xdr:col>5</xdr:col>
      <xdr:colOff>85725</xdr:colOff>
      <xdr:row>30</xdr:row>
      <xdr:rowOff>152400</xdr:rowOff>
    </xdr:from>
    <xdr:to>
      <xdr:col>5</xdr:col>
      <xdr:colOff>838200</xdr:colOff>
      <xdr:row>32</xdr:row>
      <xdr:rowOff>28575</xdr:rowOff>
    </xdr:to>
    <xdr:sp>
      <xdr:nvSpPr>
        <xdr:cNvPr id="9" name="Rectangle 11"/>
        <xdr:cNvSpPr>
          <a:spLocks/>
        </xdr:cNvSpPr>
      </xdr:nvSpPr>
      <xdr:spPr>
        <a:xfrm>
          <a:off x="5838825" y="8220075"/>
          <a:ext cx="752475" cy="23812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120,549</a:t>
          </a:r>
        </a:p>
      </xdr:txBody>
    </xdr:sp>
    <xdr:clientData/>
  </xdr:twoCellAnchor>
  <xdr:twoCellAnchor>
    <xdr:from>
      <xdr:col>5</xdr:col>
      <xdr:colOff>1219200</xdr:colOff>
      <xdr:row>30</xdr:row>
      <xdr:rowOff>57150</xdr:rowOff>
    </xdr:from>
    <xdr:to>
      <xdr:col>6</xdr:col>
      <xdr:colOff>485775</xdr:colOff>
      <xdr:row>31</xdr:row>
      <xdr:rowOff>114300</xdr:rowOff>
    </xdr:to>
    <xdr:sp>
      <xdr:nvSpPr>
        <xdr:cNvPr id="10" name="Rectangle 12"/>
        <xdr:cNvSpPr>
          <a:spLocks/>
        </xdr:cNvSpPr>
      </xdr:nvSpPr>
      <xdr:spPr>
        <a:xfrm>
          <a:off x="6972300" y="8124825"/>
          <a:ext cx="685800" cy="23812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124,382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45</xdr:row>
      <xdr:rowOff>171450</xdr:rowOff>
    </xdr:from>
    <xdr:to>
      <xdr:col>5</xdr:col>
      <xdr:colOff>0</xdr:colOff>
      <xdr:row>60</xdr:row>
      <xdr:rowOff>171450</xdr:rowOff>
    </xdr:to>
    <xdr:graphicFrame>
      <xdr:nvGraphicFramePr>
        <xdr:cNvPr id="1" name="Chart 3"/>
        <xdr:cNvGraphicFramePr/>
      </xdr:nvGraphicFramePr>
      <xdr:xfrm>
        <a:off x="695325" y="9620250"/>
        <a:ext cx="7620000"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323850</xdr:colOff>
      <xdr:row>3</xdr:row>
      <xdr:rowOff>28575</xdr:rowOff>
    </xdr:from>
    <xdr:ext cx="76200" cy="219075"/>
    <xdr:sp>
      <xdr:nvSpPr>
        <xdr:cNvPr id="1" name="TextBox 2"/>
        <xdr:cNvSpPr txBox="1">
          <a:spLocks noChangeArrowheads="1"/>
        </xdr:cNvSpPr>
      </xdr:nvSpPr>
      <xdr:spPr>
        <a:xfrm>
          <a:off x="3752850" y="609600"/>
          <a:ext cx="7620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95250</xdr:colOff>
      <xdr:row>3</xdr:row>
      <xdr:rowOff>76200</xdr:rowOff>
    </xdr:from>
    <xdr:ext cx="76200" cy="228600"/>
    <xdr:sp>
      <xdr:nvSpPr>
        <xdr:cNvPr id="2" name="TextBox 6"/>
        <xdr:cNvSpPr txBox="1">
          <a:spLocks noChangeArrowheads="1"/>
        </xdr:cNvSpPr>
      </xdr:nvSpPr>
      <xdr:spPr>
        <a:xfrm>
          <a:off x="5581650" y="657225"/>
          <a:ext cx="76200"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200025</xdr:colOff>
      <xdr:row>56</xdr:row>
      <xdr:rowOff>0</xdr:rowOff>
    </xdr:from>
    <xdr:to>
      <xdr:col>7</xdr:col>
      <xdr:colOff>333375</xdr:colOff>
      <xdr:row>60</xdr:row>
      <xdr:rowOff>95250</xdr:rowOff>
    </xdr:to>
    <xdr:sp>
      <xdr:nvSpPr>
        <xdr:cNvPr id="3" name="Rectangle 9"/>
        <xdr:cNvSpPr>
          <a:spLocks/>
        </xdr:cNvSpPr>
      </xdr:nvSpPr>
      <xdr:spPr>
        <a:xfrm>
          <a:off x="3629025" y="10220325"/>
          <a:ext cx="1504950" cy="809625"/>
        </a:xfrm>
        <a:prstGeom prst="rect">
          <a:avLst/>
        </a:prstGeom>
        <a:noFill/>
        <a:ln w="9525" cmpd="sng">
          <a:noFill/>
        </a:ln>
      </xdr:spPr>
      <xdr:txBody>
        <a:bodyPr vertOverflow="clip" wrap="square"/>
        <a:p>
          <a:pPr algn="l">
            <a:defRPr/>
          </a:pPr>
          <a:r>
            <a:rPr lang="en-US" cap="none" sz="1100" b="0" i="0" u="none" baseline="0"/>
            <a:t>  　</a:t>
          </a:r>
          <a:r>
            <a:rPr lang="en-US" cap="none" sz="1100" b="1" i="0" u="none" baseline="0"/>
            <a:t>平成18年度
  　歳入決算額
 507,911,319千円</a:t>
          </a:r>
        </a:p>
      </xdr:txBody>
    </xdr:sp>
    <xdr:clientData/>
  </xdr:twoCellAnchor>
  <xdr:twoCellAnchor>
    <xdr:from>
      <xdr:col>1</xdr:col>
      <xdr:colOff>0</xdr:colOff>
      <xdr:row>3</xdr:row>
      <xdr:rowOff>171450</xdr:rowOff>
    </xdr:from>
    <xdr:to>
      <xdr:col>12</xdr:col>
      <xdr:colOff>276225</xdr:colOff>
      <xdr:row>41</xdr:row>
      <xdr:rowOff>171450</xdr:rowOff>
    </xdr:to>
    <xdr:graphicFrame>
      <xdr:nvGraphicFramePr>
        <xdr:cNvPr id="4" name="Chart 11"/>
        <xdr:cNvGraphicFramePr/>
      </xdr:nvGraphicFramePr>
      <xdr:xfrm>
        <a:off x="685800" y="752475"/>
        <a:ext cx="7791450" cy="6953250"/>
      </xdr:xfrm>
      <a:graphic>
        <a:graphicData uri="http://schemas.openxmlformats.org/drawingml/2006/chart">
          <c:chart xmlns:c="http://schemas.openxmlformats.org/drawingml/2006/chart" r:id="rId1"/>
        </a:graphicData>
      </a:graphic>
    </xdr:graphicFrame>
    <xdr:clientData/>
  </xdr:twoCellAnchor>
  <xdr:twoCellAnchor>
    <xdr:from>
      <xdr:col>3</xdr:col>
      <xdr:colOff>381000</xdr:colOff>
      <xdr:row>8</xdr:row>
      <xdr:rowOff>19050</xdr:rowOff>
    </xdr:from>
    <xdr:to>
      <xdr:col>4</xdr:col>
      <xdr:colOff>352425</xdr:colOff>
      <xdr:row>9</xdr:row>
      <xdr:rowOff>66675</xdr:rowOff>
    </xdr:to>
    <xdr:sp>
      <xdr:nvSpPr>
        <xdr:cNvPr id="5" name="Rectangle 12"/>
        <xdr:cNvSpPr>
          <a:spLocks/>
        </xdr:cNvSpPr>
      </xdr:nvSpPr>
      <xdr:spPr>
        <a:xfrm>
          <a:off x="2438400" y="1504950"/>
          <a:ext cx="657225" cy="2286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528,360</a:t>
          </a:r>
        </a:p>
      </xdr:txBody>
    </xdr:sp>
    <xdr:clientData/>
  </xdr:twoCellAnchor>
  <xdr:twoCellAnchor>
    <xdr:from>
      <xdr:col>5</xdr:col>
      <xdr:colOff>247650</xdr:colOff>
      <xdr:row>7</xdr:row>
      <xdr:rowOff>142875</xdr:rowOff>
    </xdr:from>
    <xdr:to>
      <xdr:col>6</xdr:col>
      <xdr:colOff>209550</xdr:colOff>
      <xdr:row>8</xdr:row>
      <xdr:rowOff>171450</xdr:rowOff>
    </xdr:to>
    <xdr:sp>
      <xdr:nvSpPr>
        <xdr:cNvPr id="6" name="Rectangle 13"/>
        <xdr:cNvSpPr>
          <a:spLocks/>
        </xdr:cNvSpPr>
      </xdr:nvSpPr>
      <xdr:spPr>
        <a:xfrm>
          <a:off x="3676650" y="1447800"/>
          <a:ext cx="647700" cy="20955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535,338</a:t>
          </a:r>
        </a:p>
      </xdr:txBody>
    </xdr:sp>
    <xdr:clientData/>
  </xdr:twoCellAnchor>
  <xdr:twoCellAnchor>
    <xdr:from>
      <xdr:col>7</xdr:col>
      <xdr:colOff>104775</xdr:colOff>
      <xdr:row>8</xdr:row>
      <xdr:rowOff>47625</xdr:rowOff>
    </xdr:from>
    <xdr:to>
      <xdr:col>8</xdr:col>
      <xdr:colOff>123825</xdr:colOff>
      <xdr:row>9</xdr:row>
      <xdr:rowOff>95250</xdr:rowOff>
    </xdr:to>
    <xdr:sp>
      <xdr:nvSpPr>
        <xdr:cNvPr id="7" name="Rectangle 14"/>
        <xdr:cNvSpPr>
          <a:spLocks/>
        </xdr:cNvSpPr>
      </xdr:nvSpPr>
      <xdr:spPr>
        <a:xfrm>
          <a:off x="4905375" y="1533525"/>
          <a:ext cx="704850" cy="2286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526,430</a:t>
          </a:r>
        </a:p>
      </xdr:txBody>
    </xdr:sp>
    <xdr:clientData/>
  </xdr:twoCellAnchor>
  <xdr:twoCellAnchor>
    <xdr:from>
      <xdr:col>8</xdr:col>
      <xdr:colOff>676275</xdr:colOff>
      <xdr:row>9</xdr:row>
      <xdr:rowOff>38100</xdr:rowOff>
    </xdr:from>
    <xdr:to>
      <xdr:col>9</xdr:col>
      <xdr:colOff>638175</xdr:colOff>
      <xdr:row>10</xdr:row>
      <xdr:rowOff>66675</xdr:rowOff>
    </xdr:to>
    <xdr:sp>
      <xdr:nvSpPr>
        <xdr:cNvPr id="8" name="Rectangle 15"/>
        <xdr:cNvSpPr>
          <a:spLocks/>
        </xdr:cNvSpPr>
      </xdr:nvSpPr>
      <xdr:spPr>
        <a:xfrm>
          <a:off x="6162675" y="1704975"/>
          <a:ext cx="647700" cy="20955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507,911</a:t>
          </a:r>
        </a:p>
      </xdr:txBody>
    </xdr:sp>
    <xdr:clientData/>
  </xdr:twoCellAnchor>
  <xdr:twoCellAnchor>
    <xdr:from>
      <xdr:col>10</xdr:col>
      <xdr:colOff>552450</xdr:colOff>
      <xdr:row>9</xdr:row>
      <xdr:rowOff>104775</xdr:rowOff>
    </xdr:from>
    <xdr:to>
      <xdr:col>11</xdr:col>
      <xdr:colOff>542925</xdr:colOff>
      <xdr:row>10</xdr:row>
      <xdr:rowOff>123825</xdr:rowOff>
    </xdr:to>
    <xdr:sp>
      <xdr:nvSpPr>
        <xdr:cNvPr id="9" name="Rectangle 16"/>
        <xdr:cNvSpPr>
          <a:spLocks/>
        </xdr:cNvSpPr>
      </xdr:nvSpPr>
      <xdr:spPr>
        <a:xfrm>
          <a:off x="7410450" y="1771650"/>
          <a:ext cx="676275" cy="20002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503,848</a:t>
          </a:r>
        </a:p>
      </xdr:txBody>
    </xdr:sp>
    <xdr:clientData/>
  </xdr:twoCellAnchor>
  <xdr:twoCellAnchor>
    <xdr:from>
      <xdr:col>1</xdr:col>
      <xdr:colOff>0</xdr:colOff>
      <xdr:row>45</xdr:row>
      <xdr:rowOff>9525</xdr:rowOff>
    </xdr:from>
    <xdr:to>
      <xdr:col>12</xdr:col>
      <xdr:colOff>276225</xdr:colOff>
      <xdr:row>77</xdr:row>
      <xdr:rowOff>9525</xdr:rowOff>
    </xdr:to>
    <xdr:graphicFrame>
      <xdr:nvGraphicFramePr>
        <xdr:cNvPr id="10" name="Chart 19"/>
        <xdr:cNvGraphicFramePr/>
      </xdr:nvGraphicFramePr>
      <xdr:xfrm>
        <a:off x="685800" y="8305800"/>
        <a:ext cx="7791450" cy="5600700"/>
      </xdr:xfrm>
      <a:graphic>
        <a:graphicData uri="http://schemas.openxmlformats.org/drawingml/2006/chart">
          <c:chart xmlns:c="http://schemas.openxmlformats.org/drawingml/2006/chart" r:id="rId2"/>
        </a:graphicData>
      </a:graphic>
    </xdr:graphicFrame>
    <xdr:clientData/>
  </xdr:twoCellAnchor>
  <xdr:twoCellAnchor>
    <xdr:from>
      <xdr:col>12</xdr:col>
      <xdr:colOff>276225</xdr:colOff>
      <xdr:row>61</xdr:row>
      <xdr:rowOff>9525</xdr:rowOff>
    </xdr:from>
    <xdr:to>
      <xdr:col>12</xdr:col>
      <xdr:colOff>276225</xdr:colOff>
      <xdr:row>61</xdr:row>
      <xdr:rowOff>9525</xdr:rowOff>
    </xdr:to>
    <xdr:sp>
      <xdr:nvSpPr>
        <xdr:cNvPr id="11" name="AutoShape 20"/>
        <xdr:cNvSpPr>
          <a:spLocks/>
        </xdr:cNvSpPr>
      </xdr:nvSpPr>
      <xdr:spPr>
        <a:xfrm>
          <a:off x="8477250" y="11115675"/>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63</xdr:row>
      <xdr:rowOff>152400</xdr:rowOff>
    </xdr:from>
    <xdr:to>
      <xdr:col>12</xdr:col>
      <xdr:colOff>123825</xdr:colOff>
      <xdr:row>65</xdr:row>
      <xdr:rowOff>142875</xdr:rowOff>
    </xdr:to>
    <xdr:sp>
      <xdr:nvSpPr>
        <xdr:cNvPr id="12" name="AutoShape 23"/>
        <xdr:cNvSpPr>
          <a:spLocks/>
        </xdr:cNvSpPr>
      </xdr:nvSpPr>
      <xdr:spPr>
        <a:xfrm>
          <a:off x="7200900" y="11601450"/>
          <a:ext cx="1123950" cy="333375"/>
        </a:xfrm>
        <a:prstGeom prst="callout2">
          <a:avLst>
            <a:gd name="adj1" fmla="val -140675"/>
            <a:gd name="adj2" fmla="val 61430"/>
            <a:gd name="adj3" fmla="val -104236"/>
            <a:gd name="adj4" fmla="val -15712"/>
            <a:gd name="adj5" fmla="val -56777"/>
            <a:gd name="adj6" fmla="val -15712"/>
            <a:gd name="adj7" fmla="val -127120"/>
            <a:gd name="adj8" fmla="val 7285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分担金及び負担金
5,654百万円　1.1％</a:t>
          </a:r>
        </a:p>
      </xdr:txBody>
    </xdr:sp>
    <xdr:clientData/>
  </xdr:twoCellAnchor>
  <xdr:twoCellAnchor>
    <xdr:from>
      <xdr:col>10</xdr:col>
      <xdr:colOff>0</xdr:colOff>
      <xdr:row>66</xdr:row>
      <xdr:rowOff>47625</xdr:rowOff>
    </xdr:from>
    <xdr:to>
      <xdr:col>11</xdr:col>
      <xdr:colOff>514350</xdr:colOff>
      <xdr:row>68</xdr:row>
      <xdr:rowOff>28575</xdr:rowOff>
    </xdr:to>
    <xdr:sp>
      <xdr:nvSpPr>
        <xdr:cNvPr id="13" name="AutoShape 24"/>
        <xdr:cNvSpPr>
          <a:spLocks/>
        </xdr:cNvSpPr>
      </xdr:nvSpPr>
      <xdr:spPr>
        <a:xfrm>
          <a:off x="6858000" y="12011025"/>
          <a:ext cx="1200150" cy="323850"/>
        </a:xfrm>
        <a:prstGeom prst="callout2">
          <a:avLst>
            <a:gd name="adj1" fmla="val -117458"/>
            <a:gd name="adj2" fmla="val 8824"/>
            <a:gd name="adj3" fmla="val -89680"/>
            <a:gd name="adj4" fmla="val -14703"/>
            <a:gd name="adj5" fmla="val -56347"/>
            <a:gd name="adj6" fmla="val -14703"/>
            <a:gd name="adj7" fmla="val -103175"/>
            <a:gd name="adj8" fmla="val 2058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使用料及び手数料
12,059百万円　2.4％</a:t>
          </a:r>
        </a:p>
      </xdr:txBody>
    </xdr:sp>
    <xdr:clientData/>
  </xdr:twoCellAnchor>
  <xdr:twoCellAnchor>
    <xdr:from>
      <xdr:col>5</xdr:col>
      <xdr:colOff>276225</xdr:colOff>
      <xdr:row>58</xdr:row>
      <xdr:rowOff>152400</xdr:rowOff>
    </xdr:from>
    <xdr:to>
      <xdr:col>7</xdr:col>
      <xdr:colOff>352425</xdr:colOff>
      <xdr:row>63</xdr:row>
      <xdr:rowOff>123825</xdr:rowOff>
    </xdr:to>
    <xdr:sp>
      <xdr:nvSpPr>
        <xdr:cNvPr id="14" name="Rectangle 25"/>
        <xdr:cNvSpPr>
          <a:spLocks/>
        </xdr:cNvSpPr>
      </xdr:nvSpPr>
      <xdr:spPr>
        <a:xfrm>
          <a:off x="3705225" y="10725150"/>
          <a:ext cx="1447800" cy="84772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     平成19年度
     歳入決算額
   503,848百万円</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0.16025</cdr:x>
      <cdr:y>0.85375</cdr:y>
    </cdr:from>
    <cdr:to>
      <cdr:x>0.2935</cdr:x>
      <cdr:y>0.984</cdr:y>
    </cdr:to>
    <cdr:sp>
      <cdr:nvSpPr>
        <cdr:cNvPr id="1" name="AutoShape 2"/>
        <cdr:cNvSpPr>
          <a:spLocks/>
        </cdr:cNvSpPr>
      </cdr:nvSpPr>
      <cdr:spPr>
        <a:xfrm>
          <a:off x="1247775" y="4724400"/>
          <a:ext cx="1038225" cy="723900"/>
        </a:xfrm>
        <a:prstGeom prst="callout2">
          <a:avLst>
            <a:gd name="adj1" fmla="val 134986"/>
            <a:gd name="adj2" fmla="val -96699"/>
            <a:gd name="adj3" fmla="val 96189"/>
            <a:gd name="adj4" fmla="val -33578"/>
            <a:gd name="adj5" fmla="val 57402"/>
            <a:gd name="adj6" fmla="val -33578"/>
            <a:gd name="adj7" fmla="val 201685"/>
            <a:gd name="adj8" fmla="val -95379"/>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ＭＳ Ｐゴシック"/>
              <a:ea typeface="ＭＳ Ｐゴシック"/>
              <a:cs typeface="ＭＳ Ｐゴシック"/>
            </a:rPr>
            <a:t>    商工費
10,837百万円
      2.2％</a:t>
          </a:r>
        </a:p>
      </cdr:txBody>
    </cdr:sp>
  </cdr:relSizeAnchor>
  <cdr:relSizeAnchor xmlns:cdr="http://schemas.openxmlformats.org/drawingml/2006/chartDrawing">
    <cdr:from>
      <cdr:x>0.22725</cdr:x>
      <cdr:y>0.01425</cdr:y>
    </cdr:from>
    <cdr:to>
      <cdr:x>0.3455</cdr:x>
      <cdr:y>0.12825</cdr:y>
    </cdr:to>
    <cdr:sp>
      <cdr:nvSpPr>
        <cdr:cNvPr id="2" name="AutoShape 3"/>
        <cdr:cNvSpPr>
          <a:spLocks/>
        </cdr:cNvSpPr>
      </cdr:nvSpPr>
      <cdr:spPr>
        <a:xfrm>
          <a:off x="1771650" y="76200"/>
          <a:ext cx="923925" cy="628650"/>
        </a:xfrm>
        <a:prstGeom prst="callout2">
          <a:avLst>
            <a:gd name="adj1" fmla="val 178546"/>
            <a:gd name="adj2" fmla="val 114212"/>
            <a:gd name="adj3" fmla="val 118449"/>
            <a:gd name="adj4" fmla="val -31236"/>
            <a:gd name="adj5" fmla="val 58342"/>
            <a:gd name="adj6" fmla="val -31236"/>
            <a:gd name="adj7" fmla="val 178537"/>
            <a:gd name="adj8" fmla="val 114199"/>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ＭＳ Ｐゴシック"/>
              <a:ea typeface="ＭＳ Ｐゴシック"/>
              <a:cs typeface="ＭＳ Ｐゴシック"/>
            </a:rPr>
            <a:t>   議会費
4,315百万円
     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323850</xdr:colOff>
      <xdr:row>3</xdr:row>
      <xdr:rowOff>28575</xdr:rowOff>
    </xdr:from>
    <xdr:ext cx="76200" cy="219075"/>
    <xdr:sp>
      <xdr:nvSpPr>
        <xdr:cNvPr id="1" name="TextBox 1"/>
        <xdr:cNvSpPr txBox="1">
          <a:spLocks noChangeArrowheads="1"/>
        </xdr:cNvSpPr>
      </xdr:nvSpPr>
      <xdr:spPr>
        <a:xfrm>
          <a:off x="3752850" y="619125"/>
          <a:ext cx="7620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95250</xdr:colOff>
      <xdr:row>3</xdr:row>
      <xdr:rowOff>76200</xdr:rowOff>
    </xdr:from>
    <xdr:ext cx="76200" cy="228600"/>
    <xdr:sp>
      <xdr:nvSpPr>
        <xdr:cNvPr id="2" name="TextBox 2"/>
        <xdr:cNvSpPr txBox="1">
          <a:spLocks noChangeArrowheads="1"/>
        </xdr:cNvSpPr>
      </xdr:nvSpPr>
      <xdr:spPr>
        <a:xfrm>
          <a:off x="5581650" y="666750"/>
          <a:ext cx="76200"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619125</xdr:colOff>
      <xdr:row>8</xdr:row>
      <xdr:rowOff>66675</xdr:rowOff>
    </xdr:from>
    <xdr:to>
      <xdr:col>4</xdr:col>
      <xdr:colOff>666750</xdr:colOff>
      <xdr:row>9</xdr:row>
      <xdr:rowOff>76200</xdr:rowOff>
    </xdr:to>
    <xdr:sp>
      <xdr:nvSpPr>
        <xdr:cNvPr id="3" name="Rectangle 4"/>
        <xdr:cNvSpPr>
          <a:spLocks/>
        </xdr:cNvSpPr>
      </xdr:nvSpPr>
      <xdr:spPr>
        <a:xfrm>
          <a:off x="2676525" y="1562100"/>
          <a:ext cx="7334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76200</xdr:colOff>
      <xdr:row>1</xdr:row>
      <xdr:rowOff>0</xdr:rowOff>
    </xdr:from>
    <xdr:ext cx="76200" cy="219075"/>
    <xdr:sp>
      <xdr:nvSpPr>
        <xdr:cNvPr id="4" name="TextBox 5"/>
        <xdr:cNvSpPr txBox="1">
          <a:spLocks noChangeArrowheads="1"/>
        </xdr:cNvSpPr>
      </xdr:nvSpPr>
      <xdr:spPr>
        <a:xfrm>
          <a:off x="4876800" y="180975"/>
          <a:ext cx="7620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76200</xdr:colOff>
      <xdr:row>7</xdr:row>
      <xdr:rowOff>171450</xdr:rowOff>
    </xdr:from>
    <xdr:to>
      <xdr:col>7</xdr:col>
      <xdr:colOff>209550</xdr:colOff>
      <xdr:row>9</xdr:row>
      <xdr:rowOff>57150</xdr:rowOff>
    </xdr:to>
    <xdr:sp>
      <xdr:nvSpPr>
        <xdr:cNvPr id="5" name="Rectangle 6"/>
        <xdr:cNvSpPr>
          <a:spLocks/>
        </xdr:cNvSpPr>
      </xdr:nvSpPr>
      <xdr:spPr>
        <a:xfrm>
          <a:off x="4191000" y="1485900"/>
          <a:ext cx="8191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8</xdr:row>
      <xdr:rowOff>114300</xdr:rowOff>
    </xdr:from>
    <xdr:to>
      <xdr:col>9</xdr:col>
      <xdr:colOff>352425</xdr:colOff>
      <xdr:row>9</xdr:row>
      <xdr:rowOff>152400</xdr:rowOff>
    </xdr:to>
    <xdr:sp>
      <xdr:nvSpPr>
        <xdr:cNvPr id="6" name="Rectangle 7"/>
        <xdr:cNvSpPr>
          <a:spLocks/>
        </xdr:cNvSpPr>
      </xdr:nvSpPr>
      <xdr:spPr>
        <a:xfrm>
          <a:off x="5715000" y="1609725"/>
          <a:ext cx="8096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9</xdr:row>
      <xdr:rowOff>47625</xdr:rowOff>
    </xdr:from>
    <xdr:to>
      <xdr:col>11</xdr:col>
      <xdr:colOff>419100</xdr:colOff>
      <xdr:row>10</xdr:row>
      <xdr:rowOff>133350</xdr:rowOff>
    </xdr:to>
    <xdr:sp>
      <xdr:nvSpPr>
        <xdr:cNvPr id="7" name="Rectangle 8"/>
        <xdr:cNvSpPr>
          <a:spLocks/>
        </xdr:cNvSpPr>
      </xdr:nvSpPr>
      <xdr:spPr>
        <a:xfrm>
          <a:off x="7229475" y="1724025"/>
          <a:ext cx="7334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57</xdr:row>
      <xdr:rowOff>133350</xdr:rowOff>
    </xdr:from>
    <xdr:to>
      <xdr:col>7</xdr:col>
      <xdr:colOff>609600</xdr:colOff>
      <xdr:row>63</xdr:row>
      <xdr:rowOff>19050</xdr:rowOff>
    </xdr:to>
    <xdr:sp>
      <xdr:nvSpPr>
        <xdr:cNvPr id="8" name="Rectangle 10"/>
        <xdr:cNvSpPr>
          <a:spLocks/>
        </xdr:cNvSpPr>
      </xdr:nvSpPr>
      <xdr:spPr>
        <a:xfrm>
          <a:off x="3695700" y="10534650"/>
          <a:ext cx="1714500" cy="942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xdr:row>
      <xdr:rowOff>9525</xdr:rowOff>
    </xdr:from>
    <xdr:to>
      <xdr:col>12</xdr:col>
      <xdr:colOff>276225</xdr:colOff>
      <xdr:row>41</xdr:row>
      <xdr:rowOff>152400</xdr:rowOff>
    </xdr:to>
    <xdr:graphicFrame>
      <xdr:nvGraphicFramePr>
        <xdr:cNvPr id="9" name="Chart 12"/>
        <xdr:cNvGraphicFramePr/>
      </xdr:nvGraphicFramePr>
      <xdr:xfrm>
        <a:off x="695325" y="781050"/>
        <a:ext cx="7781925" cy="6915150"/>
      </xdr:xfrm>
      <a:graphic>
        <a:graphicData uri="http://schemas.openxmlformats.org/drawingml/2006/chart">
          <c:chart xmlns:c="http://schemas.openxmlformats.org/drawingml/2006/chart" r:id="rId1"/>
        </a:graphicData>
      </a:graphic>
    </xdr:graphicFrame>
    <xdr:clientData/>
  </xdr:twoCellAnchor>
  <xdr:twoCellAnchor>
    <xdr:from>
      <xdr:col>3</xdr:col>
      <xdr:colOff>390525</xdr:colOff>
      <xdr:row>8</xdr:row>
      <xdr:rowOff>161925</xdr:rowOff>
    </xdr:from>
    <xdr:to>
      <xdr:col>4</xdr:col>
      <xdr:colOff>457200</xdr:colOff>
      <xdr:row>9</xdr:row>
      <xdr:rowOff>171450</xdr:rowOff>
    </xdr:to>
    <xdr:sp>
      <xdr:nvSpPr>
        <xdr:cNvPr id="10" name="Rectangle 13"/>
        <xdr:cNvSpPr>
          <a:spLocks/>
        </xdr:cNvSpPr>
      </xdr:nvSpPr>
      <xdr:spPr>
        <a:xfrm>
          <a:off x="2447925" y="1657350"/>
          <a:ext cx="752475" cy="1905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511,361</a:t>
          </a:r>
        </a:p>
      </xdr:txBody>
    </xdr:sp>
    <xdr:clientData/>
  </xdr:twoCellAnchor>
  <xdr:twoCellAnchor>
    <xdr:from>
      <xdr:col>5</xdr:col>
      <xdr:colOff>238125</xdr:colOff>
      <xdr:row>8</xdr:row>
      <xdr:rowOff>47625</xdr:rowOff>
    </xdr:from>
    <xdr:to>
      <xdr:col>6</xdr:col>
      <xdr:colOff>381000</xdr:colOff>
      <xdr:row>9</xdr:row>
      <xdr:rowOff>66675</xdr:rowOff>
    </xdr:to>
    <xdr:sp>
      <xdr:nvSpPr>
        <xdr:cNvPr id="11" name="Rectangle 14"/>
        <xdr:cNvSpPr>
          <a:spLocks/>
        </xdr:cNvSpPr>
      </xdr:nvSpPr>
      <xdr:spPr>
        <a:xfrm>
          <a:off x="3667125" y="1543050"/>
          <a:ext cx="828675" cy="20002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520,672</a:t>
          </a:r>
        </a:p>
      </xdr:txBody>
    </xdr:sp>
    <xdr:clientData/>
  </xdr:twoCellAnchor>
  <xdr:twoCellAnchor>
    <xdr:from>
      <xdr:col>7</xdr:col>
      <xdr:colOff>123825</xdr:colOff>
      <xdr:row>8</xdr:row>
      <xdr:rowOff>161925</xdr:rowOff>
    </xdr:from>
    <xdr:to>
      <xdr:col>8</xdr:col>
      <xdr:colOff>285750</xdr:colOff>
      <xdr:row>10</xdr:row>
      <xdr:rowOff>9525</xdr:rowOff>
    </xdr:to>
    <xdr:sp>
      <xdr:nvSpPr>
        <xdr:cNvPr id="12" name="Rectangle 15"/>
        <xdr:cNvSpPr>
          <a:spLocks/>
        </xdr:cNvSpPr>
      </xdr:nvSpPr>
      <xdr:spPr>
        <a:xfrm>
          <a:off x="4924425" y="1657350"/>
          <a:ext cx="847725" cy="20955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510,760</a:t>
          </a:r>
        </a:p>
      </xdr:txBody>
    </xdr:sp>
    <xdr:clientData/>
  </xdr:twoCellAnchor>
  <xdr:twoCellAnchor>
    <xdr:from>
      <xdr:col>9</xdr:col>
      <xdr:colOff>0</xdr:colOff>
      <xdr:row>9</xdr:row>
      <xdr:rowOff>133350</xdr:rowOff>
    </xdr:from>
    <xdr:to>
      <xdr:col>10</xdr:col>
      <xdr:colOff>114300</xdr:colOff>
      <xdr:row>10</xdr:row>
      <xdr:rowOff>152400</xdr:rowOff>
    </xdr:to>
    <xdr:sp>
      <xdr:nvSpPr>
        <xdr:cNvPr id="13" name="Rectangle 16"/>
        <xdr:cNvSpPr>
          <a:spLocks/>
        </xdr:cNvSpPr>
      </xdr:nvSpPr>
      <xdr:spPr>
        <a:xfrm>
          <a:off x="6172200" y="1809750"/>
          <a:ext cx="800100" cy="20002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490,777</a:t>
          </a:r>
        </a:p>
      </xdr:txBody>
    </xdr:sp>
    <xdr:clientData/>
  </xdr:twoCellAnchor>
  <xdr:twoCellAnchor>
    <xdr:from>
      <xdr:col>10</xdr:col>
      <xdr:colOff>514350</xdr:colOff>
      <xdr:row>9</xdr:row>
      <xdr:rowOff>161925</xdr:rowOff>
    </xdr:from>
    <xdr:to>
      <xdr:col>11</xdr:col>
      <xdr:colOff>619125</xdr:colOff>
      <xdr:row>10</xdr:row>
      <xdr:rowOff>171450</xdr:rowOff>
    </xdr:to>
    <xdr:sp>
      <xdr:nvSpPr>
        <xdr:cNvPr id="14" name="Rectangle 17"/>
        <xdr:cNvSpPr>
          <a:spLocks/>
        </xdr:cNvSpPr>
      </xdr:nvSpPr>
      <xdr:spPr>
        <a:xfrm>
          <a:off x="7372350" y="1838325"/>
          <a:ext cx="790575" cy="1905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487,678</a:t>
          </a:r>
        </a:p>
      </xdr:txBody>
    </xdr:sp>
    <xdr:clientData/>
  </xdr:twoCellAnchor>
  <xdr:twoCellAnchor>
    <xdr:from>
      <xdr:col>0</xdr:col>
      <xdr:colOff>676275</xdr:colOff>
      <xdr:row>45</xdr:row>
      <xdr:rowOff>19050</xdr:rowOff>
    </xdr:from>
    <xdr:to>
      <xdr:col>12</xdr:col>
      <xdr:colOff>285750</xdr:colOff>
      <xdr:row>76</xdr:row>
      <xdr:rowOff>142875</xdr:rowOff>
    </xdr:to>
    <xdr:graphicFrame>
      <xdr:nvGraphicFramePr>
        <xdr:cNvPr id="15" name="Chart 19"/>
        <xdr:cNvGraphicFramePr/>
      </xdr:nvGraphicFramePr>
      <xdr:xfrm>
        <a:off x="676275" y="8324850"/>
        <a:ext cx="7810500" cy="5534025"/>
      </xdr:xfrm>
      <a:graphic>
        <a:graphicData uri="http://schemas.openxmlformats.org/drawingml/2006/chart">
          <c:chart xmlns:c="http://schemas.openxmlformats.org/drawingml/2006/chart" r:id="rId2"/>
        </a:graphicData>
      </a:graphic>
    </xdr:graphicFrame>
    <xdr:clientData/>
  </xdr:twoCellAnchor>
  <xdr:twoCellAnchor>
    <xdr:from>
      <xdr:col>7</xdr:col>
      <xdr:colOff>609600</xdr:colOff>
      <xdr:row>73</xdr:row>
      <xdr:rowOff>19050</xdr:rowOff>
    </xdr:from>
    <xdr:to>
      <xdr:col>9</xdr:col>
      <xdr:colOff>228600</xdr:colOff>
      <xdr:row>76</xdr:row>
      <xdr:rowOff>28575</xdr:rowOff>
    </xdr:to>
    <xdr:sp>
      <xdr:nvSpPr>
        <xdr:cNvPr id="16" name="AutoShape 21"/>
        <xdr:cNvSpPr>
          <a:spLocks/>
        </xdr:cNvSpPr>
      </xdr:nvSpPr>
      <xdr:spPr>
        <a:xfrm>
          <a:off x="5410200" y="13192125"/>
          <a:ext cx="990600" cy="552450"/>
        </a:xfrm>
        <a:prstGeom prst="callout2">
          <a:avLst>
            <a:gd name="adj1" fmla="val -141347"/>
            <a:gd name="adj2" fmla="val -90000"/>
            <a:gd name="adj3" fmla="val -103847"/>
            <a:gd name="adj4" fmla="val -28180"/>
            <a:gd name="adj5" fmla="val -57694"/>
            <a:gd name="adj6" fmla="val -28180"/>
            <a:gd name="adj7" fmla="val -141347"/>
            <a:gd name="adj8" fmla="val -90000"/>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労働費
 654百万円
</a:t>
          </a:r>
          <a:r>
            <a:rPr lang="en-US" cap="none" sz="12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0.1％</a:t>
          </a:r>
        </a:p>
      </xdr:txBody>
    </xdr:sp>
    <xdr:clientData/>
  </xdr:twoCellAnchor>
  <xdr:twoCellAnchor>
    <xdr:from>
      <xdr:col>5</xdr:col>
      <xdr:colOff>466725</xdr:colOff>
      <xdr:row>58</xdr:row>
      <xdr:rowOff>123825</xdr:rowOff>
    </xdr:from>
    <xdr:to>
      <xdr:col>7</xdr:col>
      <xdr:colOff>400050</xdr:colOff>
      <xdr:row>62</xdr:row>
      <xdr:rowOff>161925</xdr:rowOff>
    </xdr:to>
    <xdr:sp>
      <xdr:nvSpPr>
        <xdr:cNvPr id="17" name="Rectangle 22"/>
        <xdr:cNvSpPr>
          <a:spLocks/>
        </xdr:cNvSpPr>
      </xdr:nvSpPr>
      <xdr:spPr>
        <a:xfrm>
          <a:off x="3895725" y="10696575"/>
          <a:ext cx="1304925" cy="75247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    平成19年度
    歳出決算額
  487,678百万円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323850</xdr:colOff>
      <xdr:row>3</xdr:row>
      <xdr:rowOff>28575</xdr:rowOff>
    </xdr:from>
    <xdr:ext cx="76200" cy="219075"/>
    <xdr:sp>
      <xdr:nvSpPr>
        <xdr:cNvPr id="1" name="TextBox 1"/>
        <xdr:cNvSpPr txBox="1">
          <a:spLocks noChangeArrowheads="1"/>
        </xdr:cNvSpPr>
      </xdr:nvSpPr>
      <xdr:spPr>
        <a:xfrm>
          <a:off x="3752850" y="619125"/>
          <a:ext cx="7620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95250</xdr:colOff>
      <xdr:row>3</xdr:row>
      <xdr:rowOff>76200</xdr:rowOff>
    </xdr:from>
    <xdr:ext cx="76200" cy="228600"/>
    <xdr:sp>
      <xdr:nvSpPr>
        <xdr:cNvPr id="2" name="TextBox 2"/>
        <xdr:cNvSpPr txBox="1">
          <a:spLocks noChangeArrowheads="1"/>
        </xdr:cNvSpPr>
      </xdr:nvSpPr>
      <xdr:spPr>
        <a:xfrm>
          <a:off x="5581650" y="666750"/>
          <a:ext cx="76200"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76200</xdr:colOff>
      <xdr:row>1</xdr:row>
      <xdr:rowOff>0</xdr:rowOff>
    </xdr:from>
    <xdr:ext cx="76200" cy="219075"/>
    <xdr:sp>
      <xdr:nvSpPr>
        <xdr:cNvPr id="3" name="TextBox 3"/>
        <xdr:cNvSpPr txBox="1">
          <a:spLocks noChangeArrowheads="1"/>
        </xdr:cNvSpPr>
      </xdr:nvSpPr>
      <xdr:spPr>
        <a:xfrm>
          <a:off x="4876800" y="180975"/>
          <a:ext cx="7620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657225</xdr:colOff>
      <xdr:row>8</xdr:row>
      <xdr:rowOff>38100</xdr:rowOff>
    </xdr:from>
    <xdr:to>
      <xdr:col>5</xdr:col>
      <xdr:colOff>114300</xdr:colOff>
      <xdr:row>9</xdr:row>
      <xdr:rowOff>76200</xdr:rowOff>
    </xdr:to>
    <xdr:sp>
      <xdr:nvSpPr>
        <xdr:cNvPr id="4" name="Rectangle 4"/>
        <xdr:cNvSpPr>
          <a:spLocks/>
        </xdr:cNvSpPr>
      </xdr:nvSpPr>
      <xdr:spPr>
        <a:xfrm>
          <a:off x="2714625" y="1533525"/>
          <a:ext cx="828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7</xdr:row>
      <xdr:rowOff>123825</xdr:rowOff>
    </xdr:from>
    <xdr:to>
      <xdr:col>7</xdr:col>
      <xdr:colOff>200025</xdr:colOff>
      <xdr:row>9</xdr:row>
      <xdr:rowOff>47625</xdr:rowOff>
    </xdr:to>
    <xdr:sp>
      <xdr:nvSpPr>
        <xdr:cNvPr id="5" name="Rectangle 5"/>
        <xdr:cNvSpPr>
          <a:spLocks/>
        </xdr:cNvSpPr>
      </xdr:nvSpPr>
      <xdr:spPr>
        <a:xfrm>
          <a:off x="4257675" y="1438275"/>
          <a:ext cx="74295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8</xdr:row>
      <xdr:rowOff>38100</xdr:rowOff>
    </xdr:from>
    <xdr:to>
      <xdr:col>9</xdr:col>
      <xdr:colOff>371475</xdr:colOff>
      <xdr:row>9</xdr:row>
      <xdr:rowOff>133350</xdr:rowOff>
    </xdr:to>
    <xdr:sp>
      <xdr:nvSpPr>
        <xdr:cNvPr id="6" name="Rectangle 6"/>
        <xdr:cNvSpPr>
          <a:spLocks/>
        </xdr:cNvSpPr>
      </xdr:nvSpPr>
      <xdr:spPr>
        <a:xfrm>
          <a:off x="5772150" y="1533525"/>
          <a:ext cx="7715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9</xdr:row>
      <xdr:rowOff>19050</xdr:rowOff>
    </xdr:from>
    <xdr:to>
      <xdr:col>11</xdr:col>
      <xdr:colOff>457200</xdr:colOff>
      <xdr:row>10</xdr:row>
      <xdr:rowOff>114300</xdr:rowOff>
    </xdr:to>
    <xdr:sp>
      <xdr:nvSpPr>
        <xdr:cNvPr id="7" name="Rectangle 7"/>
        <xdr:cNvSpPr>
          <a:spLocks/>
        </xdr:cNvSpPr>
      </xdr:nvSpPr>
      <xdr:spPr>
        <a:xfrm>
          <a:off x="7277100" y="1695450"/>
          <a:ext cx="7239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56</xdr:row>
      <xdr:rowOff>95250</xdr:rowOff>
    </xdr:from>
    <xdr:to>
      <xdr:col>8</xdr:col>
      <xdr:colOff>9525</xdr:colOff>
      <xdr:row>60</xdr:row>
      <xdr:rowOff>76200</xdr:rowOff>
    </xdr:to>
    <xdr:sp>
      <xdr:nvSpPr>
        <xdr:cNvPr id="8" name="Rectangle 9"/>
        <xdr:cNvSpPr>
          <a:spLocks/>
        </xdr:cNvSpPr>
      </xdr:nvSpPr>
      <xdr:spPr>
        <a:xfrm>
          <a:off x="3905250" y="10325100"/>
          <a:ext cx="1590675" cy="685800"/>
        </a:xfrm>
        <a:prstGeom prst="rect">
          <a:avLst/>
        </a:prstGeom>
        <a:noFill/>
        <a:ln w="9525" cmpd="sng">
          <a:noFill/>
        </a:ln>
      </xdr:spPr>
      <xdr:txBody>
        <a:bodyPr vertOverflow="clip" wrap="square"/>
        <a:p>
          <a:pPr algn="l">
            <a:defRPr/>
          </a:pPr>
          <a:r>
            <a:rPr lang="en-US" cap="none" sz="1100" b="1" i="0" u="none" baseline="0"/>
            <a:t>　</a:t>
          </a:r>
        </a:p>
      </xdr:txBody>
    </xdr:sp>
    <xdr:clientData/>
  </xdr:twoCellAnchor>
  <xdr:twoCellAnchor>
    <xdr:from>
      <xdr:col>3</xdr:col>
      <xdr:colOff>666750</xdr:colOff>
      <xdr:row>8</xdr:row>
      <xdr:rowOff>104775</xdr:rowOff>
    </xdr:from>
    <xdr:to>
      <xdr:col>5</xdr:col>
      <xdr:colOff>57150</xdr:colOff>
      <xdr:row>9</xdr:row>
      <xdr:rowOff>171450</xdr:rowOff>
    </xdr:to>
    <xdr:sp>
      <xdr:nvSpPr>
        <xdr:cNvPr id="9" name="Rectangle 11"/>
        <xdr:cNvSpPr>
          <a:spLocks/>
        </xdr:cNvSpPr>
      </xdr:nvSpPr>
      <xdr:spPr>
        <a:xfrm>
          <a:off x="2724150" y="1600200"/>
          <a:ext cx="7620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8</xdr:row>
      <xdr:rowOff>28575</xdr:rowOff>
    </xdr:from>
    <xdr:to>
      <xdr:col>7</xdr:col>
      <xdr:colOff>200025</xdr:colOff>
      <xdr:row>9</xdr:row>
      <xdr:rowOff>95250</xdr:rowOff>
    </xdr:to>
    <xdr:sp>
      <xdr:nvSpPr>
        <xdr:cNvPr id="10" name="Rectangle 12"/>
        <xdr:cNvSpPr>
          <a:spLocks/>
        </xdr:cNvSpPr>
      </xdr:nvSpPr>
      <xdr:spPr>
        <a:xfrm>
          <a:off x="4229100" y="1524000"/>
          <a:ext cx="77152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8</xdr:row>
      <xdr:rowOff>104775</xdr:rowOff>
    </xdr:from>
    <xdr:to>
      <xdr:col>9</xdr:col>
      <xdr:colOff>361950</xdr:colOff>
      <xdr:row>9</xdr:row>
      <xdr:rowOff>171450</xdr:rowOff>
    </xdr:to>
    <xdr:sp>
      <xdr:nvSpPr>
        <xdr:cNvPr id="11" name="Rectangle 13"/>
        <xdr:cNvSpPr>
          <a:spLocks/>
        </xdr:cNvSpPr>
      </xdr:nvSpPr>
      <xdr:spPr>
        <a:xfrm>
          <a:off x="5772150" y="1600200"/>
          <a:ext cx="7620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9</xdr:row>
      <xdr:rowOff>76200</xdr:rowOff>
    </xdr:from>
    <xdr:to>
      <xdr:col>11</xdr:col>
      <xdr:colOff>514350</xdr:colOff>
      <xdr:row>10</xdr:row>
      <xdr:rowOff>152400</xdr:rowOff>
    </xdr:to>
    <xdr:sp>
      <xdr:nvSpPr>
        <xdr:cNvPr id="12" name="Rectangle 14"/>
        <xdr:cNvSpPr>
          <a:spLocks/>
        </xdr:cNvSpPr>
      </xdr:nvSpPr>
      <xdr:spPr>
        <a:xfrm>
          <a:off x="7248525" y="1752600"/>
          <a:ext cx="8096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xdr:row>
      <xdr:rowOff>0</xdr:rowOff>
    </xdr:from>
    <xdr:to>
      <xdr:col>12</xdr:col>
      <xdr:colOff>266700</xdr:colOff>
      <xdr:row>41</xdr:row>
      <xdr:rowOff>152400</xdr:rowOff>
    </xdr:to>
    <xdr:graphicFrame>
      <xdr:nvGraphicFramePr>
        <xdr:cNvPr id="13" name="Chart 16"/>
        <xdr:cNvGraphicFramePr/>
      </xdr:nvGraphicFramePr>
      <xdr:xfrm>
        <a:off x="695325" y="771525"/>
        <a:ext cx="7772400" cy="6924675"/>
      </xdr:xfrm>
      <a:graphic>
        <a:graphicData uri="http://schemas.openxmlformats.org/drawingml/2006/chart">
          <c:chart xmlns:c="http://schemas.openxmlformats.org/drawingml/2006/chart" r:id="rId1"/>
        </a:graphicData>
      </a:graphic>
    </xdr:graphicFrame>
    <xdr:clientData/>
  </xdr:twoCellAnchor>
  <xdr:twoCellAnchor>
    <xdr:from>
      <xdr:col>3</xdr:col>
      <xdr:colOff>381000</xdr:colOff>
      <xdr:row>8</xdr:row>
      <xdr:rowOff>76200</xdr:rowOff>
    </xdr:from>
    <xdr:to>
      <xdr:col>4</xdr:col>
      <xdr:colOff>485775</xdr:colOff>
      <xdr:row>9</xdr:row>
      <xdr:rowOff>133350</xdr:rowOff>
    </xdr:to>
    <xdr:sp>
      <xdr:nvSpPr>
        <xdr:cNvPr id="14" name="Rectangle 17"/>
        <xdr:cNvSpPr>
          <a:spLocks/>
        </xdr:cNvSpPr>
      </xdr:nvSpPr>
      <xdr:spPr>
        <a:xfrm>
          <a:off x="2438400" y="1571625"/>
          <a:ext cx="790575" cy="23812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511,361</a:t>
          </a:r>
        </a:p>
      </xdr:txBody>
    </xdr:sp>
    <xdr:clientData/>
  </xdr:twoCellAnchor>
  <xdr:twoCellAnchor>
    <xdr:from>
      <xdr:col>5</xdr:col>
      <xdr:colOff>266700</xdr:colOff>
      <xdr:row>8</xdr:row>
      <xdr:rowOff>9525</xdr:rowOff>
    </xdr:from>
    <xdr:to>
      <xdr:col>6</xdr:col>
      <xdr:colOff>371475</xdr:colOff>
      <xdr:row>9</xdr:row>
      <xdr:rowOff>47625</xdr:rowOff>
    </xdr:to>
    <xdr:sp>
      <xdr:nvSpPr>
        <xdr:cNvPr id="15" name="Rectangle 18"/>
        <xdr:cNvSpPr>
          <a:spLocks/>
        </xdr:cNvSpPr>
      </xdr:nvSpPr>
      <xdr:spPr>
        <a:xfrm>
          <a:off x="3695700" y="1504950"/>
          <a:ext cx="790575" cy="21907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520,672</a:t>
          </a:r>
        </a:p>
      </xdr:txBody>
    </xdr:sp>
    <xdr:clientData/>
  </xdr:twoCellAnchor>
  <xdr:twoCellAnchor>
    <xdr:from>
      <xdr:col>7</xdr:col>
      <xdr:colOff>114300</xdr:colOff>
      <xdr:row>8</xdr:row>
      <xdr:rowOff>76200</xdr:rowOff>
    </xdr:from>
    <xdr:to>
      <xdr:col>8</xdr:col>
      <xdr:colOff>200025</xdr:colOff>
      <xdr:row>9</xdr:row>
      <xdr:rowOff>104775</xdr:rowOff>
    </xdr:to>
    <xdr:sp>
      <xdr:nvSpPr>
        <xdr:cNvPr id="16" name="Rectangle 19"/>
        <xdr:cNvSpPr>
          <a:spLocks/>
        </xdr:cNvSpPr>
      </xdr:nvSpPr>
      <xdr:spPr>
        <a:xfrm>
          <a:off x="4914900" y="1571625"/>
          <a:ext cx="771525" cy="20955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510,760</a:t>
          </a:r>
        </a:p>
      </xdr:txBody>
    </xdr:sp>
    <xdr:clientData/>
  </xdr:twoCellAnchor>
  <xdr:twoCellAnchor>
    <xdr:from>
      <xdr:col>8</xdr:col>
      <xdr:colOff>676275</xdr:colOff>
      <xdr:row>8</xdr:row>
      <xdr:rowOff>171450</xdr:rowOff>
    </xdr:from>
    <xdr:to>
      <xdr:col>10</xdr:col>
      <xdr:colOff>76200</xdr:colOff>
      <xdr:row>10</xdr:row>
      <xdr:rowOff>0</xdr:rowOff>
    </xdr:to>
    <xdr:sp>
      <xdr:nvSpPr>
        <xdr:cNvPr id="17" name="Rectangle 20"/>
        <xdr:cNvSpPr>
          <a:spLocks/>
        </xdr:cNvSpPr>
      </xdr:nvSpPr>
      <xdr:spPr>
        <a:xfrm>
          <a:off x="6162675" y="1666875"/>
          <a:ext cx="771525" cy="1905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490,777</a:t>
          </a:r>
        </a:p>
      </xdr:txBody>
    </xdr:sp>
    <xdr:clientData/>
  </xdr:twoCellAnchor>
  <xdr:twoCellAnchor>
    <xdr:from>
      <xdr:col>10</xdr:col>
      <xdr:colOff>504825</xdr:colOff>
      <xdr:row>9</xdr:row>
      <xdr:rowOff>19050</xdr:rowOff>
    </xdr:from>
    <xdr:to>
      <xdr:col>11</xdr:col>
      <xdr:colOff>571500</xdr:colOff>
      <xdr:row>10</xdr:row>
      <xdr:rowOff>28575</xdr:rowOff>
    </xdr:to>
    <xdr:sp>
      <xdr:nvSpPr>
        <xdr:cNvPr id="18" name="Rectangle 21"/>
        <xdr:cNvSpPr>
          <a:spLocks/>
        </xdr:cNvSpPr>
      </xdr:nvSpPr>
      <xdr:spPr>
        <a:xfrm>
          <a:off x="7362825" y="1695450"/>
          <a:ext cx="752475" cy="1905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487,678</a:t>
          </a:r>
        </a:p>
      </xdr:txBody>
    </xdr:sp>
    <xdr:clientData/>
  </xdr:twoCellAnchor>
  <xdr:twoCellAnchor>
    <xdr:from>
      <xdr:col>1</xdr:col>
      <xdr:colOff>9525</xdr:colOff>
      <xdr:row>45</xdr:row>
      <xdr:rowOff>114300</xdr:rowOff>
    </xdr:from>
    <xdr:to>
      <xdr:col>12</xdr:col>
      <xdr:colOff>266700</xdr:colOff>
      <xdr:row>76</xdr:row>
      <xdr:rowOff>171450</xdr:rowOff>
    </xdr:to>
    <xdr:graphicFrame>
      <xdr:nvGraphicFramePr>
        <xdr:cNvPr id="19" name="Chart 23"/>
        <xdr:cNvGraphicFramePr/>
      </xdr:nvGraphicFramePr>
      <xdr:xfrm>
        <a:off x="695325" y="8420100"/>
        <a:ext cx="7772400" cy="5467350"/>
      </xdr:xfrm>
      <a:graphic>
        <a:graphicData uri="http://schemas.openxmlformats.org/drawingml/2006/chart">
          <c:chart xmlns:c="http://schemas.openxmlformats.org/drawingml/2006/chart" r:id="rId2"/>
        </a:graphicData>
      </a:graphic>
    </xdr:graphicFrame>
    <xdr:clientData/>
  </xdr:twoCellAnchor>
  <xdr:twoCellAnchor>
    <xdr:from>
      <xdr:col>5</xdr:col>
      <xdr:colOff>485775</xdr:colOff>
      <xdr:row>58</xdr:row>
      <xdr:rowOff>76200</xdr:rowOff>
    </xdr:from>
    <xdr:to>
      <xdr:col>7</xdr:col>
      <xdr:colOff>314325</xdr:colOff>
      <xdr:row>63</xdr:row>
      <xdr:rowOff>133350</xdr:rowOff>
    </xdr:to>
    <xdr:sp>
      <xdr:nvSpPr>
        <xdr:cNvPr id="20" name="Rectangle 24"/>
        <xdr:cNvSpPr>
          <a:spLocks/>
        </xdr:cNvSpPr>
      </xdr:nvSpPr>
      <xdr:spPr>
        <a:xfrm>
          <a:off x="3914775" y="10648950"/>
          <a:ext cx="1200150" cy="94297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   平成19年度
   歳出決算額
 487,678百万円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19050</xdr:rowOff>
    </xdr:from>
    <xdr:to>
      <xdr:col>8</xdr:col>
      <xdr:colOff>1028700</xdr:colOff>
      <xdr:row>65</xdr:row>
      <xdr:rowOff>0</xdr:rowOff>
    </xdr:to>
    <xdr:graphicFrame>
      <xdr:nvGraphicFramePr>
        <xdr:cNvPr id="1" name="Chart 5"/>
        <xdr:cNvGraphicFramePr/>
      </xdr:nvGraphicFramePr>
      <xdr:xfrm>
        <a:off x="685800" y="11268075"/>
        <a:ext cx="8134350" cy="2695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39</xdr:row>
      <xdr:rowOff>0</xdr:rowOff>
    </xdr:from>
    <xdr:to>
      <xdr:col>8</xdr:col>
      <xdr:colOff>1028700</xdr:colOff>
      <xdr:row>58</xdr:row>
      <xdr:rowOff>0</xdr:rowOff>
    </xdr:to>
    <xdr:graphicFrame>
      <xdr:nvGraphicFramePr>
        <xdr:cNvPr id="1" name="Chart 3"/>
        <xdr:cNvGraphicFramePr/>
      </xdr:nvGraphicFramePr>
      <xdr:xfrm>
        <a:off x="695325" y="9267825"/>
        <a:ext cx="8258175" cy="3409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36</xdr:row>
      <xdr:rowOff>133350</xdr:rowOff>
    </xdr:from>
    <xdr:to>
      <xdr:col>3</xdr:col>
      <xdr:colOff>428625</xdr:colOff>
      <xdr:row>38</xdr:row>
      <xdr:rowOff>9525</xdr:rowOff>
    </xdr:to>
    <xdr:sp>
      <xdr:nvSpPr>
        <xdr:cNvPr id="1" name="Rectangle 2"/>
        <xdr:cNvSpPr>
          <a:spLocks/>
        </xdr:cNvSpPr>
      </xdr:nvSpPr>
      <xdr:spPr>
        <a:xfrm>
          <a:off x="2495550" y="8905875"/>
          <a:ext cx="7715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33</xdr:row>
      <xdr:rowOff>57150</xdr:rowOff>
    </xdr:from>
    <xdr:to>
      <xdr:col>4</xdr:col>
      <xdr:colOff>428625</xdr:colOff>
      <xdr:row>34</xdr:row>
      <xdr:rowOff>123825</xdr:rowOff>
    </xdr:to>
    <xdr:sp>
      <xdr:nvSpPr>
        <xdr:cNvPr id="2" name="Rectangle 3"/>
        <xdr:cNvSpPr>
          <a:spLocks/>
        </xdr:cNvSpPr>
      </xdr:nvSpPr>
      <xdr:spPr>
        <a:xfrm>
          <a:off x="3924300" y="8286750"/>
          <a:ext cx="7620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1123950</xdr:colOff>
      <xdr:row>30</xdr:row>
      <xdr:rowOff>38100</xdr:rowOff>
    </xdr:from>
    <xdr:to>
      <xdr:col>5</xdr:col>
      <xdr:colOff>428625</xdr:colOff>
      <xdr:row>31</xdr:row>
      <xdr:rowOff>76200</xdr:rowOff>
    </xdr:to>
    <xdr:sp>
      <xdr:nvSpPr>
        <xdr:cNvPr id="3" name="Rectangle 4"/>
        <xdr:cNvSpPr>
          <a:spLocks/>
        </xdr:cNvSpPr>
      </xdr:nvSpPr>
      <xdr:spPr>
        <a:xfrm>
          <a:off x="5381625" y="7724775"/>
          <a:ext cx="7239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1085850</xdr:colOff>
      <xdr:row>31</xdr:row>
      <xdr:rowOff>114300</xdr:rowOff>
    </xdr:from>
    <xdr:to>
      <xdr:col>6</xdr:col>
      <xdr:colOff>438150</xdr:colOff>
      <xdr:row>32</xdr:row>
      <xdr:rowOff>161925</xdr:rowOff>
    </xdr:to>
    <xdr:sp>
      <xdr:nvSpPr>
        <xdr:cNvPr id="4" name="Rectangle 5"/>
        <xdr:cNvSpPr>
          <a:spLocks/>
        </xdr:cNvSpPr>
      </xdr:nvSpPr>
      <xdr:spPr>
        <a:xfrm>
          <a:off x="6762750" y="7981950"/>
          <a:ext cx="7715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1114425</xdr:colOff>
      <xdr:row>36</xdr:row>
      <xdr:rowOff>104775</xdr:rowOff>
    </xdr:from>
    <xdr:to>
      <xdr:col>3</xdr:col>
      <xdr:colOff>19050</xdr:colOff>
      <xdr:row>37</xdr:row>
      <xdr:rowOff>123825</xdr:rowOff>
    </xdr:to>
    <xdr:sp>
      <xdr:nvSpPr>
        <xdr:cNvPr id="5" name="Rectangle 8"/>
        <xdr:cNvSpPr>
          <a:spLocks/>
        </xdr:cNvSpPr>
      </xdr:nvSpPr>
      <xdr:spPr>
        <a:xfrm>
          <a:off x="2162175" y="8877300"/>
          <a:ext cx="695325" cy="2000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31</xdr:row>
      <xdr:rowOff>95250</xdr:rowOff>
    </xdr:from>
    <xdr:to>
      <xdr:col>3</xdr:col>
      <xdr:colOff>971550</xdr:colOff>
      <xdr:row>32</xdr:row>
      <xdr:rowOff>133350</xdr:rowOff>
    </xdr:to>
    <xdr:sp>
      <xdr:nvSpPr>
        <xdr:cNvPr id="6" name="Rectangle 9"/>
        <xdr:cNvSpPr>
          <a:spLocks/>
        </xdr:cNvSpPr>
      </xdr:nvSpPr>
      <xdr:spPr>
        <a:xfrm>
          <a:off x="3124200" y="7962900"/>
          <a:ext cx="685800" cy="21907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631,776</a:t>
          </a:r>
        </a:p>
      </xdr:txBody>
    </xdr:sp>
    <xdr:clientData/>
  </xdr:twoCellAnchor>
  <xdr:twoCellAnchor>
    <xdr:from>
      <xdr:col>4</xdr:col>
      <xdr:colOff>104775</xdr:colOff>
      <xdr:row>27</xdr:row>
      <xdr:rowOff>161925</xdr:rowOff>
    </xdr:from>
    <xdr:to>
      <xdr:col>4</xdr:col>
      <xdr:colOff>819150</xdr:colOff>
      <xdr:row>28</xdr:row>
      <xdr:rowOff>171450</xdr:rowOff>
    </xdr:to>
    <xdr:sp>
      <xdr:nvSpPr>
        <xdr:cNvPr id="7" name="Rectangle 10"/>
        <xdr:cNvSpPr>
          <a:spLocks/>
        </xdr:cNvSpPr>
      </xdr:nvSpPr>
      <xdr:spPr>
        <a:xfrm>
          <a:off x="4362450" y="7305675"/>
          <a:ext cx="714375" cy="1905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637,770</a:t>
          </a:r>
        </a:p>
      </xdr:txBody>
    </xdr:sp>
    <xdr:clientData/>
  </xdr:twoCellAnchor>
  <xdr:twoCellAnchor>
    <xdr:from>
      <xdr:col>5</xdr:col>
      <xdr:colOff>28575</xdr:colOff>
      <xdr:row>24</xdr:row>
      <xdr:rowOff>28575</xdr:rowOff>
    </xdr:from>
    <xdr:to>
      <xdr:col>5</xdr:col>
      <xdr:colOff>723900</xdr:colOff>
      <xdr:row>25</xdr:row>
      <xdr:rowOff>9525</xdr:rowOff>
    </xdr:to>
    <xdr:sp>
      <xdr:nvSpPr>
        <xdr:cNvPr id="8" name="Rectangle 11"/>
        <xdr:cNvSpPr>
          <a:spLocks/>
        </xdr:cNvSpPr>
      </xdr:nvSpPr>
      <xdr:spPr>
        <a:xfrm>
          <a:off x="5705475" y="6562725"/>
          <a:ext cx="695325" cy="228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24</xdr:row>
      <xdr:rowOff>19050</xdr:rowOff>
    </xdr:from>
    <xdr:to>
      <xdr:col>6</xdr:col>
      <xdr:colOff>381000</xdr:colOff>
      <xdr:row>25</xdr:row>
      <xdr:rowOff>9525</xdr:rowOff>
    </xdr:to>
    <xdr:sp>
      <xdr:nvSpPr>
        <xdr:cNvPr id="9" name="Rectangle 12"/>
        <xdr:cNvSpPr>
          <a:spLocks/>
        </xdr:cNvSpPr>
      </xdr:nvSpPr>
      <xdr:spPr>
        <a:xfrm>
          <a:off x="6800850" y="6553200"/>
          <a:ext cx="676275" cy="2381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847725</xdr:colOff>
      <xdr:row>35</xdr:row>
      <xdr:rowOff>133350</xdr:rowOff>
    </xdr:from>
    <xdr:to>
      <xdr:col>2</xdr:col>
      <xdr:colOff>1609725</xdr:colOff>
      <xdr:row>36</xdr:row>
      <xdr:rowOff>161925</xdr:rowOff>
    </xdr:to>
    <xdr:sp>
      <xdr:nvSpPr>
        <xdr:cNvPr id="10" name="Rectangle 17"/>
        <xdr:cNvSpPr>
          <a:spLocks/>
        </xdr:cNvSpPr>
      </xdr:nvSpPr>
      <xdr:spPr>
        <a:xfrm>
          <a:off x="1895475" y="8724900"/>
          <a:ext cx="762000" cy="20955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625,330</a:t>
          </a:r>
        </a:p>
      </xdr:txBody>
    </xdr:sp>
    <xdr:clientData/>
  </xdr:twoCellAnchor>
  <xdr:twoCellAnchor>
    <xdr:from>
      <xdr:col>3</xdr:col>
      <xdr:colOff>285750</xdr:colOff>
      <xdr:row>31</xdr:row>
      <xdr:rowOff>95250</xdr:rowOff>
    </xdr:from>
    <xdr:to>
      <xdr:col>3</xdr:col>
      <xdr:colOff>981075</xdr:colOff>
      <xdr:row>32</xdr:row>
      <xdr:rowOff>123825</xdr:rowOff>
    </xdr:to>
    <xdr:sp>
      <xdr:nvSpPr>
        <xdr:cNvPr id="11" name="Rectangle 18"/>
        <xdr:cNvSpPr>
          <a:spLocks/>
        </xdr:cNvSpPr>
      </xdr:nvSpPr>
      <xdr:spPr>
        <a:xfrm>
          <a:off x="3124200" y="7962900"/>
          <a:ext cx="695325" cy="20955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631,776</a:t>
          </a:r>
        </a:p>
      </xdr:txBody>
    </xdr:sp>
    <xdr:clientData/>
  </xdr:twoCellAnchor>
  <xdr:twoCellAnchor>
    <xdr:from>
      <xdr:col>4</xdr:col>
      <xdr:colOff>123825</xdr:colOff>
      <xdr:row>27</xdr:row>
      <xdr:rowOff>152400</xdr:rowOff>
    </xdr:from>
    <xdr:to>
      <xdr:col>4</xdr:col>
      <xdr:colOff>790575</xdr:colOff>
      <xdr:row>29</xdr:row>
      <xdr:rowOff>0</xdr:rowOff>
    </xdr:to>
    <xdr:sp>
      <xdr:nvSpPr>
        <xdr:cNvPr id="12" name="Rectangle 19"/>
        <xdr:cNvSpPr>
          <a:spLocks/>
        </xdr:cNvSpPr>
      </xdr:nvSpPr>
      <xdr:spPr>
        <a:xfrm>
          <a:off x="4381500" y="7296150"/>
          <a:ext cx="666750" cy="20955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637,770</a:t>
          </a:r>
        </a:p>
      </xdr:txBody>
    </xdr:sp>
    <xdr:clientData/>
  </xdr:twoCellAnchor>
  <xdr:twoCellAnchor>
    <xdr:from>
      <xdr:col>4</xdr:col>
      <xdr:colOff>1343025</xdr:colOff>
      <xdr:row>29</xdr:row>
      <xdr:rowOff>66675</xdr:rowOff>
    </xdr:from>
    <xdr:to>
      <xdr:col>5</xdr:col>
      <xdr:colOff>657225</xdr:colOff>
      <xdr:row>30</xdr:row>
      <xdr:rowOff>114300</xdr:rowOff>
    </xdr:to>
    <xdr:sp>
      <xdr:nvSpPr>
        <xdr:cNvPr id="13" name="Rectangle 20"/>
        <xdr:cNvSpPr>
          <a:spLocks/>
        </xdr:cNvSpPr>
      </xdr:nvSpPr>
      <xdr:spPr>
        <a:xfrm>
          <a:off x="5600700" y="7572375"/>
          <a:ext cx="733425" cy="2286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635,053</a:t>
          </a:r>
        </a:p>
      </xdr:txBody>
    </xdr:sp>
    <xdr:clientData/>
  </xdr:twoCellAnchor>
  <xdr:twoCellAnchor>
    <xdr:from>
      <xdr:col>5</xdr:col>
      <xdr:colOff>1162050</xdr:colOff>
      <xdr:row>34</xdr:row>
      <xdr:rowOff>66675</xdr:rowOff>
    </xdr:from>
    <xdr:to>
      <xdr:col>6</xdr:col>
      <xdr:colOff>466725</xdr:colOff>
      <xdr:row>35</xdr:row>
      <xdr:rowOff>114300</xdr:rowOff>
    </xdr:to>
    <xdr:sp>
      <xdr:nvSpPr>
        <xdr:cNvPr id="14" name="Rectangle 21"/>
        <xdr:cNvSpPr>
          <a:spLocks/>
        </xdr:cNvSpPr>
      </xdr:nvSpPr>
      <xdr:spPr>
        <a:xfrm>
          <a:off x="6838950" y="8477250"/>
          <a:ext cx="723900" cy="2286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627,370</a:t>
          </a:r>
        </a:p>
      </xdr:txBody>
    </xdr:sp>
    <xdr:clientData/>
  </xdr:twoCellAnchor>
  <xdr:twoCellAnchor>
    <xdr:from>
      <xdr:col>1</xdr:col>
      <xdr:colOff>19050</xdr:colOff>
      <xdr:row>26</xdr:row>
      <xdr:rowOff>19050</xdr:rowOff>
    </xdr:from>
    <xdr:to>
      <xdr:col>7</xdr:col>
      <xdr:colOff>9525</xdr:colOff>
      <xdr:row>46</xdr:row>
      <xdr:rowOff>142875</xdr:rowOff>
    </xdr:to>
    <xdr:graphicFrame>
      <xdr:nvGraphicFramePr>
        <xdr:cNvPr id="15" name="Chart 23"/>
        <xdr:cNvGraphicFramePr/>
      </xdr:nvGraphicFramePr>
      <xdr:xfrm>
        <a:off x="704850" y="6981825"/>
        <a:ext cx="7286625" cy="3743325"/>
      </xdr:xfrm>
      <a:graphic>
        <a:graphicData uri="http://schemas.openxmlformats.org/drawingml/2006/chart">
          <c:chart xmlns:c="http://schemas.openxmlformats.org/drawingml/2006/chart" r:id="rId1"/>
        </a:graphicData>
      </a:graphic>
    </xdr:graphicFrame>
    <xdr:clientData/>
  </xdr:twoCellAnchor>
  <xdr:twoCellAnchor>
    <xdr:from>
      <xdr:col>2</xdr:col>
      <xdr:colOff>1152525</xdr:colOff>
      <xdr:row>35</xdr:row>
      <xdr:rowOff>133350</xdr:rowOff>
    </xdr:from>
    <xdr:to>
      <xdr:col>3</xdr:col>
      <xdr:colOff>76200</xdr:colOff>
      <xdr:row>36</xdr:row>
      <xdr:rowOff>171450</xdr:rowOff>
    </xdr:to>
    <xdr:sp>
      <xdr:nvSpPr>
        <xdr:cNvPr id="16" name="Rectangle 24"/>
        <xdr:cNvSpPr>
          <a:spLocks/>
        </xdr:cNvSpPr>
      </xdr:nvSpPr>
      <xdr:spPr>
        <a:xfrm>
          <a:off x="2200275" y="8724900"/>
          <a:ext cx="714375" cy="21907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625,330</a:t>
          </a:r>
        </a:p>
      </xdr:txBody>
    </xdr:sp>
    <xdr:clientData/>
  </xdr:twoCellAnchor>
  <xdr:twoCellAnchor>
    <xdr:from>
      <xdr:col>3</xdr:col>
      <xdr:colOff>542925</xdr:colOff>
      <xdr:row>31</xdr:row>
      <xdr:rowOff>114300</xdr:rowOff>
    </xdr:from>
    <xdr:to>
      <xdr:col>3</xdr:col>
      <xdr:colOff>1247775</xdr:colOff>
      <xdr:row>32</xdr:row>
      <xdr:rowOff>133350</xdr:rowOff>
    </xdr:to>
    <xdr:sp>
      <xdr:nvSpPr>
        <xdr:cNvPr id="17" name="Rectangle 25"/>
        <xdr:cNvSpPr>
          <a:spLocks/>
        </xdr:cNvSpPr>
      </xdr:nvSpPr>
      <xdr:spPr>
        <a:xfrm>
          <a:off x="3381375" y="7981950"/>
          <a:ext cx="704850" cy="20002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631,776</a:t>
          </a:r>
        </a:p>
      </xdr:txBody>
    </xdr:sp>
    <xdr:clientData/>
  </xdr:twoCellAnchor>
  <xdr:twoCellAnchor>
    <xdr:from>
      <xdr:col>4</xdr:col>
      <xdr:colOff>304800</xdr:colOff>
      <xdr:row>28</xdr:row>
      <xdr:rowOff>0</xdr:rowOff>
    </xdr:from>
    <xdr:to>
      <xdr:col>4</xdr:col>
      <xdr:colOff>990600</xdr:colOff>
      <xdr:row>29</xdr:row>
      <xdr:rowOff>28575</xdr:rowOff>
    </xdr:to>
    <xdr:sp>
      <xdr:nvSpPr>
        <xdr:cNvPr id="18" name="Rectangle 26"/>
        <xdr:cNvSpPr>
          <a:spLocks/>
        </xdr:cNvSpPr>
      </xdr:nvSpPr>
      <xdr:spPr>
        <a:xfrm>
          <a:off x="4562475" y="7324725"/>
          <a:ext cx="685800" cy="20955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637,770</a:t>
          </a:r>
        </a:p>
      </xdr:txBody>
    </xdr:sp>
    <xdr:clientData/>
  </xdr:twoCellAnchor>
  <xdr:twoCellAnchor>
    <xdr:from>
      <xdr:col>5</xdr:col>
      <xdr:colOff>76200</xdr:colOff>
      <xdr:row>29</xdr:row>
      <xdr:rowOff>104775</xdr:rowOff>
    </xdr:from>
    <xdr:to>
      <xdr:col>5</xdr:col>
      <xdr:colOff>790575</xdr:colOff>
      <xdr:row>30</xdr:row>
      <xdr:rowOff>152400</xdr:rowOff>
    </xdr:to>
    <xdr:sp>
      <xdr:nvSpPr>
        <xdr:cNvPr id="19" name="Rectangle 27"/>
        <xdr:cNvSpPr>
          <a:spLocks/>
        </xdr:cNvSpPr>
      </xdr:nvSpPr>
      <xdr:spPr>
        <a:xfrm>
          <a:off x="5753100" y="7610475"/>
          <a:ext cx="714375" cy="228600"/>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635,053</a:t>
          </a:r>
        </a:p>
      </xdr:txBody>
    </xdr:sp>
    <xdr:clientData/>
  </xdr:twoCellAnchor>
  <xdr:twoCellAnchor>
    <xdr:from>
      <xdr:col>5</xdr:col>
      <xdr:colOff>1257300</xdr:colOff>
      <xdr:row>34</xdr:row>
      <xdr:rowOff>66675</xdr:rowOff>
    </xdr:from>
    <xdr:to>
      <xdr:col>6</xdr:col>
      <xdr:colOff>514350</xdr:colOff>
      <xdr:row>35</xdr:row>
      <xdr:rowOff>123825</xdr:rowOff>
    </xdr:to>
    <xdr:sp>
      <xdr:nvSpPr>
        <xdr:cNvPr id="20" name="Rectangle 28"/>
        <xdr:cNvSpPr>
          <a:spLocks/>
        </xdr:cNvSpPr>
      </xdr:nvSpPr>
      <xdr:spPr>
        <a:xfrm>
          <a:off x="6934200" y="8477250"/>
          <a:ext cx="676275" cy="238125"/>
        </a:xfrm>
        <a:prstGeom prst="rect">
          <a:avLst/>
        </a:prstGeom>
        <a:solidFill>
          <a:srgbClr val="FFFFFF"/>
        </a:solid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627,370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26"/>
  <sheetViews>
    <sheetView tabSelected="1" workbookViewId="0" topLeftCell="A1">
      <selection activeCell="A1" sqref="A1"/>
    </sheetView>
  </sheetViews>
  <sheetFormatPr defaultColWidth="9.00390625" defaultRowHeight="14.25"/>
  <cols>
    <col min="1" max="12" width="3.625" style="65" customWidth="1"/>
    <col min="13" max="20" width="1.625" style="65" customWidth="1"/>
    <col min="21" max="24" width="2.625" style="65" customWidth="1"/>
    <col min="25" max="25" width="3.625" style="65" customWidth="1"/>
    <col min="26" max="27" width="2.625" style="65" customWidth="1"/>
    <col min="28" max="16384" width="3.625" style="65" customWidth="1"/>
  </cols>
  <sheetData>
    <row r="1" ht="30" customHeight="1"/>
    <row r="2" spans="19:29" ht="30" customHeight="1">
      <c r="S2" s="378" t="s">
        <v>476</v>
      </c>
      <c r="T2" s="379"/>
      <c r="U2" s="379"/>
      <c r="V2" s="379"/>
      <c r="W2" s="379"/>
      <c r="X2" s="379"/>
      <c r="Y2" s="379"/>
      <c r="Z2" s="379"/>
      <c r="AA2" s="379"/>
      <c r="AB2" s="379"/>
      <c r="AC2" s="379"/>
    </row>
    <row r="3" ht="30" customHeight="1"/>
    <row r="4" ht="30" customHeight="1"/>
    <row r="5" spans="1:29" ht="30" customHeight="1">
      <c r="A5" s="377" t="s">
        <v>398</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row>
    <row r="6" ht="30" customHeight="1"/>
    <row r="7" ht="30" customHeight="1"/>
    <row r="8" spans="3:27" ht="30" customHeight="1">
      <c r="C8" s="66" t="s">
        <v>111</v>
      </c>
      <c r="D8" s="67"/>
      <c r="E8" s="376" t="s">
        <v>117</v>
      </c>
      <c r="F8" s="376"/>
      <c r="G8" s="376"/>
      <c r="H8" s="376"/>
      <c r="I8" s="376"/>
      <c r="J8" s="376"/>
      <c r="K8" s="376"/>
      <c r="L8" s="376"/>
      <c r="N8" s="65" t="s">
        <v>112</v>
      </c>
      <c r="W8" s="67"/>
      <c r="X8" s="67"/>
      <c r="Y8" s="67"/>
      <c r="Z8" s="67"/>
      <c r="AA8" s="66" t="s">
        <v>111</v>
      </c>
    </row>
    <row r="9" spans="3:27" ht="30" customHeight="1">
      <c r="C9" s="66" t="s">
        <v>113</v>
      </c>
      <c r="D9" s="67"/>
      <c r="E9" s="376" t="s">
        <v>139</v>
      </c>
      <c r="F9" s="376"/>
      <c r="G9" s="376"/>
      <c r="H9" s="376"/>
      <c r="I9" s="376"/>
      <c r="J9" s="376"/>
      <c r="K9" s="376"/>
      <c r="L9" s="376"/>
      <c r="N9" s="65" t="s">
        <v>114</v>
      </c>
      <c r="W9" s="67"/>
      <c r="X9" s="67"/>
      <c r="Y9" s="67"/>
      <c r="Z9" s="67"/>
      <c r="AA9" s="66" t="s">
        <v>115</v>
      </c>
    </row>
    <row r="10" spans="3:27" ht="30" customHeight="1">
      <c r="C10" s="66" t="s">
        <v>116</v>
      </c>
      <c r="D10" s="67"/>
      <c r="E10" s="376" t="s">
        <v>140</v>
      </c>
      <c r="F10" s="376"/>
      <c r="G10" s="376"/>
      <c r="H10" s="376"/>
      <c r="I10" s="376"/>
      <c r="J10" s="376"/>
      <c r="K10" s="376"/>
      <c r="L10" s="376"/>
      <c r="N10" s="65" t="s">
        <v>118</v>
      </c>
      <c r="W10" s="67"/>
      <c r="X10" s="66" t="s">
        <v>119</v>
      </c>
      <c r="Y10" s="67" t="s">
        <v>121</v>
      </c>
      <c r="Z10" s="67"/>
      <c r="AA10" s="66" t="s">
        <v>120</v>
      </c>
    </row>
    <row r="11" spans="3:27" ht="30" customHeight="1">
      <c r="C11" s="66" t="s">
        <v>120</v>
      </c>
      <c r="D11" s="67"/>
      <c r="E11" s="376" t="s">
        <v>141</v>
      </c>
      <c r="F11" s="376"/>
      <c r="G11" s="376"/>
      <c r="H11" s="376"/>
      <c r="I11" s="376"/>
      <c r="J11" s="376"/>
      <c r="K11" s="376"/>
      <c r="L11" s="376"/>
      <c r="N11" s="65" t="s">
        <v>114</v>
      </c>
      <c r="W11" s="67"/>
      <c r="X11" s="66" t="s">
        <v>149</v>
      </c>
      <c r="Y11" s="67" t="s">
        <v>121</v>
      </c>
      <c r="Z11" s="67"/>
      <c r="AA11" s="66" t="s">
        <v>147</v>
      </c>
    </row>
    <row r="12" spans="3:27" ht="30" customHeight="1">
      <c r="C12" s="66" t="s">
        <v>122</v>
      </c>
      <c r="D12" s="67"/>
      <c r="E12" s="376" t="s">
        <v>142</v>
      </c>
      <c r="F12" s="376"/>
      <c r="G12" s="376"/>
      <c r="H12" s="376"/>
      <c r="I12" s="376"/>
      <c r="J12" s="376"/>
      <c r="K12" s="376"/>
      <c r="L12" s="376"/>
      <c r="N12" s="65" t="s">
        <v>123</v>
      </c>
      <c r="W12" s="67"/>
      <c r="X12" s="66" t="s">
        <v>148</v>
      </c>
      <c r="Y12" s="67" t="s">
        <v>150</v>
      </c>
      <c r="Z12" s="67"/>
      <c r="AA12" s="66" t="s">
        <v>151</v>
      </c>
    </row>
    <row r="13" spans="3:27" ht="30" customHeight="1">
      <c r="C13" s="66" t="s">
        <v>124</v>
      </c>
      <c r="D13" s="67"/>
      <c r="E13" s="376" t="s">
        <v>143</v>
      </c>
      <c r="F13" s="376"/>
      <c r="G13" s="376"/>
      <c r="H13" s="376"/>
      <c r="I13" s="376"/>
      <c r="J13" s="376"/>
      <c r="K13" s="376"/>
      <c r="L13" s="376"/>
      <c r="N13" s="65" t="s">
        <v>125</v>
      </c>
      <c r="W13" s="67"/>
      <c r="X13" s="66" t="s">
        <v>152</v>
      </c>
      <c r="Y13" s="67" t="s">
        <v>127</v>
      </c>
      <c r="Z13" s="66" t="s">
        <v>153</v>
      </c>
      <c r="AA13" s="66" t="s">
        <v>154</v>
      </c>
    </row>
    <row r="14" spans="3:27" ht="30" customHeight="1">
      <c r="C14" s="66" t="s">
        <v>126</v>
      </c>
      <c r="D14" s="67"/>
      <c r="E14" s="376" t="s">
        <v>144</v>
      </c>
      <c r="F14" s="376"/>
      <c r="G14" s="376"/>
      <c r="H14" s="376"/>
      <c r="I14" s="376"/>
      <c r="J14" s="376"/>
      <c r="K14" s="376"/>
      <c r="L14" s="376"/>
      <c r="N14" s="65" t="s">
        <v>128</v>
      </c>
      <c r="W14" s="66" t="s">
        <v>153</v>
      </c>
      <c r="X14" s="66" t="s">
        <v>153</v>
      </c>
      <c r="Y14" s="67" t="s">
        <v>150</v>
      </c>
      <c r="Z14" s="66" t="s">
        <v>153</v>
      </c>
      <c r="AA14" s="66" t="s">
        <v>145</v>
      </c>
    </row>
    <row r="15" spans="23:27" ht="30" customHeight="1">
      <c r="W15" s="67"/>
      <c r="X15" s="67"/>
      <c r="Y15" s="67"/>
      <c r="Z15" s="67"/>
      <c r="AA15" s="67"/>
    </row>
    <row r="16" spans="2:27" ht="30" customHeight="1">
      <c r="B16" s="67" t="s">
        <v>129</v>
      </c>
      <c r="C16" s="67"/>
      <c r="D16" s="67"/>
      <c r="E16" s="67"/>
      <c r="F16" s="67"/>
      <c r="G16" s="67"/>
      <c r="H16" s="67"/>
      <c r="I16" s="67"/>
      <c r="J16" s="67"/>
      <c r="K16" s="67"/>
      <c r="L16" s="67"/>
      <c r="W16" s="67"/>
      <c r="X16" s="67"/>
      <c r="Y16" s="67"/>
      <c r="Z16" s="67"/>
      <c r="AA16" s="67"/>
    </row>
    <row r="17" spans="2:27" ht="30" customHeight="1">
      <c r="B17" s="67"/>
      <c r="C17" s="66" t="s">
        <v>130</v>
      </c>
      <c r="D17" s="67"/>
      <c r="E17" s="376" t="s">
        <v>139</v>
      </c>
      <c r="F17" s="376"/>
      <c r="G17" s="376"/>
      <c r="H17" s="376"/>
      <c r="I17" s="376"/>
      <c r="J17" s="376"/>
      <c r="K17" s="376"/>
      <c r="L17" s="376"/>
      <c r="N17" s="65" t="s">
        <v>131</v>
      </c>
      <c r="W17" s="66"/>
      <c r="X17" s="66"/>
      <c r="Y17" s="67"/>
      <c r="Z17" s="66" t="s">
        <v>132</v>
      </c>
      <c r="AA17" s="66" t="s">
        <v>119</v>
      </c>
    </row>
    <row r="18" spans="2:27" ht="30" customHeight="1">
      <c r="B18" s="67"/>
      <c r="C18" s="66" t="s">
        <v>145</v>
      </c>
      <c r="D18" s="67"/>
      <c r="E18" s="376" t="s">
        <v>140</v>
      </c>
      <c r="F18" s="376"/>
      <c r="G18" s="376"/>
      <c r="H18" s="376"/>
      <c r="I18" s="376"/>
      <c r="J18" s="376"/>
      <c r="K18" s="376"/>
      <c r="L18" s="376"/>
      <c r="N18" s="65" t="s">
        <v>131</v>
      </c>
      <c r="W18" s="66"/>
      <c r="X18" s="66"/>
      <c r="Y18" s="67"/>
      <c r="Z18" s="66" t="s">
        <v>132</v>
      </c>
      <c r="AA18" s="66" t="s">
        <v>120</v>
      </c>
    </row>
    <row r="19" spans="2:27" ht="30" customHeight="1">
      <c r="B19" s="67"/>
      <c r="C19" s="66" t="s">
        <v>119</v>
      </c>
      <c r="D19" s="67"/>
      <c r="E19" s="376" t="s">
        <v>141</v>
      </c>
      <c r="F19" s="376"/>
      <c r="G19" s="376"/>
      <c r="H19" s="376"/>
      <c r="I19" s="376"/>
      <c r="J19" s="376"/>
      <c r="K19" s="376"/>
      <c r="L19" s="376"/>
      <c r="N19" s="65" t="s">
        <v>131</v>
      </c>
      <c r="W19" s="66"/>
      <c r="X19" s="66"/>
      <c r="Y19" s="67"/>
      <c r="Z19" s="66" t="s">
        <v>132</v>
      </c>
      <c r="AA19" s="66" t="s">
        <v>146</v>
      </c>
    </row>
    <row r="20" spans="2:27" ht="30" customHeight="1">
      <c r="B20" s="67"/>
      <c r="C20" s="66" t="s">
        <v>120</v>
      </c>
      <c r="D20" s="67"/>
      <c r="E20" s="376" t="s">
        <v>142</v>
      </c>
      <c r="F20" s="376"/>
      <c r="G20" s="376"/>
      <c r="H20" s="376"/>
      <c r="I20" s="376"/>
      <c r="J20" s="376"/>
      <c r="K20" s="376"/>
      <c r="L20" s="376"/>
      <c r="N20" s="65" t="s">
        <v>131</v>
      </c>
      <c r="W20" s="66"/>
      <c r="X20" s="66"/>
      <c r="Y20" s="67"/>
      <c r="Z20" s="66" t="s">
        <v>132</v>
      </c>
      <c r="AA20" s="66" t="s">
        <v>147</v>
      </c>
    </row>
    <row r="21" spans="2:27" ht="30" customHeight="1">
      <c r="B21" s="67"/>
      <c r="C21" s="66" t="s">
        <v>146</v>
      </c>
      <c r="D21" s="67"/>
      <c r="E21" s="376" t="s">
        <v>143</v>
      </c>
      <c r="F21" s="376"/>
      <c r="G21" s="376"/>
      <c r="H21" s="376"/>
      <c r="I21" s="376"/>
      <c r="J21" s="376"/>
      <c r="K21" s="376"/>
      <c r="L21" s="376"/>
      <c r="N21" s="65" t="s">
        <v>133</v>
      </c>
      <c r="W21" s="66"/>
      <c r="X21" s="66"/>
      <c r="Y21" s="67"/>
      <c r="Z21" s="66" t="s">
        <v>134</v>
      </c>
      <c r="AA21" s="66" t="s">
        <v>148</v>
      </c>
    </row>
    <row r="22" spans="2:27" ht="30" customHeight="1">
      <c r="B22" s="67"/>
      <c r="C22" s="66" t="s">
        <v>147</v>
      </c>
      <c r="D22" s="67"/>
      <c r="E22" s="376" t="s">
        <v>144</v>
      </c>
      <c r="F22" s="376"/>
      <c r="G22" s="376"/>
      <c r="H22" s="376"/>
      <c r="I22" s="376"/>
      <c r="J22" s="376"/>
      <c r="K22" s="376"/>
      <c r="L22" s="376"/>
      <c r="N22" s="65" t="s">
        <v>136</v>
      </c>
      <c r="W22" s="66"/>
      <c r="X22" s="66"/>
      <c r="Y22" s="67"/>
      <c r="Z22" s="66" t="s">
        <v>153</v>
      </c>
      <c r="AA22" s="66" t="s">
        <v>151</v>
      </c>
    </row>
    <row r="23" spans="2:27" ht="30" customHeight="1">
      <c r="B23" s="67"/>
      <c r="C23" s="66" t="s">
        <v>148</v>
      </c>
      <c r="D23" s="67"/>
      <c r="E23" s="376" t="s">
        <v>135</v>
      </c>
      <c r="F23" s="376"/>
      <c r="G23" s="376"/>
      <c r="H23" s="376"/>
      <c r="I23" s="376"/>
      <c r="J23" s="376"/>
      <c r="K23" s="376"/>
      <c r="L23" s="376"/>
      <c r="N23" s="65" t="s">
        <v>136</v>
      </c>
      <c r="W23" s="66" t="s">
        <v>153</v>
      </c>
      <c r="X23" s="66" t="s">
        <v>152</v>
      </c>
      <c r="Y23" s="67" t="s">
        <v>137</v>
      </c>
      <c r="Z23" s="66" t="s">
        <v>145</v>
      </c>
      <c r="AA23" s="66" t="s">
        <v>154</v>
      </c>
    </row>
    <row r="24" ht="30" customHeight="1"/>
    <row r="25" ht="30" customHeight="1"/>
    <row r="26" spans="1:29" ht="30" customHeight="1">
      <c r="A26" s="377" t="s">
        <v>138</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sheetData>
  <mergeCells count="17">
    <mergeCell ref="A26:AC26"/>
    <mergeCell ref="E17:L17"/>
    <mergeCell ref="E21:L21"/>
    <mergeCell ref="E23:L23"/>
    <mergeCell ref="E18:L18"/>
    <mergeCell ref="E19:L19"/>
    <mergeCell ref="E20:L20"/>
    <mergeCell ref="E22:L22"/>
    <mergeCell ref="A5:AC5"/>
    <mergeCell ref="E8:L8"/>
    <mergeCell ref="E9:L9"/>
    <mergeCell ref="S2:AC2"/>
    <mergeCell ref="E12:L12"/>
    <mergeCell ref="E13:L13"/>
    <mergeCell ref="E14:L14"/>
    <mergeCell ref="E10:L10"/>
    <mergeCell ref="E11:L11"/>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AF50"/>
  <sheetViews>
    <sheetView workbookViewId="0" topLeftCell="A1">
      <selection activeCell="A1" sqref="A1"/>
    </sheetView>
  </sheetViews>
  <sheetFormatPr defaultColWidth="9.00390625" defaultRowHeight="14.25"/>
  <cols>
    <col min="1" max="1" width="9.00390625" style="207" customWidth="1"/>
    <col min="2" max="2" width="4.75390625" style="207" customWidth="1"/>
    <col min="3" max="3" width="20.375" style="207" customWidth="1"/>
    <col min="4" max="9" width="13.625" style="207" customWidth="1"/>
    <col min="10" max="10" width="1.12109375" style="207" customWidth="1"/>
    <col min="11" max="26" width="9.00390625" style="207" customWidth="1"/>
    <col min="27" max="27" width="20.50390625" style="207" customWidth="1"/>
    <col min="28" max="16384" width="9.00390625" style="207" customWidth="1"/>
  </cols>
  <sheetData>
    <row r="1" ht="21">
      <c r="A1" s="206" t="s">
        <v>310</v>
      </c>
    </row>
    <row r="3" ht="18.75">
      <c r="A3" s="208" t="s">
        <v>311</v>
      </c>
    </row>
    <row r="5" spans="1:3" ht="17.25">
      <c r="A5" s="209" t="s">
        <v>312</v>
      </c>
      <c r="B5" s="210" t="s">
        <v>423</v>
      </c>
      <c r="C5" s="210"/>
    </row>
    <row r="6" spans="1:3" ht="14.25">
      <c r="A6" s="211"/>
      <c r="B6" s="212"/>
      <c r="C6" s="212"/>
    </row>
    <row r="7" spans="2:7" ht="16.5" customHeight="1">
      <c r="B7" s="213" t="s">
        <v>475</v>
      </c>
      <c r="C7" s="213"/>
      <c r="D7" s="213"/>
      <c r="E7" s="213"/>
      <c r="F7" s="213"/>
      <c r="G7" s="213"/>
    </row>
    <row r="8" spans="2:7" ht="16.5" customHeight="1">
      <c r="B8" s="213" t="s">
        <v>12</v>
      </c>
      <c r="C8" s="213"/>
      <c r="D8" s="213"/>
      <c r="E8" s="213"/>
      <c r="F8" s="213"/>
      <c r="G8" s="213"/>
    </row>
    <row r="9" spans="2:7" ht="16.5" customHeight="1">
      <c r="B9" s="213" t="s">
        <v>13</v>
      </c>
      <c r="C9" s="213"/>
      <c r="D9" s="213"/>
      <c r="E9" s="213"/>
      <c r="F9" s="213"/>
      <c r="G9" s="213"/>
    </row>
    <row r="10" spans="1:7" ht="16.5" customHeight="1">
      <c r="A10" s="214"/>
      <c r="B10" s="213" t="s">
        <v>14</v>
      </c>
      <c r="C10" s="213"/>
      <c r="D10" s="213"/>
      <c r="E10" s="213"/>
      <c r="F10" s="213"/>
      <c r="G10" s="213"/>
    </row>
    <row r="11" spans="1:7" ht="16.5" customHeight="1">
      <c r="A11" s="214"/>
      <c r="B11" s="213" t="s">
        <v>474</v>
      </c>
      <c r="C11" s="213"/>
      <c r="D11" s="213"/>
      <c r="E11" s="213"/>
      <c r="F11" s="213"/>
      <c r="G11" s="213"/>
    </row>
    <row r="12" spans="1:7" ht="16.5" customHeight="1">
      <c r="A12" s="214"/>
      <c r="B12" s="213"/>
      <c r="C12" s="213"/>
      <c r="D12" s="213"/>
      <c r="E12" s="213"/>
      <c r="F12" s="213"/>
      <c r="G12" s="213"/>
    </row>
    <row r="13" spans="2:7" ht="16.5" customHeight="1">
      <c r="B13" s="213" t="s">
        <v>15</v>
      </c>
      <c r="C13" s="213"/>
      <c r="D13" s="213"/>
      <c r="E13" s="213"/>
      <c r="F13" s="213"/>
      <c r="G13" s="213"/>
    </row>
    <row r="14" spans="2:7" ht="16.5" customHeight="1">
      <c r="B14" s="213" t="s">
        <v>16</v>
      </c>
      <c r="C14" s="213"/>
      <c r="D14" s="213"/>
      <c r="E14" s="213"/>
      <c r="F14" s="213"/>
      <c r="G14" s="213"/>
    </row>
    <row r="15" spans="2:7" ht="16.5" customHeight="1">
      <c r="B15" s="213"/>
      <c r="C15" s="213"/>
      <c r="D15" s="213"/>
      <c r="E15" s="213"/>
      <c r="F15" s="213"/>
      <c r="G15" s="213"/>
    </row>
    <row r="16" spans="2:7" ht="16.5" customHeight="1">
      <c r="B16" s="213" t="s">
        <v>17</v>
      </c>
      <c r="C16" s="213"/>
      <c r="D16" s="213"/>
      <c r="E16" s="213"/>
      <c r="F16" s="213"/>
      <c r="G16" s="213"/>
    </row>
    <row r="17" spans="2:7" ht="16.5" customHeight="1">
      <c r="B17" s="213"/>
      <c r="C17" s="213" t="s">
        <v>18</v>
      </c>
      <c r="D17" s="213"/>
      <c r="E17" s="213"/>
      <c r="F17" s="213"/>
      <c r="G17" s="213"/>
    </row>
    <row r="19" spans="1:3" ht="17.25">
      <c r="A19" s="209" t="s">
        <v>313</v>
      </c>
      <c r="B19" s="210" t="s">
        <v>424</v>
      </c>
      <c r="C19" s="210"/>
    </row>
    <row r="20" spans="2:9" ht="15" thickBot="1">
      <c r="B20" s="213"/>
      <c r="C20" s="213"/>
      <c r="D20" s="213"/>
      <c r="E20" s="213"/>
      <c r="F20" s="213"/>
      <c r="G20" s="213"/>
      <c r="H20" s="213"/>
      <c r="I20" s="215" t="s">
        <v>314</v>
      </c>
    </row>
    <row r="21" spans="2:9" ht="19.5" customHeight="1">
      <c r="B21" s="429" t="s">
        <v>208</v>
      </c>
      <c r="C21" s="430"/>
      <c r="D21" s="438" t="s">
        <v>404</v>
      </c>
      <c r="E21" s="439"/>
      <c r="F21" s="438" t="s">
        <v>209</v>
      </c>
      <c r="G21" s="439"/>
      <c r="H21" s="438" t="s">
        <v>210</v>
      </c>
      <c r="I21" s="439"/>
    </row>
    <row r="22" spans="2:9" ht="19.5" customHeight="1" thickBot="1">
      <c r="B22" s="431"/>
      <c r="C22" s="432"/>
      <c r="D22" s="216" t="s">
        <v>315</v>
      </c>
      <c r="E22" s="217" t="s">
        <v>316</v>
      </c>
      <c r="F22" s="216" t="s">
        <v>315</v>
      </c>
      <c r="G22" s="217" t="s">
        <v>316</v>
      </c>
      <c r="H22" s="216" t="s">
        <v>315</v>
      </c>
      <c r="I22" s="217" t="s">
        <v>316</v>
      </c>
    </row>
    <row r="23" spans="2:9" ht="19.5" customHeight="1">
      <c r="B23" s="218" t="s">
        <v>317</v>
      </c>
      <c r="C23" s="219"/>
      <c r="D23" s="220">
        <v>94.8</v>
      </c>
      <c r="E23" s="221">
        <v>95.5</v>
      </c>
      <c r="F23" s="220">
        <v>92.5</v>
      </c>
      <c r="G23" s="221">
        <v>93.3</v>
      </c>
      <c r="H23" s="220">
        <f aca="true" t="shared" si="0" ref="H23:H31">SUM(D23-F23)</f>
        <v>2.299999999999997</v>
      </c>
      <c r="I23" s="221">
        <f aca="true" t="shared" si="1" ref="I23:I31">SUM(E23-G23)</f>
        <v>2.200000000000003</v>
      </c>
    </row>
    <row r="24" spans="2:9" ht="19.5" customHeight="1">
      <c r="B24" s="426" t="s">
        <v>318</v>
      </c>
      <c r="C24" s="222" t="s">
        <v>319</v>
      </c>
      <c r="D24" s="223">
        <v>32.9</v>
      </c>
      <c r="E24" s="224">
        <v>33</v>
      </c>
      <c r="F24" s="223">
        <v>33</v>
      </c>
      <c r="G24" s="224">
        <v>33.6</v>
      </c>
      <c r="H24" s="223">
        <f t="shared" si="0"/>
        <v>-0.10000000000000142</v>
      </c>
      <c r="I24" s="224">
        <f t="shared" si="1"/>
        <v>-0.6000000000000014</v>
      </c>
    </row>
    <row r="25" spans="2:9" ht="19.5" customHeight="1">
      <c r="B25" s="427"/>
      <c r="C25" s="225" t="s">
        <v>282</v>
      </c>
      <c r="D25" s="226">
        <v>22.8</v>
      </c>
      <c r="E25" s="227">
        <v>23</v>
      </c>
      <c r="F25" s="226">
        <v>21.6</v>
      </c>
      <c r="G25" s="227">
        <v>21.8</v>
      </c>
      <c r="H25" s="226">
        <f t="shared" si="0"/>
        <v>1.1999999999999993</v>
      </c>
      <c r="I25" s="227">
        <f t="shared" si="1"/>
        <v>1.1999999999999993</v>
      </c>
    </row>
    <row r="26" spans="2:9" ht="19.5" customHeight="1">
      <c r="B26" s="427"/>
      <c r="C26" s="225" t="s">
        <v>320</v>
      </c>
      <c r="D26" s="226">
        <v>11.6</v>
      </c>
      <c r="E26" s="227">
        <v>11.9</v>
      </c>
      <c r="F26" s="226">
        <v>11.6</v>
      </c>
      <c r="G26" s="227">
        <v>12</v>
      </c>
      <c r="H26" s="226">
        <f t="shared" si="0"/>
        <v>0</v>
      </c>
      <c r="I26" s="227">
        <f t="shared" si="1"/>
        <v>-0.09999999999999964</v>
      </c>
    </row>
    <row r="27" spans="2:9" ht="19.5" customHeight="1">
      <c r="B27" s="427"/>
      <c r="C27" s="225" t="s">
        <v>321</v>
      </c>
      <c r="D27" s="226">
        <v>8</v>
      </c>
      <c r="E27" s="227">
        <v>6.2</v>
      </c>
      <c r="F27" s="226">
        <v>7.9</v>
      </c>
      <c r="G27" s="227">
        <v>6.1</v>
      </c>
      <c r="H27" s="226">
        <f t="shared" si="0"/>
        <v>0.09999999999999964</v>
      </c>
      <c r="I27" s="227">
        <f t="shared" si="1"/>
        <v>0.10000000000000053</v>
      </c>
    </row>
    <row r="28" spans="2:9" ht="19.5" customHeight="1">
      <c r="B28" s="427"/>
      <c r="C28" s="225" t="s">
        <v>322</v>
      </c>
      <c r="D28" s="226">
        <v>5.6</v>
      </c>
      <c r="E28" s="227">
        <v>7.6</v>
      </c>
      <c r="F28" s="226">
        <v>5.8</v>
      </c>
      <c r="G28" s="227">
        <v>7.5</v>
      </c>
      <c r="H28" s="226">
        <f t="shared" si="0"/>
        <v>-0.20000000000000018</v>
      </c>
      <c r="I28" s="227">
        <f t="shared" si="1"/>
        <v>0.09999999999999964</v>
      </c>
    </row>
    <row r="29" spans="2:9" ht="19.5" customHeight="1">
      <c r="B29" s="427"/>
      <c r="C29" s="225" t="s">
        <v>323</v>
      </c>
      <c r="D29" s="226">
        <v>0.8</v>
      </c>
      <c r="E29" s="227">
        <v>0.7</v>
      </c>
      <c r="F29" s="226">
        <v>1</v>
      </c>
      <c r="G29" s="227">
        <v>0.7</v>
      </c>
      <c r="H29" s="226">
        <f t="shared" si="0"/>
        <v>-0.19999999999999996</v>
      </c>
      <c r="I29" s="227">
        <f t="shared" si="1"/>
        <v>0</v>
      </c>
    </row>
    <row r="30" spans="2:9" ht="19.5" customHeight="1">
      <c r="B30" s="427"/>
      <c r="C30" s="225" t="s">
        <v>324</v>
      </c>
      <c r="D30" s="226">
        <v>13</v>
      </c>
      <c r="E30" s="227">
        <v>13.1</v>
      </c>
      <c r="F30" s="226">
        <v>11.6</v>
      </c>
      <c r="G30" s="227">
        <v>11.5</v>
      </c>
      <c r="H30" s="226">
        <f t="shared" si="0"/>
        <v>1.4000000000000004</v>
      </c>
      <c r="I30" s="227">
        <f t="shared" si="1"/>
        <v>1.5999999999999996</v>
      </c>
    </row>
    <row r="31" spans="2:9" ht="19.5" customHeight="1" thickBot="1">
      <c r="B31" s="428"/>
      <c r="C31" s="228" t="s">
        <v>325</v>
      </c>
      <c r="D31" s="229">
        <v>0.1</v>
      </c>
      <c r="E31" s="230">
        <v>0.1</v>
      </c>
      <c r="F31" s="229">
        <v>0.1</v>
      </c>
      <c r="G31" s="230">
        <v>0.1</v>
      </c>
      <c r="H31" s="229">
        <f t="shared" si="0"/>
        <v>0</v>
      </c>
      <c r="I31" s="230">
        <f t="shared" si="1"/>
        <v>0</v>
      </c>
    </row>
    <row r="32" spans="2:9" ht="19.5" customHeight="1">
      <c r="B32" s="435" t="s">
        <v>326</v>
      </c>
      <c r="C32" s="231" t="s">
        <v>317</v>
      </c>
      <c r="D32" s="233">
        <v>92</v>
      </c>
      <c r="E32" s="232" t="s">
        <v>327</v>
      </c>
      <c r="F32" s="233">
        <v>90.3</v>
      </c>
      <c r="G32" s="232" t="s">
        <v>327</v>
      </c>
      <c r="H32" s="233">
        <f>SUM(D32-F32)</f>
        <v>1.7000000000000028</v>
      </c>
      <c r="I32" s="232" t="s">
        <v>327</v>
      </c>
    </row>
    <row r="33" spans="2:9" ht="19.5" customHeight="1">
      <c r="B33" s="427"/>
      <c r="C33" s="234" t="s">
        <v>319</v>
      </c>
      <c r="D33" s="235" t="s">
        <v>328</v>
      </c>
      <c r="E33" s="236" t="s">
        <v>328</v>
      </c>
      <c r="F33" s="237">
        <v>28.2</v>
      </c>
      <c r="G33" s="236" t="s">
        <v>328</v>
      </c>
      <c r="H33" s="235" t="s">
        <v>328</v>
      </c>
      <c r="I33" s="236" t="s">
        <v>328</v>
      </c>
    </row>
    <row r="34" spans="2:9" ht="19.5" customHeight="1" thickBot="1">
      <c r="B34" s="428"/>
      <c r="C34" s="228" t="s">
        <v>282</v>
      </c>
      <c r="D34" s="238" t="s">
        <v>329</v>
      </c>
      <c r="E34" s="239" t="s">
        <v>329</v>
      </c>
      <c r="F34" s="240">
        <v>19.8</v>
      </c>
      <c r="G34" s="239" t="s">
        <v>329</v>
      </c>
      <c r="H34" s="238" t="s">
        <v>329</v>
      </c>
      <c r="I34" s="239" t="s">
        <v>329</v>
      </c>
    </row>
    <row r="36" spans="1:3" ht="17.25">
      <c r="A36" s="209" t="s">
        <v>330</v>
      </c>
      <c r="B36" s="210" t="s">
        <v>331</v>
      </c>
      <c r="C36" s="210"/>
    </row>
    <row r="37" ht="14.25" thickBot="1">
      <c r="I37" s="241"/>
    </row>
    <row r="38" spans="2:9" ht="19.5" customHeight="1">
      <c r="B38" s="429" t="s">
        <v>208</v>
      </c>
      <c r="C38" s="430"/>
      <c r="D38" s="429" t="s">
        <v>425</v>
      </c>
      <c r="E38" s="436" t="s">
        <v>332</v>
      </c>
      <c r="F38" s="433" t="s">
        <v>210</v>
      </c>
      <c r="H38" s="242"/>
      <c r="I38" s="423"/>
    </row>
    <row r="39" spans="2:9" ht="19.5" customHeight="1" thickBot="1">
      <c r="B39" s="431"/>
      <c r="C39" s="432"/>
      <c r="D39" s="431"/>
      <c r="E39" s="437"/>
      <c r="F39" s="434"/>
      <c r="G39" s="242"/>
      <c r="H39" s="242"/>
      <c r="I39" s="423"/>
    </row>
    <row r="40" spans="2:9" ht="19.5" customHeight="1">
      <c r="B40" s="243" t="s">
        <v>333</v>
      </c>
      <c r="C40" s="244"/>
      <c r="D40" s="245"/>
      <c r="E40" s="246"/>
      <c r="F40" s="247"/>
      <c r="G40" s="248"/>
      <c r="H40" s="248"/>
      <c r="I40" s="248"/>
    </row>
    <row r="41" spans="2:9" ht="19.5" customHeight="1">
      <c r="B41" s="243" t="s">
        <v>334</v>
      </c>
      <c r="C41" s="249"/>
      <c r="D41" s="250"/>
      <c r="E41" s="251"/>
      <c r="F41" s="252"/>
      <c r="G41" s="248"/>
      <c r="H41" s="248"/>
      <c r="I41" s="248"/>
    </row>
    <row r="42" spans="2:9" ht="19.5" customHeight="1">
      <c r="B42" s="243" t="s">
        <v>335</v>
      </c>
      <c r="C42" s="249"/>
      <c r="D42" s="250">
        <v>2</v>
      </c>
      <c r="E42" s="251">
        <v>4</v>
      </c>
      <c r="F42" s="252">
        <f>SUM(D42-E42)</f>
        <v>-2</v>
      </c>
      <c r="G42" s="248"/>
      <c r="H42" s="248"/>
      <c r="I42" s="248"/>
    </row>
    <row r="43" spans="2:9" ht="19.5" customHeight="1">
      <c r="B43" s="243" t="s">
        <v>336</v>
      </c>
      <c r="C43" s="249"/>
      <c r="D43" s="250">
        <v>5</v>
      </c>
      <c r="E43" s="251">
        <v>8</v>
      </c>
      <c r="F43" s="252">
        <f>SUM(D43-E43)</f>
        <v>-3</v>
      </c>
      <c r="G43" s="248"/>
      <c r="H43" s="248"/>
      <c r="I43" s="248"/>
    </row>
    <row r="44" spans="2:9" ht="19.5" customHeight="1">
      <c r="B44" s="243" t="s">
        <v>337</v>
      </c>
      <c r="C44" s="249"/>
      <c r="D44" s="250">
        <v>10</v>
      </c>
      <c r="E44" s="251">
        <v>5</v>
      </c>
      <c r="F44" s="252">
        <f>SUM(D44-E44)</f>
        <v>5</v>
      </c>
      <c r="G44" s="248"/>
      <c r="H44" s="248"/>
      <c r="I44" s="248"/>
    </row>
    <row r="45" spans="2:9" ht="19.5" customHeight="1">
      <c r="B45" s="243" t="s">
        <v>338</v>
      </c>
      <c r="C45" s="249"/>
      <c r="D45" s="250">
        <v>1</v>
      </c>
      <c r="E45" s="251">
        <v>1</v>
      </c>
      <c r="F45" s="252">
        <f>SUM(D45-E45)</f>
        <v>0</v>
      </c>
      <c r="G45" s="248"/>
      <c r="H45" s="248"/>
      <c r="I45" s="248"/>
    </row>
    <row r="46" spans="2:9" ht="19.5" customHeight="1" thickBot="1">
      <c r="B46" s="253" t="s">
        <v>339</v>
      </c>
      <c r="C46" s="254"/>
      <c r="D46" s="255"/>
      <c r="E46" s="256"/>
      <c r="F46" s="257"/>
      <c r="G46" s="248"/>
      <c r="H46" s="248"/>
      <c r="I46" s="248"/>
    </row>
    <row r="47" spans="2:9" ht="19.5" customHeight="1" thickBot="1">
      <c r="B47" s="424" t="s">
        <v>255</v>
      </c>
      <c r="C47" s="425"/>
      <c r="D47" s="258">
        <f>SUM(D40:D46)</f>
        <v>18</v>
      </c>
      <c r="E47" s="259">
        <f>SUM(E40:E46)</f>
        <v>18</v>
      </c>
      <c r="F47" s="260">
        <f>SUM(F40:F46)</f>
        <v>0</v>
      </c>
      <c r="G47" s="248"/>
      <c r="H47" s="248"/>
      <c r="I47" s="248"/>
    </row>
    <row r="48" spans="28:32" ht="13.5">
      <c r="AB48" s="345" t="s">
        <v>377</v>
      </c>
      <c r="AC48" s="345" t="s">
        <v>378</v>
      </c>
      <c r="AD48" s="345" t="s">
        <v>379</v>
      </c>
      <c r="AE48" s="345" t="s">
        <v>380</v>
      </c>
      <c r="AF48" s="345" t="s">
        <v>399</v>
      </c>
    </row>
    <row r="49" spans="1:32" ht="17.25">
      <c r="A49" s="209" t="s">
        <v>340</v>
      </c>
      <c r="B49" s="210" t="s">
        <v>341</v>
      </c>
      <c r="C49" s="261"/>
      <c r="AA49" s="344" t="s">
        <v>391</v>
      </c>
      <c r="AB49" s="346">
        <v>0.912</v>
      </c>
      <c r="AC49" s="346">
        <v>0.954</v>
      </c>
      <c r="AD49" s="346">
        <v>0.927</v>
      </c>
      <c r="AE49" s="346">
        <v>0.925</v>
      </c>
      <c r="AF49" s="346">
        <v>0.948</v>
      </c>
    </row>
    <row r="50" spans="27:32" ht="13.5">
      <c r="AA50" s="344" t="s">
        <v>392</v>
      </c>
      <c r="AB50" s="346">
        <v>0.874</v>
      </c>
      <c r="AC50" s="346">
        <v>0.905</v>
      </c>
      <c r="AD50" s="346">
        <v>0.902</v>
      </c>
      <c r="AE50" s="346">
        <v>0.903</v>
      </c>
      <c r="AF50" s="346">
        <v>0.92</v>
      </c>
    </row>
  </sheetData>
  <mergeCells count="12">
    <mergeCell ref="B21:C22"/>
    <mergeCell ref="D21:E21"/>
    <mergeCell ref="F21:G21"/>
    <mergeCell ref="H21:I21"/>
    <mergeCell ref="I38:I39"/>
    <mergeCell ref="B47:C47"/>
    <mergeCell ref="B24:B31"/>
    <mergeCell ref="B38:C39"/>
    <mergeCell ref="D38:D39"/>
    <mergeCell ref="F38:F39"/>
    <mergeCell ref="B32:B34"/>
    <mergeCell ref="E38:E39"/>
  </mergeCells>
  <printOptions/>
  <pageMargins left="0.5905511811023623" right="0.984251968503937" top="0.7874015748031497" bottom="0.7874015748031497" header="0.5118110236220472" footer="0.5118110236220472"/>
  <pageSetup horizontalDpi="600" verticalDpi="600" orientation="portrait" paperSize="9" scale="68" r:id="rId2"/>
  <headerFooter alignWithMargins="0">
    <oddFooter>&amp;C&amp;16 9</oddFooter>
  </headerFooter>
  <drawing r:id="rId1"/>
</worksheet>
</file>

<file path=xl/worksheets/sheet11.xml><?xml version="1.0" encoding="utf-8"?>
<worksheet xmlns="http://schemas.openxmlformats.org/spreadsheetml/2006/main" xmlns:r="http://schemas.openxmlformats.org/officeDocument/2006/relationships">
  <dimension ref="A1:AF52"/>
  <sheetViews>
    <sheetView workbookViewId="0" topLeftCell="A1">
      <selection activeCell="A1" sqref="A1"/>
    </sheetView>
  </sheetViews>
  <sheetFormatPr defaultColWidth="9.00390625" defaultRowHeight="14.25"/>
  <cols>
    <col min="1" max="1" width="9.00390625" style="207" customWidth="1"/>
    <col min="2" max="2" width="4.75390625" style="207" customWidth="1"/>
    <col min="3" max="3" width="22.125" style="207" customWidth="1"/>
    <col min="4" max="9" width="13.625" style="207" customWidth="1"/>
    <col min="10" max="10" width="1.12109375" style="207" customWidth="1"/>
    <col min="11" max="26" width="9.00390625" style="207" customWidth="1"/>
    <col min="27" max="27" width="20.125" style="207" customWidth="1"/>
    <col min="28" max="16384" width="9.00390625" style="207" customWidth="1"/>
  </cols>
  <sheetData>
    <row r="1" ht="21">
      <c r="A1" s="206"/>
    </row>
    <row r="3" spans="1:3" ht="18.75">
      <c r="A3" s="208" t="s">
        <v>426</v>
      </c>
      <c r="B3" s="265"/>
      <c r="C3" s="265"/>
    </row>
    <row r="5" spans="1:3" ht="19.5" customHeight="1">
      <c r="A5" s="209" t="s">
        <v>343</v>
      </c>
      <c r="B5" s="210" t="s">
        <v>423</v>
      </c>
      <c r="C5" s="210"/>
    </row>
    <row r="6" spans="1:3" ht="14.25">
      <c r="A6" s="211"/>
      <c r="B6" s="212"/>
      <c r="C6" s="212"/>
    </row>
    <row r="7" spans="2:6" ht="19.5" customHeight="1">
      <c r="B7" s="213" t="s">
        <v>19</v>
      </c>
      <c r="C7" s="213"/>
      <c r="D7" s="213"/>
      <c r="E7" s="213"/>
      <c r="F7" s="213"/>
    </row>
    <row r="8" spans="2:6" ht="19.5" customHeight="1">
      <c r="B8" s="213" t="s">
        <v>20</v>
      </c>
      <c r="C8" s="213"/>
      <c r="D8" s="213"/>
      <c r="E8" s="213"/>
      <c r="F8" s="213"/>
    </row>
    <row r="9" spans="2:6" ht="19.5" customHeight="1">
      <c r="B9" s="213" t="s">
        <v>344</v>
      </c>
      <c r="C9" s="213"/>
      <c r="D9" s="213"/>
      <c r="E9" s="213"/>
      <c r="F9" s="213"/>
    </row>
    <row r="10" spans="1:6" ht="19.5" customHeight="1">
      <c r="A10" s="214"/>
      <c r="B10" s="213"/>
      <c r="C10" s="213"/>
      <c r="D10" s="213"/>
      <c r="E10" s="213"/>
      <c r="F10" s="213"/>
    </row>
    <row r="11" spans="2:6" ht="19.5" customHeight="1">
      <c r="B11" s="213" t="s">
        <v>21</v>
      </c>
      <c r="C11" s="213"/>
      <c r="D11" s="213"/>
      <c r="E11" s="213"/>
      <c r="F11" s="213"/>
    </row>
    <row r="12" spans="2:6" ht="19.5" customHeight="1">
      <c r="B12" s="213" t="s">
        <v>8</v>
      </c>
      <c r="C12" s="213"/>
      <c r="D12" s="213"/>
      <c r="E12" s="213"/>
      <c r="F12" s="213"/>
    </row>
    <row r="13" spans="2:6" ht="19.5" customHeight="1">
      <c r="B13" s="213"/>
      <c r="C13" s="213"/>
      <c r="D13" s="213"/>
      <c r="E13" s="213"/>
      <c r="F13" s="213"/>
    </row>
    <row r="14" spans="2:6" ht="19.5" customHeight="1">
      <c r="B14" s="213" t="s">
        <v>22</v>
      </c>
      <c r="C14" s="213"/>
      <c r="D14" s="213"/>
      <c r="E14" s="213"/>
      <c r="F14" s="213"/>
    </row>
    <row r="15" spans="2:6" ht="18" customHeight="1">
      <c r="B15" s="213"/>
      <c r="C15" s="213"/>
      <c r="D15" s="213"/>
      <c r="E15" s="213"/>
      <c r="F15" s="213"/>
    </row>
    <row r="17" spans="1:3" ht="19.5" customHeight="1">
      <c r="A17" s="209" t="s">
        <v>345</v>
      </c>
      <c r="B17" s="210" t="s">
        <v>424</v>
      </c>
      <c r="C17" s="210"/>
    </row>
    <row r="19" spans="2:9" ht="15" thickBot="1">
      <c r="B19" s="213"/>
      <c r="C19" s="213"/>
      <c r="D19" s="213"/>
      <c r="E19" s="213"/>
      <c r="F19" s="213"/>
      <c r="G19" s="213"/>
      <c r="H19" s="213"/>
      <c r="I19" s="215" t="s">
        <v>314</v>
      </c>
    </row>
    <row r="20" spans="2:9" ht="21.75" customHeight="1">
      <c r="B20" s="429" t="s">
        <v>208</v>
      </c>
      <c r="C20" s="430"/>
      <c r="D20" s="438" t="s">
        <v>404</v>
      </c>
      <c r="E20" s="439"/>
      <c r="F20" s="438" t="s">
        <v>209</v>
      </c>
      <c r="G20" s="439"/>
      <c r="H20" s="438" t="s">
        <v>210</v>
      </c>
      <c r="I20" s="439"/>
    </row>
    <row r="21" spans="2:9" ht="21.75" customHeight="1" thickBot="1">
      <c r="B21" s="431"/>
      <c r="C21" s="432"/>
      <c r="D21" s="216" t="s">
        <v>315</v>
      </c>
      <c r="E21" s="217" t="s">
        <v>316</v>
      </c>
      <c r="F21" s="216" t="s">
        <v>315</v>
      </c>
      <c r="G21" s="217" t="s">
        <v>316</v>
      </c>
      <c r="H21" s="216" t="s">
        <v>315</v>
      </c>
      <c r="I21" s="217" t="s">
        <v>316</v>
      </c>
    </row>
    <row r="22" spans="2:9" ht="21.75" customHeight="1">
      <c r="B22" s="440" t="s">
        <v>346</v>
      </c>
      <c r="C22" s="441"/>
      <c r="D22" s="220">
        <v>11</v>
      </c>
      <c r="E22" s="221">
        <v>10.3</v>
      </c>
      <c r="F22" s="220">
        <v>11.2</v>
      </c>
      <c r="G22" s="221">
        <v>10.4</v>
      </c>
      <c r="H22" s="220">
        <f>SUM(D22-F22)</f>
        <v>-0.1999999999999993</v>
      </c>
      <c r="I22" s="221">
        <f>SUM(E22-G22)</f>
        <v>-0.09999999999999964</v>
      </c>
    </row>
    <row r="23" spans="2:9" ht="21.75" customHeight="1" thickBot="1">
      <c r="B23" s="442" t="s">
        <v>347</v>
      </c>
      <c r="C23" s="443"/>
      <c r="D23" s="240">
        <v>11.1</v>
      </c>
      <c r="E23" s="239" t="s">
        <v>348</v>
      </c>
      <c r="F23" s="240">
        <v>11.3</v>
      </c>
      <c r="G23" s="239" t="s">
        <v>348</v>
      </c>
      <c r="H23" s="240">
        <f>SUM(D23-F23)</f>
        <v>-0.20000000000000107</v>
      </c>
      <c r="I23" s="239" t="s">
        <v>348</v>
      </c>
    </row>
    <row r="24" spans="2:9" ht="19.5" customHeight="1">
      <c r="B24" s="262"/>
      <c r="C24" s="262"/>
      <c r="D24" s="263"/>
      <c r="E24" s="263"/>
      <c r="F24" s="264"/>
      <c r="G24" s="263"/>
      <c r="H24" s="263"/>
      <c r="I24" s="263"/>
    </row>
    <row r="26" spans="1:3" ht="19.5" customHeight="1">
      <c r="A26" s="209" t="s">
        <v>349</v>
      </c>
      <c r="B26" s="210" t="s">
        <v>331</v>
      </c>
      <c r="C26" s="210"/>
    </row>
    <row r="27" ht="14.25" thickBot="1">
      <c r="I27" s="241"/>
    </row>
    <row r="28" spans="2:9" ht="21.75" customHeight="1">
      <c r="B28" s="446" t="s">
        <v>208</v>
      </c>
      <c r="C28" s="447"/>
      <c r="D28" s="450" t="s">
        <v>425</v>
      </c>
      <c r="E28" s="453" t="s">
        <v>332</v>
      </c>
      <c r="F28" s="451" t="s">
        <v>210</v>
      </c>
      <c r="H28" s="242"/>
      <c r="I28" s="423"/>
    </row>
    <row r="29" spans="2:9" ht="21.75" customHeight="1" thickBot="1">
      <c r="B29" s="448"/>
      <c r="C29" s="449"/>
      <c r="D29" s="448"/>
      <c r="E29" s="454"/>
      <c r="F29" s="452"/>
      <c r="G29" s="242"/>
      <c r="H29" s="242"/>
      <c r="I29" s="423"/>
    </row>
    <row r="30" spans="2:9" ht="21.75" customHeight="1">
      <c r="B30" s="266" t="s">
        <v>342</v>
      </c>
      <c r="C30" s="267"/>
      <c r="D30" s="268">
        <v>1</v>
      </c>
      <c r="E30" s="269">
        <v>1</v>
      </c>
      <c r="F30" s="270">
        <f>SUM(D30-E30)</f>
        <v>0</v>
      </c>
      <c r="G30" s="248"/>
      <c r="H30" s="248"/>
      <c r="I30" s="248"/>
    </row>
    <row r="31" spans="2:9" ht="21.75" customHeight="1">
      <c r="B31" s="266" t="s">
        <v>350</v>
      </c>
      <c r="C31" s="271"/>
      <c r="D31" s="272">
        <v>6</v>
      </c>
      <c r="E31" s="273">
        <v>4</v>
      </c>
      <c r="F31" s="274">
        <f>SUM(D31-E31)</f>
        <v>2</v>
      </c>
      <c r="G31" s="248"/>
      <c r="H31" s="248"/>
      <c r="I31" s="248"/>
    </row>
    <row r="32" spans="2:9" ht="21.75" customHeight="1">
      <c r="B32" s="266" t="s">
        <v>351</v>
      </c>
      <c r="C32" s="271"/>
      <c r="D32" s="272">
        <v>11</v>
      </c>
      <c r="E32" s="273">
        <v>13</v>
      </c>
      <c r="F32" s="274">
        <f>SUM(D32-E32)</f>
        <v>-2</v>
      </c>
      <c r="G32" s="248"/>
      <c r="H32" s="248"/>
      <c r="I32" s="248"/>
    </row>
    <row r="33" spans="2:9" ht="21.75" customHeight="1">
      <c r="B33" s="266" t="s">
        <v>352</v>
      </c>
      <c r="C33" s="271"/>
      <c r="D33" s="272"/>
      <c r="E33" s="273"/>
      <c r="F33" s="274"/>
      <c r="G33" s="248"/>
      <c r="H33" s="248"/>
      <c r="I33" s="248"/>
    </row>
    <row r="34" spans="2:9" ht="21.75" customHeight="1" thickBot="1">
      <c r="B34" s="275" t="s">
        <v>353</v>
      </c>
      <c r="C34" s="276"/>
      <c r="D34" s="277"/>
      <c r="E34" s="278"/>
      <c r="F34" s="279"/>
      <c r="G34" s="248"/>
      <c r="H34" s="248"/>
      <c r="I34" s="248"/>
    </row>
    <row r="35" spans="2:9" ht="21.75" customHeight="1" thickBot="1">
      <c r="B35" s="444" t="s">
        <v>255</v>
      </c>
      <c r="C35" s="445"/>
      <c r="D35" s="280">
        <f>SUM(D30:D34)</f>
        <v>18</v>
      </c>
      <c r="E35" s="281">
        <f>SUM(E30:E34)</f>
        <v>18</v>
      </c>
      <c r="F35" s="282">
        <f>SUM(F30:F34)</f>
        <v>0</v>
      </c>
      <c r="G35" s="248"/>
      <c r="H35" s="248"/>
      <c r="I35" s="248"/>
    </row>
    <row r="38" spans="1:3" ht="19.5" customHeight="1">
      <c r="A38" s="209" t="s">
        <v>354</v>
      </c>
      <c r="B38" s="210" t="s">
        <v>355</v>
      </c>
      <c r="C38" s="261"/>
    </row>
    <row r="50" spans="28:32" ht="13.5">
      <c r="AB50" s="345" t="s">
        <v>377</v>
      </c>
      <c r="AC50" s="345" t="s">
        <v>378</v>
      </c>
      <c r="AD50" s="345" t="s">
        <v>379</v>
      </c>
      <c r="AE50" s="345" t="s">
        <v>380</v>
      </c>
      <c r="AF50" s="345" t="s">
        <v>399</v>
      </c>
    </row>
    <row r="51" spans="27:32" ht="13.5">
      <c r="AA51" s="344" t="s">
        <v>393</v>
      </c>
      <c r="AB51" s="346">
        <v>0.108</v>
      </c>
      <c r="AC51" s="346">
        <v>0.113</v>
      </c>
      <c r="AD51" s="346">
        <v>0.113</v>
      </c>
      <c r="AE51" s="346">
        <v>0.112</v>
      </c>
      <c r="AF51" s="346">
        <v>0.11</v>
      </c>
    </row>
    <row r="52" spans="27:32" ht="13.5">
      <c r="AA52" s="344" t="s">
        <v>394</v>
      </c>
      <c r="AB52" s="346">
        <v>0.11</v>
      </c>
      <c r="AC52" s="346">
        <v>0.112</v>
      </c>
      <c r="AD52" s="346">
        <v>0.114</v>
      </c>
      <c r="AE52" s="346">
        <v>0.113</v>
      </c>
      <c r="AF52" s="346">
        <v>0.111</v>
      </c>
    </row>
  </sheetData>
  <mergeCells count="12">
    <mergeCell ref="B22:C22"/>
    <mergeCell ref="B23:C23"/>
    <mergeCell ref="I28:I29"/>
    <mergeCell ref="B35:C35"/>
    <mergeCell ref="B28:C29"/>
    <mergeCell ref="D28:D29"/>
    <mergeCell ref="F28:F29"/>
    <mergeCell ref="E28:E29"/>
    <mergeCell ref="B20:C21"/>
    <mergeCell ref="D20:E20"/>
    <mergeCell ref="F20:G20"/>
    <mergeCell ref="H20:I20"/>
  </mergeCells>
  <printOptions/>
  <pageMargins left="0.984251968503937" right="0.5905511811023623" top="0.7874015748031497" bottom="0.7874015748031497" header="0.5118110236220472" footer="0.5118110236220472"/>
  <pageSetup horizontalDpi="600" verticalDpi="600" orientation="portrait" paperSize="9" scale="67" r:id="rId2"/>
  <headerFooter alignWithMargins="0">
    <oddFooter>&amp;C&amp;16 10</oddFooter>
  </headerFooter>
  <drawing r:id="rId1"/>
</worksheet>
</file>

<file path=xl/worksheets/sheet12.xml><?xml version="1.0" encoding="utf-8"?>
<worksheet xmlns="http://schemas.openxmlformats.org/spreadsheetml/2006/main" xmlns:r="http://schemas.openxmlformats.org/officeDocument/2006/relationships">
  <dimension ref="A1:AF52"/>
  <sheetViews>
    <sheetView workbookViewId="0" topLeftCell="A1">
      <selection activeCell="A1" sqref="A1"/>
    </sheetView>
  </sheetViews>
  <sheetFormatPr defaultColWidth="9.00390625" defaultRowHeight="14.25"/>
  <cols>
    <col min="1" max="1" width="9.00390625" style="284" customWidth="1"/>
    <col min="2" max="2" width="4.75390625" style="284" customWidth="1"/>
    <col min="3" max="3" width="23.50390625" style="284" customWidth="1"/>
    <col min="4" max="6" width="18.625" style="284" customWidth="1"/>
    <col min="7" max="7" width="11.625" style="284" customWidth="1"/>
    <col min="8" max="8" width="1.12109375" style="284" customWidth="1"/>
    <col min="9" max="26" width="9.00390625" style="284" customWidth="1"/>
    <col min="27" max="27" width="17.75390625" style="284" customWidth="1"/>
    <col min="28" max="16384" width="9.00390625" style="284" customWidth="1"/>
  </cols>
  <sheetData>
    <row r="1" ht="21">
      <c r="A1" s="283" t="s">
        <v>356</v>
      </c>
    </row>
    <row r="3" ht="18.75">
      <c r="A3" s="285" t="s">
        <v>357</v>
      </c>
    </row>
    <row r="5" spans="1:3" ht="19.5" customHeight="1">
      <c r="A5" s="286" t="s">
        <v>343</v>
      </c>
      <c r="B5" s="287" t="s">
        <v>423</v>
      </c>
      <c r="C5" s="287"/>
    </row>
    <row r="6" spans="1:3" ht="14.25">
      <c r="A6" s="288"/>
      <c r="B6" s="289"/>
      <c r="C6" s="289"/>
    </row>
    <row r="7" spans="2:5" ht="21" customHeight="1">
      <c r="B7" s="290" t="s">
        <v>2</v>
      </c>
      <c r="C7" s="290"/>
      <c r="D7" s="290"/>
      <c r="E7" s="290"/>
    </row>
    <row r="8" spans="2:5" ht="21" customHeight="1">
      <c r="B8" s="290" t="s">
        <v>3</v>
      </c>
      <c r="C8" s="290"/>
      <c r="D8" s="290"/>
      <c r="E8" s="290"/>
    </row>
    <row r="9" spans="2:5" ht="21" customHeight="1">
      <c r="B9" s="290" t="s">
        <v>4</v>
      </c>
      <c r="C9" s="290"/>
      <c r="D9" s="290"/>
      <c r="E9" s="290"/>
    </row>
    <row r="10" spans="1:5" ht="21" customHeight="1">
      <c r="A10" s="291"/>
      <c r="B10" s="290"/>
      <c r="C10" s="290"/>
      <c r="D10" s="290"/>
      <c r="E10" s="290"/>
    </row>
    <row r="11" spans="1:5" ht="21" customHeight="1">
      <c r="A11" s="291"/>
      <c r="B11" s="290" t="s">
        <v>5</v>
      </c>
      <c r="C11" s="290"/>
      <c r="D11" s="290"/>
      <c r="E11" s="290"/>
    </row>
    <row r="12" spans="2:5" ht="21" customHeight="1">
      <c r="B12" s="290" t="s">
        <v>478</v>
      </c>
      <c r="C12" s="290"/>
      <c r="D12" s="290"/>
      <c r="E12" s="290"/>
    </row>
    <row r="13" spans="2:5" ht="15" customHeight="1">
      <c r="B13" s="290"/>
      <c r="C13" s="290"/>
      <c r="D13" s="290"/>
      <c r="E13" s="290"/>
    </row>
    <row r="15" spans="1:3" ht="19.5" customHeight="1">
      <c r="A15" s="286" t="s">
        <v>313</v>
      </c>
      <c r="B15" s="287" t="s">
        <v>424</v>
      </c>
      <c r="C15" s="287"/>
    </row>
    <row r="16" spans="2:7" ht="30" customHeight="1" thickBot="1">
      <c r="B16" s="290"/>
      <c r="C16" s="290"/>
      <c r="D16" s="290"/>
      <c r="E16" s="290"/>
      <c r="F16" s="290"/>
      <c r="G16" s="292" t="s">
        <v>207</v>
      </c>
    </row>
    <row r="17" spans="2:7" ht="31.5" customHeight="1">
      <c r="B17" s="459" t="s">
        <v>208</v>
      </c>
      <c r="C17" s="460"/>
      <c r="D17" s="459" t="s">
        <v>427</v>
      </c>
      <c r="E17" s="463" t="s">
        <v>358</v>
      </c>
      <c r="F17" s="461" t="s">
        <v>210</v>
      </c>
      <c r="G17" s="462"/>
    </row>
    <row r="18" spans="2:7" ht="31.5" customHeight="1" thickBot="1">
      <c r="B18" s="457"/>
      <c r="C18" s="458"/>
      <c r="D18" s="457"/>
      <c r="E18" s="464"/>
      <c r="F18" s="293" t="s">
        <v>211</v>
      </c>
      <c r="G18" s="294" t="s">
        <v>212</v>
      </c>
    </row>
    <row r="19" spans="2:7" ht="31.5" customHeight="1">
      <c r="B19" s="465" t="s">
        <v>359</v>
      </c>
      <c r="C19" s="466"/>
      <c r="D19" s="295">
        <v>627370458</v>
      </c>
      <c r="E19" s="296">
        <v>635052739</v>
      </c>
      <c r="F19" s="297">
        <f>D19-E19</f>
        <v>-7682281</v>
      </c>
      <c r="G19" s="298">
        <f>ROUND(F19/E19*100,2)</f>
        <v>-1.21</v>
      </c>
    </row>
    <row r="20" spans="2:7" ht="31.5" customHeight="1">
      <c r="B20" s="455" t="s">
        <v>360</v>
      </c>
      <c r="C20" s="456"/>
      <c r="D20" s="299">
        <v>287507810</v>
      </c>
      <c r="E20" s="300">
        <v>287041695</v>
      </c>
      <c r="F20" s="301">
        <f>D20-E20</f>
        <v>466115</v>
      </c>
      <c r="G20" s="302">
        <f>ROUND(F20/E20*100,2)</f>
        <v>0.16</v>
      </c>
    </row>
    <row r="21" spans="2:7" ht="31.5" customHeight="1" thickBot="1">
      <c r="B21" s="457" t="s">
        <v>361</v>
      </c>
      <c r="C21" s="458"/>
      <c r="D21" s="303">
        <f>D19/D20</f>
        <v>2.1820988375933164</v>
      </c>
      <c r="E21" s="304">
        <f>E19/E20</f>
        <v>2.212405898035127</v>
      </c>
      <c r="F21" s="305">
        <f>D21-E21</f>
        <v>-0.03030706044181075</v>
      </c>
      <c r="G21" s="306">
        <f>ROUND(F21/E21*100,2)</f>
        <v>-1.37</v>
      </c>
    </row>
    <row r="22" spans="2:7" ht="18" customHeight="1">
      <c r="B22" s="307"/>
      <c r="C22" s="308"/>
      <c r="D22" s="309"/>
      <c r="E22" s="309"/>
      <c r="F22" s="308"/>
      <c r="G22" s="308"/>
    </row>
    <row r="23" spans="2:7" ht="18" customHeight="1">
      <c r="B23" s="308"/>
      <c r="C23" s="308"/>
      <c r="D23" s="309"/>
      <c r="E23" s="309"/>
      <c r="F23" s="308"/>
      <c r="G23" s="308"/>
    </row>
    <row r="25" spans="1:3" ht="19.5" customHeight="1">
      <c r="A25" s="286" t="s">
        <v>362</v>
      </c>
      <c r="B25" s="287" t="s">
        <v>363</v>
      </c>
      <c r="C25" s="310"/>
    </row>
    <row r="48" ht="19.5" customHeight="1">
      <c r="B48" s="284" t="s">
        <v>216</v>
      </c>
    </row>
    <row r="51" spans="28:32" ht="13.5">
      <c r="AB51" s="348" t="s">
        <v>377</v>
      </c>
      <c r="AC51" s="348" t="s">
        <v>378</v>
      </c>
      <c r="AD51" s="348" t="s">
        <v>379</v>
      </c>
      <c r="AE51" s="348" t="s">
        <v>380</v>
      </c>
      <c r="AF51" s="348" t="s">
        <v>399</v>
      </c>
    </row>
    <row r="52" spans="27:32" ht="13.5">
      <c r="AA52" s="347"/>
      <c r="AB52" s="349">
        <v>625330</v>
      </c>
      <c r="AC52" s="349">
        <v>631776</v>
      </c>
      <c r="AD52" s="349">
        <v>637770</v>
      </c>
      <c r="AE52" s="349">
        <v>635053</v>
      </c>
      <c r="AF52" s="349">
        <v>627370</v>
      </c>
    </row>
  </sheetData>
  <mergeCells count="7">
    <mergeCell ref="B20:C20"/>
    <mergeCell ref="B21:C21"/>
    <mergeCell ref="B17:C18"/>
    <mergeCell ref="F17:G17"/>
    <mergeCell ref="D17:D18"/>
    <mergeCell ref="E17:E18"/>
    <mergeCell ref="B19:C19"/>
  </mergeCells>
  <printOptions/>
  <pageMargins left="0.5905511811023623" right="0.984251968503937" top="0.7874015748031497" bottom="0.7874015748031497" header="0.5118110236220472" footer="0.5118110236220472"/>
  <pageSetup horizontalDpi="600" verticalDpi="600" orientation="portrait" paperSize="9" scale="75" r:id="rId2"/>
  <headerFooter alignWithMargins="0">
    <oddFooter>&amp;C&amp;14 11</oddFooter>
  </headerFooter>
  <drawing r:id="rId1"/>
</worksheet>
</file>

<file path=xl/worksheets/sheet13.xml><?xml version="1.0" encoding="utf-8"?>
<worksheet xmlns="http://schemas.openxmlformats.org/spreadsheetml/2006/main" xmlns:r="http://schemas.openxmlformats.org/officeDocument/2006/relationships">
  <dimension ref="A1:AF55"/>
  <sheetViews>
    <sheetView workbookViewId="0" topLeftCell="A1">
      <selection activeCell="A1" sqref="A1"/>
    </sheetView>
  </sheetViews>
  <sheetFormatPr defaultColWidth="9.00390625" defaultRowHeight="14.25"/>
  <cols>
    <col min="1" max="1" width="9.00390625" style="284" customWidth="1"/>
    <col min="2" max="2" width="4.75390625" style="284" customWidth="1"/>
    <col min="3" max="3" width="24.50390625" style="284" customWidth="1"/>
    <col min="4" max="6" width="18.625" style="284" customWidth="1"/>
    <col min="7" max="7" width="11.625" style="284" customWidth="1"/>
    <col min="8" max="8" width="1.12109375" style="284" customWidth="1"/>
    <col min="9" max="26" width="9.00390625" style="284" customWidth="1"/>
    <col min="27" max="27" width="19.50390625" style="284" customWidth="1"/>
    <col min="28" max="16384" width="9.00390625" style="284" customWidth="1"/>
  </cols>
  <sheetData>
    <row r="1" ht="21">
      <c r="A1" s="283"/>
    </row>
    <row r="3" ht="18.75">
      <c r="A3" s="285" t="s">
        <v>364</v>
      </c>
    </row>
    <row r="5" spans="1:3" ht="17.25">
      <c r="A5" s="286" t="s">
        <v>365</v>
      </c>
      <c r="B5" s="287" t="s">
        <v>423</v>
      </c>
      <c r="C5" s="287"/>
    </row>
    <row r="6" spans="1:3" ht="14.25">
      <c r="A6" s="288"/>
      <c r="B6" s="289"/>
      <c r="C6" s="289"/>
    </row>
    <row r="7" spans="2:5" ht="19.5" customHeight="1">
      <c r="B7" s="290" t="s">
        <v>6</v>
      </c>
      <c r="C7" s="290"/>
      <c r="D7" s="290"/>
      <c r="E7" s="290"/>
    </row>
    <row r="8" spans="2:5" ht="19.5" customHeight="1">
      <c r="B8" s="290" t="s">
        <v>7</v>
      </c>
      <c r="C8" s="290"/>
      <c r="D8" s="290"/>
      <c r="E8" s="290"/>
    </row>
    <row r="9" spans="2:5" ht="19.5" customHeight="1">
      <c r="B9" s="290" t="s">
        <v>8</v>
      </c>
      <c r="C9" s="290"/>
      <c r="D9" s="290"/>
      <c r="E9" s="290"/>
    </row>
    <row r="10" spans="1:5" ht="19.5" customHeight="1">
      <c r="A10" s="291"/>
      <c r="B10" s="290"/>
      <c r="C10" s="290"/>
      <c r="D10" s="290"/>
      <c r="E10" s="290"/>
    </row>
    <row r="11" spans="1:5" ht="19.5" customHeight="1">
      <c r="A11" s="291"/>
      <c r="B11" s="290" t="s">
        <v>9</v>
      </c>
      <c r="C11" s="290"/>
      <c r="D11" s="290"/>
      <c r="E11" s="290"/>
    </row>
    <row r="12" spans="2:5" ht="19.5" customHeight="1">
      <c r="B12" s="290" t="s">
        <v>10</v>
      </c>
      <c r="C12" s="290"/>
      <c r="D12" s="290"/>
      <c r="E12" s="290"/>
    </row>
    <row r="13" spans="2:5" ht="19.5" customHeight="1">
      <c r="B13" s="290" t="s">
        <v>11</v>
      </c>
      <c r="C13" s="290"/>
      <c r="D13" s="290"/>
      <c r="E13" s="290"/>
    </row>
    <row r="15" spans="1:3" ht="17.25">
      <c r="A15" s="286" t="s">
        <v>366</v>
      </c>
      <c r="B15" s="287" t="s">
        <v>424</v>
      </c>
      <c r="C15" s="287"/>
    </row>
    <row r="16" spans="2:7" ht="30" customHeight="1" thickBot="1">
      <c r="B16" s="290"/>
      <c r="C16" s="290"/>
      <c r="D16" s="290"/>
      <c r="E16" s="290"/>
      <c r="F16" s="290"/>
      <c r="G16" s="292" t="s">
        <v>207</v>
      </c>
    </row>
    <row r="17" spans="2:7" ht="30" customHeight="1">
      <c r="B17" s="459" t="s">
        <v>208</v>
      </c>
      <c r="C17" s="460"/>
      <c r="D17" s="459" t="s">
        <v>427</v>
      </c>
      <c r="E17" s="463" t="s">
        <v>358</v>
      </c>
      <c r="F17" s="461" t="s">
        <v>210</v>
      </c>
      <c r="G17" s="462"/>
    </row>
    <row r="18" spans="2:7" ht="30" customHeight="1" thickBot="1">
      <c r="B18" s="457"/>
      <c r="C18" s="458"/>
      <c r="D18" s="457"/>
      <c r="E18" s="464"/>
      <c r="F18" s="293" t="s">
        <v>211</v>
      </c>
      <c r="G18" s="294" t="s">
        <v>212</v>
      </c>
    </row>
    <row r="19" spans="2:7" ht="30" customHeight="1">
      <c r="B19" s="477" t="s">
        <v>367</v>
      </c>
      <c r="C19" s="478"/>
      <c r="D19" s="295">
        <f>SUM(D20:D22)</f>
        <v>124382403</v>
      </c>
      <c r="E19" s="296">
        <f>SUM(E20:E22)</f>
        <v>120549280</v>
      </c>
      <c r="F19" s="297">
        <f>SUM(F20:F22)</f>
        <v>3833123</v>
      </c>
      <c r="G19" s="298">
        <f aca="true" t="shared" si="0" ref="G19:G24">ROUND(F19/E19*100,2)</f>
        <v>3.18</v>
      </c>
    </row>
    <row r="20" spans="2:7" ht="30" customHeight="1">
      <c r="B20" s="475" t="s">
        <v>368</v>
      </c>
      <c r="C20" s="476"/>
      <c r="D20" s="311">
        <v>36129292</v>
      </c>
      <c r="E20" s="312">
        <v>33838366</v>
      </c>
      <c r="F20" s="313">
        <f>D20-E20</f>
        <v>2290926</v>
      </c>
      <c r="G20" s="314">
        <f t="shared" si="0"/>
        <v>6.77</v>
      </c>
    </row>
    <row r="21" spans="2:7" ht="30" customHeight="1">
      <c r="B21" s="471" t="s">
        <v>369</v>
      </c>
      <c r="C21" s="472"/>
      <c r="D21" s="315">
        <v>18646082</v>
      </c>
      <c r="E21" s="316">
        <v>19874770</v>
      </c>
      <c r="F21" s="317">
        <f>D21-E21</f>
        <v>-1228688</v>
      </c>
      <c r="G21" s="318">
        <f t="shared" si="0"/>
        <v>-6.18</v>
      </c>
    </row>
    <row r="22" spans="2:7" ht="30" customHeight="1">
      <c r="B22" s="473" t="s">
        <v>370</v>
      </c>
      <c r="C22" s="474"/>
      <c r="D22" s="319">
        <v>69607029</v>
      </c>
      <c r="E22" s="320">
        <v>66836144</v>
      </c>
      <c r="F22" s="321">
        <f>D22-E22</f>
        <v>2770885</v>
      </c>
      <c r="G22" s="322">
        <f t="shared" si="0"/>
        <v>4.15</v>
      </c>
    </row>
    <row r="23" spans="2:7" ht="30" customHeight="1">
      <c r="B23" s="467" t="s">
        <v>371</v>
      </c>
      <c r="C23" s="468"/>
      <c r="D23" s="299">
        <v>287507810</v>
      </c>
      <c r="E23" s="300">
        <v>287041695</v>
      </c>
      <c r="F23" s="301">
        <f>D23-E23</f>
        <v>466115</v>
      </c>
      <c r="G23" s="302">
        <f t="shared" si="0"/>
        <v>0.16</v>
      </c>
    </row>
    <row r="24" spans="2:7" ht="30" customHeight="1" thickBot="1">
      <c r="B24" s="469" t="s">
        <v>372</v>
      </c>
      <c r="C24" s="470"/>
      <c r="D24" s="303">
        <f>D20/D23</f>
        <v>0.12566368892726776</v>
      </c>
      <c r="E24" s="304">
        <f>E20/E23</f>
        <v>0.1178865878701002</v>
      </c>
      <c r="F24" s="305">
        <f>D24-E24</f>
        <v>0.007777101057167557</v>
      </c>
      <c r="G24" s="306">
        <f t="shared" si="0"/>
        <v>6.6</v>
      </c>
    </row>
    <row r="25" spans="2:7" ht="19.5" customHeight="1">
      <c r="B25" s="307"/>
      <c r="C25" s="323"/>
      <c r="D25" s="324"/>
      <c r="E25" s="324"/>
      <c r="F25" s="324"/>
      <c r="G25" s="325"/>
    </row>
    <row r="26" spans="2:7" ht="18" customHeight="1">
      <c r="B26" s="308"/>
      <c r="C26" s="308"/>
      <c r="D26" s="309"/>
      <c r="E26" s="309"/>
      <c r="F26" s="308"/>
      <c r="G26" s="308"/>
    </row>
    <row r="27" spans="1:3" ht="17.25">
      <c r="A27" s="286" t="s">
        <v>373</v>
      </c>
      <c r="B27" s="287" t="s">
        <v>374</v>
      </c>
      <c r="C27" s="310"/>
    </row>
    <row r="51" spans="28:32" ht="13.5">
      <c r="AB51" s="348" t="s">
        <v>377</v>
      </c>
      <c r="AC51" s="348" t="s">
        <v>378</v>
      </c>
      <c r="AD51" s="348" t="s">
        <v>379</v>
      </c>
      <c r="AE51" s="348" t="s">
        <v>380</v>
      </c>
      <c r="AF51" s="348" t="s">
        <v>399</v>
      </c>
    </row>
    <row r="52" spans="27:32" ht="13.5">
      <c r="AA52" s="347" t="s">
        <v>395</v>
      </c>
      <c r="AB52" s="349">
        <v>28640</v>
      </c>
      <c r="AC52" s="349">
        <v>26586</v>
      </c>
      <c r="AD52" s="349">
        <v>28869</v>
      </c>
      <c r="AE52" s="349">
        <v>33838</v>
      </c>
      <c r="AF52" s="349">
        <v>36129</v>
      </c>
    </row>
    <row r="53" spans="27:32" ht="13.5">
      <c r="AA53" s="347" t="s">
        <v>396</v>
      </c>
      <c r="AB53" s="349">
        <v>25378</v>
      </c>
      <c r="AC53" s="349">
        <v>22273</v>
      </c>
      <c r="AD53" s="349">
        <v>21324</v>
      </c>
      <c r="AE53" s="349">
        <v>19875</v>
      </c>
      <c r="AF53" s="349">
        <v>18646</v>
      </c>
    </row>
    <row r="54" spans="27:32" ht="13.5">
      <c r="AA54" s="347" t="s">
        <v>397</v>
      </c>
      <c r="AB54" s="349">
        <v>62594</v>
      </c>
      <c r="AC54" s="349">
        <v>51627</v>
      </c>
      <c r="AD54" s="349">
        <v>62871</v>
      </c>
      <c r="AE54" s="349">
        <v>66836</v>
      </c>
      <c r="AF54" s="349">
        <v>69607</v>
      </c>
    </row>
    <row r="55" ht="15.75" customHeight="1">
      <c r="B55" s="284" t="s">
        <v>216</v>
      </c>
    </row>
  </sheetData>
  <mergeCells count="10">
    <mergeCell ref="F17:G17"/>
    <mergeCell ref="D17:D18"/>
    <mergeCell ref="E17:E18"/>
    <mergeCell ref="B20:C20"/>
    <mergeCell ref="B19:C19"/>
    <mergeCell ref="B23:C23"/>
    <mergeCell ref="B24:C24"/>
    <mergeCell ref="B17:C18"/>
    <mergeCell ref="B21:C21"/>
    <mergeCell ref="B22:C22"/>
  </mergeCells>
  <printOptions/>
  <pageMargins left="0.984251968503937" right="0.5905511811023623" top="0.7874015748031497" bottom="0.7874015748031497" header="0.5118110236220472" footer="0.5118110236220472"/>
  <pageSetup horizontalDpi="600" verticalDpi="600" orientation="portrait" paperSize="9" scale="75" r:id="rId2"/>
  <headerFooter alignWithMargins="0">
    <oddFooter>&amp;C&amp;14 12</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T33"/>
  <sheetViews>
    <sheetView showOutlineSymbols="0" view="pageBreakPreview" zoomScale="60" zoomScaleNormal="50" workbookViewId="0" topLeftCell="A1">
      <selection activeCell="B1" sqref="B1"/>
    </sheetView>
  </sheetViews>
  <sheetFormatPr defaultColWidth="11.75390625" defaultRowHeight="14.25"/>
  <cols>
    <col min="1" max="1" width="11.75390625" style="8" customWidth="1"/>
    <col min="2" max="2" width="16.125" style="8" customWidth="1"/>
    <col min="3" max="11" width="15.00390625" style="8" customWidth="1"/>
    <col min="12" max="12" width="17.875" style="8" customWidth="1"/>
    <col min="13" max="13" width="2.625" style="8" customWidth="1"/>
    <col min="14" max="16384" width="11.75390625" style="8" customWidth="1"/>
  </cols>
  <sheetData>
    <row r="1" spans="1:12" ht="37.5">
      <c r="A1" s="1"/>
      <c r="J1" s="9"/>
      <c r="K1" s="479" t="s">
        <v>46</v>
      </c>
      <c r="L1" s="480"/>
    </row>
    <row r="2" spans="1:12" ht="37.5">
      <c r="A2" s="1"/>
      <c r="B2" s="9"/>
      <c r="J2" s="9"/>
      <c r="L2" s="9"/>
    </row>
    <row r="3" spans="1:12" ht="42">
      <c r="A3" s="1"/>
      <c r="B3" s="350" t="s">
        <v>47</v>
      </c>
      <c r="C3" s="2"/>
      <c r="D3" s="2"/>
      <c r="E3" s="2"/>
      <c r="F3" s="2"/>
      <c r="G3" s="2"/>
      <c r="H3" s="2"/>
      <c r="I3" s="2"/>
      <c r="J3" s="2"/>
      <c r="K3" s="2"/>
      <c r="L3" s="2"/>
    </row>
    <row r="4" spans="1:12" ht="34.5" customHeight="1" thickBot="1">
      <c r="A4" s="1"/>
      <c r="B4" s="2"/>
      <c r="C4" s="3"/>
      <c r="D4" s="3"/>
      <c r="E4" s="3"/>
      <c r="F4" s="3"/>
      <c r="G4" s="3"/>
      <c r="H4" s="3"/>
      <c r="I4" s="3"/>
      <c r="J4" s="3"/>
      <c r="K4" s="3"/>
      <c r="L4" s="16" t="s">
        <v>38</v>
      </c>
    </row>
    <row r="5" spans="1:14" ht="39.75" customHeight="1" thickTop="1">
      <c r="A5" s="1"/>
      <c r="B5" s="487" t="s">
        <v>48</v>
      </c>
      <c r="C5" s="489" t="s">
        <v>89</v>
      </c>
      <c r="D5" s="485" t="s">
        <v>90</v>
      </c>
      <c r="E5" s="485" t="s">
        <v>50</v>
      </c>
      <c r="F5" s="481" t="s">
        <v>51</v>
      </c>
      <c r="G5" s="485" t="s">
        <v>52</v>
      </c>
      <c r="H5" s="485" t="s">
        <v>53</v>
      </c>
      <c r="I5" s="481" t="s">
        <v>54</v>
      </c>
      <c r="J5" s="481" t="s">
        <v>55</v>
      </c>
      <c r="K5" s="481" t="s">
        <v>56</v>
      </c>
      <c r="L5" s="483" t="s">
        <v>57</v>
      </c>
      <c r="M5" s="18"/>
      <c r="N5" s="10"/>
    </row>
    <row r="6" spans="1:14" ht="39.75" customHeight="1">
      <c r="A6" s="1"/>
      <c r="B6" s="488"/>
      <c r="C6" s="490"/>
      <c r="D6" s="486"/>
      <c r="E6" s="486"/>
      <c r="F6" s="482"/>
      <c r="G6" s="486"/>
      <c r="H6" s="486"/>
      <c r="I6" s="482"/>
      <c r="J6" s="482"/>
      <c r="K6" s="482"/>
      <c r="L6" s="484"/>
      <c r="M6" s="18"/>
      <c r="N6" s="10"/>
    </row>
    <row r="7" spans="1:19" ht="39.75" customHeight="1">
      <c r="A7" s="1"/>
      <c r="B7" s="13" t="s">
        <v>49</v>
      </c>
      <c r="C7" s="14" t="s">
        <v>58</v>
      </c>
      <c r="D7" s="14" t="s">
        <v>59</v>
      </c>
      <c r="E7" s="14" t="s">
        <v>60</v>
      </c>
      <c r="F7" s="14" t="s">
        <v>61</v>
      </c>
      <c r="G7" s="14" t="s">
        <v>62</v>
      </c>
      <c r="H7" s="14" t="s">
        <v>63</v>
      </c>
      <c r="I7" s="14" t="s">
        <v>64</v>
      </c>
      <c r="J7" s="14" t="s">
        <v>65</v>
      </c>
      <c r="K7" s="14" t="s">
        <v>66</v>
      </c>
      <c r="L7" s="15" t="s">
        <v>67</v>
      </c>
      <c r="M7" s="18"/>
      <c r="N7" s="10"/>
      <c r="O7" s="11" t="s">
        <v>39</v>
      </c>
      <c r="Q7" s="11" t="s">
        <v>40</v>
      </c>
      <c r="S7" s="11" t="s">
        <v>41</v>
      </c>
    </row>
    <row r="8" spans="1:20" ht="64.5" customHeight="1">
      <c r="A8" s="1"/>
      <c r="B8" s="22" t="s">
        <v>68</v>
      </c>
      <c r="C8" s="4">
        <v>153750630</v>
      </c>
      <c r="D8" s="4">
        <v>147699905</v>
      </c>
      <c r="E8" s="4">
        <f>C8-D8</f>
        <v>6050725</v>
      </c>
      <c r="F8" s="4">
        <v>595995</v>
      </c>
      <c r="G8" s="4">
        <f>E8-F8</f>
        <v>5454730</v>
      </c>
      <c r="H8" s="4">
        <v>902655</v>
      </c>
      <c r="I8" s="4">
        <v>23487</v>
      </c>
      <c r="J8" s="4">
        <v>693</v>
      </c>
      <c r="K8" s="4">
        <v>500000</v>
      </c>
      <c r="L8" s="5">
        <f>H8+I8+J8-K8</f>
        <v>426835</v>
      </c>
      <c r="M8" s="18"/>
      <c r="N8" s="10"/>
      <c r="O8" s="11">
        <f aca="true" t="shared" si="0" ref="O8:O23">C8-D8</f>
        <v>6050725</v>
      </c>
      <c r="P8" s="11">
        <f aca="true" t="shared" si="1" ref="P8:P18">E8-O8</f>
        <v>0</v>
      </c>
      <c r="Q8" s="11">
        <f aca="true" t="shared" si="2" ref="Q8:Q23">E8-F8</f>
        <v>5454730</v>
      </c>
      <c r="R8" s="11">
        <f aca="true" t="shared" si="3" ref="R8:R18">G8-Q8</f>
        <v>0</v>
      </c>
      <c r="S8" s="11">
        <f aca="true" t="shared" si="4" ref="S8:S23">H8+I8+J8-K8</f>
        <v>426835</v>
      </c>
      <c r="T8" s="11">
        <f aca="true" t="shared" si="5" ref="T8:T18">L8-S8</f>
        <v>0</v>
      </c>
    </row>
    <row r="9" spans="1:20" ht="64.5" customHeight="1">
      <c r="A9" s="1"/>
      <c r="B9" s="23" t="s">
        <v>69</v>
      </c>
      <c r="C9" s="6">
        <v>42281820</v>
      </c>
      <c r="D9" s="6">
        <v>41794547</v>
      </c>
      <c r="E9" s="6">
        <f aca="true" t="shared" si="6" ref="E9:E25">C9-D9</f>
        <v>487273</v>
      </c>
      <c r="F9" s="6">
        <v>27712</v>
      </c>
      <c r="G9" s="6">
        <f aca="true" t="shared" si="7" ref="G9:G25">E9-F9</f>
        <v>459561</v>
      </c>
      <c r="H9" s="6">
        <v>43436</v>
      </c>
      <c r="I9" s="6">
        <v>679343</v>
      </c>
      <c r="J9" s="6">
        <v>344006</v>
      </c>
      <c r="K9" s="6">
        <v>0</v>
      </c>
      <c r="L9" s="7">
        <f aca="true" t="shared" si="8" ref="L9:L25">H9+I9+J9-K9</f>
        <v>1066785</v>
      </c>
      <c r="M9" s="18"/>
      <c r="N9" s="10"/>
      <c r="O9" s="11">
        <f t="shared" si="0"/>
        <v>487273</v>
      </c>
      <c r="P9" s="11">
        <f t="shared" si="1"/>
        <v>0</v>
      </c>
      <c r="Q9" s="11">
        <f t="shared" si="2"/>
        <v>459561</v>
      </c>
      <c r="R9" s="11">
        <f t="shared" si="3"/>
        <v>0</v>
      </c>
      <c r="S9" s="11">
        <f t="shared" si="4"/>
        <v>1066785</v>
      </c>
      <c r="T9" s="11">
        <f t="shared" si="5"/>
        <v>0</v>
      </c>
    </row>
    <row r="10" spans="1:20" ht="64.5" customHeight="1">
      <c r="A10" s="1"/>
      <c r="B10" s="23" t="s">
        <v>70</v>
      </c>
      <c r="C10" s="6">
        <v>37253250</v>
      </c>
      <c r="D10" s="6">
        <v>35669986</v>
      </c>
      <c r="E10" s="6">
        <f t="shared" si="6"/>
        <v>1583264</v>
      </c>
      <c r="F10" s="6">
        <v>446489</v>
      </c>
      <c r="G10" s="6">
        <f t="shared" si="7"/>
        <v>1136775</v>
      </c>
      <c r="H10" s="6">
        <v>-306612</v>
      </c>
      <c r="I10" s="6">
        <v>8053</v>
      </c>
      <c r="J10" s="6">
        <v>0</v>
      </c>
      <c r="K10" s="6">
        <v>896764</v>
      </c>
      <c r="L10" s="7">
        <f t="shared" si="8"/>
        <v>-1195323</v>
      </c>
      <c r="M10" s="18"/>
      <c r="N10" s="10"/>
      <c r="O10" s="11">
        <f t="shared" si="0"/>
        <v>1583264</v>
      </c>
      <c r="P10" s="11">
        <f t="shared" si="1"/>
        <v>0</v>
      </c>
      <c r="Q10" s="11">
        <f t="shared" si="2"/>
        <v>1136775</v>
      </c>
      <c r="R10" s="11">
        <f t="shared" si="3"/>
        <v>0</v>
      </c>
      <c r="S10" s="11">
        <f t="shared" si="4"/>
        <v>-1195323</v>
      </c>
      <c r="T10" s="11">
        <f t="shared" si="5"/>
        <v>0</v>
      </c>
    </row>
    <row r="11" spans="1:20" ht="64.5" customHeight="1">
      <c r="A11" s="1"/>
      <c r="B11" s="23" t="s">
        <v>71</v>
      </c>
      <c r="C11" s="6">
        <v>35832681</v>
      </c>
      <c r="D11" s="6">
        <v>34764823</v>
      </c>
      <c r="E11" s="6">
        <f t="shared" si="6"/>
        <v>1067858</v>
      </c>
      <c r="F11" s="6">
        <v>22375</v>
      </c>
      <c r="G11" s="6">
        <f t="shared" si="7"/>
        <v>1045483</v>
      </c>
      <c r="H11" s="6">
        <v>114144</v>
      </c>
      <c r="I11" s="6">
        <v>8592</v>
      </c>
      <c r="J11" s="6">
        <v>50175</v>
      </c>
      <c r="K11" s="6">
        <v>0</v>
      </c>
      <c r="L11" s="7">
        <f t="shared" si="8"/>
        <v>172911</v>
      </c>
      <c r="M11" s="18"/>
      <c r="N11" s="10"/>
      <c r="O11" s="11">
        <f t="shared" si="0"/>
        <v>1067858</v>
      </c>
      <c r="P11" s="11">
        <f t="shared" si="1"/>
        <v>0</v>
      </c>
      <c r="Q11" s="11">
        <f t="shared" si="2"/>
        <v>1045483</v>
      </c>
      <c r="R11" s="11">
        <f t="shared" si="3"/>
        <v>0</v>
      </c>
      <c r="S11" s="11">
        <f t="shared" si="4"/>
        <v>172911</v>
      </c>
      <c r="T11" s="11">
        <f t="shared" si="5"/>
        <v>0</v>
      </c>
    </row>
    <row r="12" spans="1:20" ht="64.5" customHeight="1">
      <c r="A12" s="1"/>
      <c r="B12" s="23" t="s">
        <v>72</v>
      </c>
      <c r="C12" s="6">
        <v>41384970</v>
      </c>
      <c r="D12" s="6">
        <v>40524363</v>
      </c>
      <c r="E12" s="6">
        <f t="shared" si="6"/>
        <v>860607</v>
      </c>
      <c r="F12" s="6">
        <v>101909</v>
      </c>
      <c r="G12" s="6">
        <f t="shared" si="7"/>
        <v>758698</v>
      </c>
      <c r="H12" s="6">
        <v>-464707</v>
      </c>
      <c r="I12" s="6">
        <v>622509</v>
      </c>
      <c r="J12" s="6">
        <v>46984</v>
      </c>
      <c r="K12" s="6">
        <v>0</v>
      </c>
      <c r="L12" s="7">
        <f t="shared" si="8"/>
        <v>204786</v>
      </c>
      <c r="M12" s="18"/>
      <c r="N12" s="10"/>
      <c r="O12" s="11">
        <f t="shared" si="0"/>
        <v>860607</v>
      </c>
      <c r="P12" s="11">
        <f t="shared" si="1"/>
        <v>0</v>
      </c>
      <c r="Q12" s="11">
        <f t="shared" si="2"/>
        <v>758698</v>
      </c>
      <c r="R12" s="11">
        <f t="shared" si="3"/>
        <v>0</v>
      </c>
      <c r="S12" s="11">
        <f t="shared" si="4"/>
        <v>204786</v>
      </c>
      <c r="T12" s="11">
        <f t="shared" si="5"/>
        <v>0</v>
      </c>
    </row>
    <row r="13" spans="1:20" ht="64.5" customHeight="1">
      <c r="A13" s="1"/>
      <c r="B13" s="23" t="s">
        <v>73</v>
      </c>
      <c r="C13" s="6">
        <v>18548029</v>
      </c>
      <c r="D13" s="6">
        <v>18200456</v>
      </c>
      <c r="E13" s="6">
        <f t="shared" si="6"/>
        <v>347573</v>
      </c>
      <c r="F13" s="6">
        <v>33493</v>
      </c>
      <c r="G13" s="6">
        <f t="shared" si="7"/>
        <v>314080</v>
      </c>
      <c r="H13" s="6">
        <v>-65572</v>
      </c>
      <c r="I13" s="6">
        <v>167391</v>
      </c>
      <c r="J13" s="6">
        <v>46280</v>
      </c>
      <c r="K13" s="6">
        <v>170000</v>
      </c>
      <c r="L13" s="7">
        <f t="shared" si="8"/>
        <v>-21901</v>
      </c>
      <c r="M13" s="18"/>
      <c r="N13" s="10"/>
      <c r="O13" s="11">
        <f t="shared" si="0"/>
        <v>347573</v>
      </c>
      <c r="P13" s="11">
        <f t="shared" si="1"/>
        <v>0</v>
      </c>
      <c r="Q13" s="11">
        <f t="shared" si="2"/>
        <v>314080</v>
      </c>
      <c r="R13" s="11">
        <f t="shared" si="3"/>
        <v>0</v>
      </c>
      <c r="S13" s="11">
        <f t="shared" si="4"/>
        <v>-21901</v>
      </c>
      <c r="T13" s="11">
        <f t="shared" si="5"/>
        <v>0</v>
      </c>
    </row>
    <row r="14" spans="1:20" ht="64.5" customHeight="1">
      <c r="A14" s="1"/>
      <c r="B14" s="23" t="s">
        <v>74</v>
      </c>
      <c r="C14" s="6">
        <v>8822059</v>
      </c>
      <c r="D14" s="6">
        <v>8636407</v>
      </c>
      <c r="E14" s="6">
        <f t="shared" si="6"/>
        <v>185652</v>
      </c>
      <c r="F14" s="6">
        <v>121119</v>
      </c>
      <c r="G14" s="6">
        <f t="shared" si="7"/>
        <v>64533</v>
      </c>
      <c r="H14" s="6">
        <v>-33038</v>
      </c>
      <c r="I14" s="6">
        <v>50016</v>
      </c>
      <c r="J14" s="6">
        <v>4896</v>
      </c>
      <c r="K14" s="6">
        <v>0</v>
      </c>
      <c r="L14" s="7">
        <f t="shared" si="8"/>
        <v>21874</v>
      </c>
      <c r="M14" s="18"/>
      <c r="N14" s="10"/>
      <c r="O14" s="11">
        <f t="shared" si="0"/>
        <v>185652</v>
      </c>
      <c r="P14" s="11">
        <f t="shared" si="1"/>
        <v>0</v>
      </c>
      <c r="Q14" s="11">
        <f t="shared" si="2"/>
        <v>64533</v>
      </c>
      <c r="R14" s="11">
        <f t="shared" si="3"/>
        <v>0</v>
      </c>
      <c r="S14" s="11">
        <f t="shared" si="4"/>
        <v>21874</v>
      </c>
      <c r="T14" s="11">
        <f t="shared" si="5"/>
        <v>0</v>
      </c>
    </row>
    <row r="15" spans="1:20" ht="64.5" customHeight="1">
      <c r="A15" s="1"/>
      <c r="B15" s="23" t="s">
        <v>75</v>
      </c>
      <c r="C15" s="6">
        <v>17125792</v>
      </c>
      <c r="D15" s="6">
        <v>16742243</v>
      </c>
      <c r="E15" s="6">
        <f t="shared" si="6"/>
        <v>383549</v>
      </c>
      <c r="F15" s="6">
        <v>12825</v>
      </c>
      <c r="G15" s="6">
        <f t="shared" si="7"/>
        <v>370724</v>
      </c>
      <c r="H15" s="6">
        <v>-354821</v>
      </c>
      <c r="I15" s="6">
        <v>6183</v>
      </c>
      <c r="J15" s="6">
        <v>207</v>
      </c>
      <c r="K15" s="6">
        <v>777806</v>
      </c>
      <c r="L15" s="7">
        <f t="shared" si="8"/>
        <v>-1126237</v>
      </c>
      <c r="M15" s="18"/>
      <c r="N15" s="10"/>
      <c r="O15" s="11">
        <f t="shared" si="0"/>
        <v>383549</v>
      </c>
      <c r="P15" s="11">
        <f t="shared" si="1"/>
        <v>0</v>
      </c>
      <c r="Q15" s="11">
        <f t="shared" si="2"/>
        <v>370724</v>
      </c>
      <c r="R15" s="11">
        <f t="shared" si="3"/>
        <v>0</v>
      </c>
      <c r="S15" s="11">
        <f t="shared" si="4"/>
        <v>-1126237</v>
      </c>
      <c r="T15" s="11">
        <f t="shared" si="5"/>
        <v>0</v>
      </c>
    </row>
    <row r="16" spans="1:20" ht="64.5" customHeight="1">
      <c r="A16" s="1"/>
      <c r="B16" s="23" t="s">
        <v>76</v>
      </c>
      <c r="C16" s="6">
        <v>15677077</v>
      </c>
      <c r="D16" s="6">
        <v>15367828</v>
      </c>
      <c r="E16" s="6">
        <f t="shared" si="6"/>
        <v>309249</v>
      </c>
      <c r="F16" s="6">
        <v>30877</v>
      </c>
      <c r="G16" s="6">
        <f t="shared" si="7"/>
        <v>278372</v>
      </c>
      <c r="H16" s="6">
        <v>-308578</v>
      </c>
      <c r="I16" s="6">
        <v>293476</v>
      </c>
      <c r="J16" s="6">
        <v>25351</v>
      </c>
      <c r="K16" s="6">
        <v>89362</v>
      </c>
      <c r="L16" s="7">
        <f t="shared" si="8"/>
        <v>-79113</v>
      </c>
      <c r="M16" s="18"/>
      <c r="N16" s="10"/>
      <c r="O16" s="11">
        <f t="shared" si="0"/>
        <v>309249</v>
      </c>
      <c r="P16" s="11">
        <f t="shared" si="1"/>
        <v>0</v>
      </c>
      <c r="Q16" s="11">
        <f t="shared" si="2"/>
        <v>278372</v>
      </c>
      <c r="R16" s="11">
        <f t="shared" si="3"/>
        <v>0</v>
      </c>
      <c r="S16" s="11">
        <f t="shared" si="4"/>
        <v>-79113</v>
      </c>
      <c r="T16" s="11">
        <f t="shared" si="5"/>
        <v>0</v>
      </c>
    </row>
    <row r="17" spans="1:20" ht="64.5" customHeight="1">
      <c r="A17" s="1"/>
      <c r="B17" s="23" t="s">
        <v>77</v>
      </c>
      <c r="C17" s="6">
        <v>17354040</v>
      </c>
      <c r="D17" s="6">
        <v>16855283</v>
      </c>
      <c r="E17" s="6">
        <f t="shared" si="6"/>
        <v>498757</v>
      </c>
      <c r="F17" s="6">
        <v>30396</v>
      </c>
      <c r="G17" s="6">
        <f t="shared" si="7"/>
        <v>468361</v>
      </c>
      <c r="H17" s="6">
        <v>-155301</v>
      </c>
      <c r="I17" s="6">
        <v>351106</v>
      </c>
      <c r="J17" s="6">
        <v>27598</v>
      </c>
      <c r="K17" s="6">
        <v>0</v>
      </c>
      <c r="L17" s="7">
        <f t="shared" si="8"/>
        <v>223403</v>
      </c>
      <c r="M17" s="18"/>
      <c r="N17" s="10"/>
      <c r="O17" s="11">
        <f t="shared" si="0"/>
        <v>498757</v>
      </c>
      <c r="P17" s="11">
        <f t="shared" si="1"/>
        <v>0</v>
      </c>
      <c r="Q17" s="11">
        <f t="shared" si="2"/>
        <v>468361</v>
      </c>
      <c r="R17" s="11">
        <f t="shared" si="3"/>
        <v>0</v>
      </c>
      <c r="S17" s="11">
        <f t="shared" si="4"/>
        <v>223403</v>
      </c>
      <c r="T17" s="11">
        <f t="shared" si="5"/>
        <v>0</v>
      </c>
    </row>
    <row r="18" spans="1:20" ht="64.5" customHeight="1">
      <c r="A18" s="1"/>
      <c r="B18" s="23" t="s">
        <v>78</v>
      </c>
      <c r="C18" s="6">
        <v>25979854</v>
      </c>
      <c r="D18" s="6">
        <v>25042957</v>
      </c>
      <c r="E18" s="6">
        <f t="shared" si="6"/>
        <v>936897</v>
      </c>
      <c r="F18" s="6">
        <v>14684</v>
      </c>
      <c r="G18" s="6">
        <f t="shared" si="7"/>
        <v>922213</v>
      </c>
      <c r="H18" s="6">
        <v>168618</v>
      </c>
      <c r="I18" s="6">
        <v>2843</v>
      </c>
      <c r="J18" s="6">
        <v>9097</v>
      </c>
      <c r="K18" s="6">
        <v>0</v>
      </c>
      <c r="L18" s="7">
        <f t="shared" si="8"/>
        <v>180558</v>
      </c>
      <c r="M18" s="18"/>
      <c r="N18" s="10"/>
      <c r="O18" s="11">
        <f t="shared" si="0"/>
        <v>936897</v>
      </c>
      <c r="P18" s="11">
        <f t="shared" si="1"/>
        <v>0</v>
      </c>
      <c r="Q18" s="11">
        <f t="shared" si="2"/>
        <v>922213</v>
      </c>
      <c r="R18" s="11">
        <f t="shared" si="3"/>
        <v>0</v>
      </c>
      <c r="S18" s="11">
        <f t="shared" si="4"/>
        <v>180558</v>
      </c>
      <c r="T18" s="11">
        <f t="shared" si="5"/>
        <v>0</v>
      </c>
    </row>
    <row r="19" spans="1:20" ht="64.5" customHeight="1">
      <c r="A19" s="1"/>
      <c r="B19" s="23" t="s">
        <v>79</v>
      </c>
      <c r="C19" s="6">
        <v>27070245</v>
      </c>
      <c r="D19" s="6">
        <v>25783722</v>
      </c>
      <c r="E19" s="6">
        <f t="shared" si="6"/>
        <v>1286523</v>
      </c>
      <c r="F19" s="6">
        <v>287050</v>
      </c>
      <c r="G19" s="6">
        <f t="shared" si="7"/>
        <v>999473</v>
      </c>
      <c r="H19" s="6">
        <v>-384772</v>
      </c>
      <c r="I19" s="6">
        <v>3130</v>
      </c>
      <c r="J19" s="6">
        <v>11072</v>
      </c>
      <c r="K19" s="6">
        <v>0</v>
      </c>
      <c r="L19" s="7">
        <f t="shared" si="8"/>
        <v>-370570</v>
      </c>
      <c r="M19" s="18"/>
      <c r="N19" s="10"/>
      <c r="O19" s="11"/>
      <c r="P19" s="11"/>
      <c r="Q19" s="11"/>
      <c r="R19" s="11"/>
      <c r="S19" s="11"/>
      <c r="T19" s="11"/>
    </row>
    <row r="20" spans="1:20" ht="64.5" customHeight="1">
      <c r="A20" s="1"/>
      <c r="B20" s="23" t="s">
        <v>80</v>
      </c>
      <c r="C20" s="6">
        <v>15666792</v>
      </c>
      <c r="D20" s="6">
        <v>15052547</v>
      </c>
      <c r="E20" s="6">
        <f t="shared" si="6"/>
        <v>614245</v>
      </c>
      <c r="F20" s="6">
        <v>81342</v>
      </c>
      <c r="G20" s="6">
        <f t="shared" si="7"/>
        <v>532903</v>
      </c>
      <c r="H20" s="6">
        <v>69385</v>
      </c>
      <c r="I20" s="6">
        <v>231399</v>
      </c>
      <c r="J20" s="6">
        <v>0</v>
      </c>
      <c r="K20" s="6">
        <v>291234</v>
      </c>
      <c r="L20" s="7">
        <f t="shared" si="8"/>
        <v>9550</v>
      </c>
      <c r="M20" s="18"/>
      <c r="N20" s="10"/>
      <c r="O20" s="11">
        <f t="shared" si="0"/>
        <v>614245</v>
      </c>
      <c r="P20" s="11">
        <f aca="true" t="shared" si="9" ref="P20:P25">E20-O20</f>
        <v>0</v>
      </c>
      <c r="Q20" s="11">
        <f t="shared" si="2"/>
        <v>532903</v>
      </c>
      <c r="R20" s="11">
        <f aca="true" t="shared" si="10" ref="R20:R25">G20-Q20</f>
        <v>0</v>
      </c>
      <c r="S20" s="11">
        <f t="shared" si="4"/>
        <v>9550</v>
      </c>
      <c r="T20" s="11">
        <f aca="true" t="shared" si="11" ref="T20:T25">L20-S20</f>
        <v>0</v>
      </c>
    </row>
    <row r="21" spans="1:20" ht="64.5" customHeight="1">
      <c r="A21" s="1"/>
      <c r="B21" s="23" t="s">
        <v>81</v>
      </c>
      <c r="C21" s="6">
        <v>20629421</v>
      </c>
      <c r="D21" s="6">
        <v>20065465</v>
      </c>
      <c r="E21" s="6">
        <f t="shared" si="6"/>
        <v>563956</v>
      </c>
      <c r="F21" s="6">
        <v>14991</v>
      </c>
      <c r="G21" s="6">
        <f t="shared" si="7"/>
        <v>548965</v>
      </c>
      <c r="H21" s="6">
        <v>66562</v>
      </c>
      <c r="I21" s="6">
        <v>296047</v>
      </c>
      <c r="J21" s="6">
        <v>423820</v>
      </c>
      <c r="K21" s="6">
        <v>0</v>
      </c>
      <c r="L21" s="7">
        <f t="shared" si="8"/>
        <v>786429</v>
      </c>
      <c r="M21" s="18"/>
      <c r="N21" s="10"/>
      <c r="O21" s="11">
        <f t="shared" si="0"/>
        <v>563956</v>
      </c>
      <c r="P21" s="11">
        <f t="shared" si="9"/>
        <v>0</v>
      </c>
      <c r="Q21" s="11">
        <f t="shared" si="2"/>
        <v>548965</v>
      </c>
      <c r="R21" s="11">
        <f t="shared" si="10"/>
        <v>0</v>
      </c>
      <c r="S21" s="11">
        <f t="shared" si="4"/>
        <v>786429</v>
      </c>
      <c r="T21" s="11">
        <f t="shared" si="11"/>
        <v>0</v>
      </c>
    </row>
    <row r="22" spans="1:20" ht="64.5" customHeight="1">
      <c r="A22" s="1"/>
      <c r="B22" s="23" t="s">
        <v>82</v>
      </c>
      <c r="C22" s="6">
        <v>2731395</v>
      </c>
      <c r="D22" s="6">
        <v>2617501</v>
      </c>
      <c r="E22" s="6">
        <f t="shared" si="6"/>
        <v>113894</v>
      </c>
      <c r="F22" s="6">
        <v>0</v>
      </c>
      <c r="G22" s="6">
        <f t="shared" si="7"/>
        <v>113894</v>
      </c>
      <c r="H22" s="6">
        <v>19568</v>
      </c>
      <c r="I22" s="6">
        <v>1244</v>
      </c>
      <c r="J22" s="6">
        <v>5379</v>
      </c>
      <c r="K22" s="6">
        <v>1244</v>
      </c>
      <c r="L22" s="7">
        <f t="shared" si="8"/>
        <v>24947</v>
      </c>
      <c r="M22" s="18"/>
      <c r="N22" s="10"/>
      <c r="O22" s="11">
        <f t="shared" si="0"/>
        <v>113894</v>
      </c>
      <c r="P22" s="11">
        <f t="shared" si="9"/>
        <v>0</v>
      </c>
      <c r="Q22" s="11">
        <f t="shared" si="2"/>
        <v>113894</v>
      </c>
      <c r="R22" s="11">
        <f t="shared" si="10"/>
        <v>0</v>
      </c>
      <c r="S22" s="11">
        <f t="shared" si="4"/>
        <v>24947</v>
      </c>
      <c r="T22" s="11">
        <f t="shared" si="11"/>
        <v>0</v>
      </c>
    </row>
    <row r="23" spans="1:20" ht="64.5" customHeight="1">
      <c r="A23" s="1"/>
      <c r="B23" s="23" t="s">
        <v>83</v>
      </c>
      <c r="C23" s="6">
        <v>7757666</v>
      </c>
      <c r="D23" s="6">
        <v>7651666</v>
      </c>
      <c r="E23" s="6">
        <f t="shared" si="6"/>
        <v>106000</v>
      </c>
      <c r="F23" s="6">
        <v>0</v>
      </c>
      <c r="G23" s="6">
        <f t="shared" si="7"/>
        <v>106000</v>
      </c>
      <c r="H23" s="6">
        <v>-202739</v>
      </c>
      <c r="I23" s="6">
        <v>1111</v>
      </c>
      <c r="J23" s="6">
        <v>20256</v>
      </c>
      <c r="K23" s="6">
        <v>60000</v>
      </c>
      <c r="L23" s="7">
        <f t="shared" si="8"/>
        <v>-241372</v>
      </c>
      <c r="M23" s="18"/>
      <c r="N23" s="10"/>
      <c r="O23" s="11">
        <f t="shared" si="0"/>
        <v>106000</v>
      </c>
      <c r="P23" s="11">
        <f t="shared" si="9"/>
        <v>0</v>
      </c>
      <c r="Q23" s="11">
        <f t="shared" si="2"/>
        <v>106000</v>
      </c>
      <c r="R23" s="11">
        <f t="shared" si="10"/>
        <v>0</v>
      </c>
      <c r="S23" s="11">
        <f t="shared" si="4"/>
        <v>-241372</v>
      </c>
      <c r="T23" s="11">
        <f t="shared" si="11"/>
        <v>0</v>
      </c>
    </row>
    <row r="24" spans="1:20" ht="64.5" customHeight="1">
      <c r="A24" s="1"/>
      <c r="B24" s="23" t="s">
        <v>84</v>
      </c>
      <c r="C24" s="6">
        <v>7502771</v>
      </c>
      <c r="D24" s="6">
        <v>7143067</v>
      </c>
      <c r="E24" s="6">
        <f t="shared" si="6"/>
        <v>359704</v>
      </c>
      <c r="F24" s="6">
        <v>5882</v>
      </c>
      <c r="G24" s="6">
        <f t="shared" si="7"/>
        <v>353822</v>
      </c>
      <c r="H24" s="6">
        <v>53211</v>
      </c>
      <c r="I24" s="6">
        <v>1200</v>
      </c>
      <c r="J24" s="6">
        <v>337771</v>
      </c>
      <c r="K24" s="6">
        <v>105718</v>
      </c>
      <c r="L24" s="7">
        <f t="shared" si="8"/>
        <v>286464</v>
      </c>
      <c r="M24" s="18"/>
      <c r="N24" s="10"/>
      <c r="O24" s="11">
        <f>C24-D24</f>
        <v>359704</v>
      </c>
      <c r="P24" s="11">
        <f t="shared" si="9"/>
        <v>0</v>
      </c>
      <c r="Q24" s="11">
        <f>E24-F24</f>
        <v>353822</v>
      </c>
      <c r="R24" s="11">
        <f t="shared" si="10"/>
        <v>0</v>
      </c>
      <c r="S24" s="11">
        <f>H24+I24+J24-K24</f>
        <v>286464</v>
      </c>
      <c r="T24" s="11">
        <f t="shared" si="11"/>
        <v>0</v>
      </c>
    </row>
    <row r="25" spans="1:20" ht="64.5" customHeight="1" thickBot="1">
      <c r="A25" s="1"/>
      <c r="B25" s="23" t="s">
        <v>85</v>
      </c>
      <c r="C25" s="6">
        <v>8479899</v>
      </c>
      <c r="D25" s="6">
        <v>8065163</v>
      </c>
      <c r="E25" s="6">
        <f t="shared" si="6"/>
        <v>414736</v>
      </c>
      <c r="F25" s="6">
        <v>113270</v>
      </c>
      <c r="G25" s="6">
        <f t="shared" si="7"/>
        <v>301466</v>
      </c>
      <c r="H25" s="6">
        <v>20652</v>
      </c>
      <c r="I25" s="6">
        <v>2351</v>
      </c>
      <c r="J25" s="6">
        <v>3143</v>
      </c>
      <c r="K25" s="6">
        <v>90608</v>
      </c>
      <c r="L25" s="7">
        <f t="shared" si="8"/>
        <v>-64462</v>
      </c>
      <c r="M25" s="18"/>
      <c r="N25" s="10"/>
      <c r="O25" s="11">
        <f>C25-D25</f>
        <v>414736</v>
      </c>
      <c r="P25" s="11">
        <f t="shared" si="9"/>
        <v>0</v>
      </c>
      <c r="Q25" s="11">
        <f>E25-F25</f>
        <v>301466</v>
      </c>
      <c r="R25" s="11">
        <f t="shared" si="10"/>
        <v>0</v>
      </c>
      <c r="S25" s="11">
        <f>H25+I25+J25-K25</f>
        <v>-64462</v>
      </c>
      <c r="T25" s="11">
        <f t="shared" si="11"/>
        <v>0</v>
      </c>
    </row>
    <row r="26" spans="1:14" ht="64.5" customHeight="1" thickBot="1">
      <c r="A26" s="1"/>
      <c r="B26" s="355" t="s">
        <v>86</v>
      </c>
      <c r="C26" s="356">
        <f>SUM(C8:C25)</f>
        <v>503848391</v>
      </c>
      <c r="D26" s="356">
        <f aca="true" t="shared" si="12" ref="D26:L26">SUM(D8:D25)</f>
        <v>487677929</v>
      </c>
      <c r="E26" s="356">
        <f t="shared" si="12"/>
        <v>16170462</v>
      </c>
      <c r="F26" s="356">
        <f t="shared" si="12"/>
        <v>1940409</v>
      </c>
      <c r="G26" s="356">
        <f t="shared" si="12"/>
        <v>14230053</v>
      </c>
      <c r="H26" s="356">
        <f t="shared" si="12"/>
        <v>-817909</v>
      </c>
      <c r="I26" s="356">
        <f t="shared" si="12"/>
        <v>2749481</v>
      </c>
      <c r="J26" s="356">
        <f t="shared" si="12"/>
        <v>1356728</v>
      </c>
      <c r="K26" s="356">
        <f t="shared" si="12"/>
        <v>2982736</v>
      </c>
      <c r="L26" s="357">
        <f t="shared" si="12"/>
        <v>305564</v>
      </c>
      <c r="M26" s="18"/>
      <c r="N26" s="10"/>
    </row>
    <row r="27" spans="1:14" ht="64.5" customHeight="1">
      <c r="A27" s="1"/>
      <c r="B27" s="24" t="s">
        <v>87</v>
      </c>
      <c r="C27" s="19">
        <f>SUM(C8:C21)</f>
        <v>477376660</v>
      </c>
      <c r="D27" s="19">
        <f aca="true" t="shared" si="13" ref="D27:L27">SUM(D8:D21)</f>
        <v>462200532</v>
      </c>
      <c r="E27" s="19">
        <f t="shared" si="13"/>
        <v>15176128</v>
      </c>
      <c r="F27" s="19">
        <f t="shared" si="13"/>
        <v>1821257</v>
      </c>
      <c r="G27" s="19">
        <f t="shared" si="13"/>
        <v>13354871</v>
      </c>
      <c r="H27" s="19">
        <f t="shared" si="13"/>
        <v>-708601</v>
      </c>
      <c r="I27" s="19">
        <f t="shared" si="13"/>
        <v>2743575</v>
      </c>
      <c r="J27" s="19">
        <f t="shared" si="13"/>
        <v>990179</v>
      </c>
      <c r="K27" s="19">
        <f t="shared" si="13"/>
        <v>2725166</v>
      </c>
      <c r="L27" s="20">
        <f t="shared" si="13"/>
        <v>299987</v>
      </c>
      <c r="M27" s="18"/>
      <c r="N27" s="10"/>
    </row>
    <row r="28" spans="1:14" ht="64.5" customHeight="1" thickBot="1">
      <c r="A28" s="1"/>
      <c r="B28" s="25" t="s">
        <v>88</v>
      </c>
      <c r="C28" s="17">
        <f>SUM(C22:C25)</f>
        <v>26471731</v>
      </c>
      <c r="D28" s="17">
        <f aca="true" t="shared" si="14" ref="D28:L28">SUM(D22:D25)</f>
        <v>25477397</v>
      </c>
      <c r="E28" s="17">
        <f t="shared" si="14"/>
        <v>994334</v>
      </c>
      <c r="F28" s="17">
        <f t="shared" si="14"/>
        <v>119152</v>
      </c>
      <c r="G28" s="17">
        <f t="shared" si="14"/>
        <v>875182</v>
      </c>
      <c r="H28" s="17">
        <f t="shared" si="14"/>
        <v>-109308</v>
      </c>
      <c r="I28" s="17">
        <f t="shared" si="14"/>
        <v>5906</v>
      </c>
      <c r="J28" s="17">
        <f t="shared" si="14"/>
        <v>366549</v>
      </c>
      <c r="K28" s="17">
        <f t="shared" si="14"/>
        <v>257570</v>
      </c>
      <c r="L28" s="21">
        <f t="shared" si="14"/>
        <v>5577</v>
      </c>
      <c r="M28" s="18"/>
      <c r="N28" s="10"/>
    </row>
    <row r="29" spans="2:12" ht="15" thickTop="1">
      <c r="B29" s="12"/>
      <c r="C29" s="12"/>
      <c r="D29" s="12"/>
      <c r="E29" s="12"/>
      <c r="F29" s="12"/>
      <c r="G29" s="12"/>
      <c r="H29" s="12"/>
      <c r="I29" s="12"/>
      <c r="J29" s="12"/>
      <c r="K29" s="12"/>
      <c r="L29" s="12"/>
    </row>
    <row r="31" ht="14.25">
      <c r="O31" s="11" t="s">
        <v>42</v>
      </c>
    </row>
    <row r="33" ht="14.25">
      <c r="O33" s="11" t="s">
        <v>43</v>
      </c>
    </row>
  </sheetData>
  <mergeCells count="12">
    <mergeCell ref="B5:B6"/>
    <mergeCell ref="C5:C6"/>
    <mergeCell ref="D5:D6"/>
    <mergeCell ref="E5:E6"/>
    <mergeCell ref="F5:F6"/>
    <mergeCell ref="G5:G6"/>
    <mergeCell ref="H5:H6"/>
    <mergeCell ref="I5:I6"/>
    <mergeCell ref="K1:L1"/>
    <mergeCell ref="J5:J6"/>
    <mergeCell ref="K5:K6"/>
    <mergeCell ref="L5:L6"/>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46" r:id="rId1"/>
  <headerFooter alignWithMargins="0">
    <oddFooter>&amp;C&amp;22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V33"/>
  <sheetViews>
    <sheetView showOutlineSymbols="0" view="pageBreakPreview" zoomScale="60" zoomScaleNormal="50" workbookViewId="0" topLeftCell="A1">
      <selection activeCell="B1" sqref="B1"/>
    </sheetView>
  </sheetViews>
  <sheetFormatPr defaultColWidth="11.75390625" defaultRowHeight="14.25"/>
  <cols>
    <col min="1" max="1" width="11.75390625" style="8" customWidth="1"/>
    <col min="2" max="10" width="14.625" style="8" customWidth="1"/>
    <col min="11" max="11" width="15.625" style="8" customWidth="1"/>
    <col min="12" max="13" width="14.625" style="8" customWidth="1"/>
    <col min="14" max="14" width="15.625" style="8" customWidth="1"/>
    <col min="15" max="15" width="2.625" style="8" customWidth="1"/>
    <col min="16" max="16384" width="11.75390625" style="8" customWidth="1"/>
  </cols>
  <sheetData>
    <row r="1" spans="1:14" ht="37.5">
      <c r="A1" s="1"/>
      <c r="B1" s="9"/>
      <c r="L1" s="9"/>
      <c r="N1" s="9" t="s">
        <v>37</v>
      </c>
    </row>
    <row r="2" spans="1:14" ht="37.5">
      <c r="A2" s="1"/>
      <c r="B2" s="9"/>
      <c r="L2" s="9"/>
      <c r="N2" s="9"/>
    </row>
    <row r="3" spans="1:14" ht="42">
      <c r="A3" s="1"/>
      <c r="B3" s="350" t="s">
        <v>91</v>
      </c>
      <c r="C3" s="2"/>
      <c r="D3" s="2"/>
      <c r="E3" s="2"/>
      <c r="F3" s="2"/>
      <c r="G3" s="2"/>
      <c r="H3" s="2"/>
      <c r="I3" s="2"/>
      <c r="J3" s="2"/>
      <c r="K3" s="2"/>
      <c r="L3" s="2"/>
      <c r="M3" s="2"/>
      <c r="N3" s="2"/>
    </row>
    <row r="4" spans="1:14" ht="34.5" customHeight="1" thickBot="1">
      <c r="A4" s="1"/>
      <c r="B4" s="2"/>
      <c r="C4" s="3"/>
      <c r="D4" s="3"/>
      <c r="E4" s="3"/>
      <c r="F4" s="3"/>
      <c r="G4" s="3"/>
      <c r="H4" s="3"/>
      <c r="I4" s="3"/>
      <c r="J4" s="3"/>
      <c r="K4" s="3"/>
      <c r="L4" s="3"/>
      <c r="M4" s="3"/>
      <c r="N4" s="16" t="s">
        <v>38</v>
      </c>
    </row>
    <row r="5" spans="1:16" ht="39.75" customHeight="1" thickTop="1">
      <c r="A5" s="1"/>
      <c r="B5" s="487" t="s">
        <v>48</v>
      </c>
      <c r="C5" s="491" t="s">
        <v>92</v>
      </c>
      <c r="D5" s="492"/>
      <c r="E5" s="493"/>
      <c r="F5" s="491" t="s">
        <v>93</v>
      </c>
      <c r="G5" s="492"/>
      <c r="H5" s="493"/>
      <c r="I5" s="491" t="s">
        <v>96</v>
      </c>
      <c r="J5" s="492"/>
      <c r="K5" s="493"/>
      <c r="L5" s="491" t="s">
        <v>97</v>
      </c>
      <c r="M5" s="492"/>
      <c r="N5" s="497"/>
      <c r="O5" s="18"/>
      <c r="P5" s="10"/>
    </row>
    <row r="6" spans="1:16" ht="39.75" customHeight="1">
      <c r="A6" s="1"/>
      <c r="B6" s="488"/>
      <c r="C6" s="494"/>
      <c r="D6" s="495"/>
      <c r="E6" s="496"/>
      <c r="F6" s="494"/>
      <c r="G6" s="495"/>
      <c r="H6" s="496"/>
      <c r="I6" s="494"/>
      <c r="J6" s="495"/>
      <c r="K6" s="496"/>
      <c r="L6" s="494"/>
      <c r="M6" s="495"/>
      <c r="N6" s="498"/>
      <c r="O6" s="18"/>
      <c r="P6" s="10"/>
    </row>
    <row r="7" spans="1:21" ht="39.75" customHeight="1">
      <c r="A7" s="1"/>
      <c r="B7" s="13" t="s">
        <v>49</v>
      </c>
      <c r="C7" s="14" t="s">
        <v>428</v>
      </c>
      <c r="D7" s="31" t="s">
        <v>94</v>
      </c>
      <c r="E7" s="26" t="s">
        <v>95</v>
      </c>
      <c r="F7" s="14" t="s">
        <v>428</v>
      </c>
      <c r="G7" s="31" t="s">
        <v>94</v>
      </c>
      <c r="H7" s="26" t="s">
        <v>95</v>
      </c>
      <c r="I7" s="14" t="s">
        <v>428</v>
      </c>
      <c r="J7" s="31" t="s">
        <v>94</v>
      </c>
      <c r="K7" s="26" t="s">
        <v>95</v>
      </c>
      <c r="L7" s="14" t="s">
        <v>428</v>
      </c>
      <c r="M7" s="31" t="s">
        <v>94</v>
      </c>
      <c r="N7" s="36" t="s">
        <v>95</v>
      </c>
      <c r="O7" s="18"/>
      <c r="P7" s="10"/>
      <c r="Q7" s="11" t="s">
        <v>39</v>
      </c>
      <c r="S7" s="11" t="s">
        <v>40</v>
      </c>
      <c r="U7" s="11" t="s">
        <v>41</v>
      </c>
    </row>
    <row r="8" spans="1:22" ht="64.5" customHeight="1">
      <c r="A8" s="1"/>
      <c r="B8" s="22" t="s">
        <v>68</v>
      </c>
      <c r="C8" s="4">
        <v>80466638</v>
      </c>
      <c r="D8" s="32">
        <v>75604870</v>
      </c>
      <c r="E8" s="27">
        <f>C8-D8</f>
        <v>4861768</v>
      </c>
      <c r="F8" s="4">
        <v>5449759</v>
      </c>
      <c r="G8" s="32">
        <v>6861087</v>
      </c>
      <c r="H8" s="27">
        <f>F8-G8</f>
        <v>-1411328</v>
      </c>
      <c r="I8" s="4">
        <f>L8-C8-F8</f>
        <v>67834233</v>
      </c>
      <c r="J8" s="32">
        <f>M8-D8-G8</f>
        <v>69000788</v>
      </c>
      <c r="K8" s="27">
        <f>I8-J8</f>
        <v>-1166555</v>
      </c>
      <c r="L8" s="4">
        <v>153750630</v>
      </c>
      <c r="M8" s="32">
        <v>151466745</v>
      </c>
      <c r="N8" s="37">
        <f>L8-M8</f>
        <v>2283885</v>
      </c>
      <c r="O8" s="18"/>
      <c r="P8" s="10"/>
      <c r="Q8" s="11">
        <f aca="true" t="shared" si="0" ref="Q8:Q19">C8-D8</f>
        <v>4861768</v>
      </c>
      <c r="R8" s="11">
        <f aca="true" t="shared" si="1" ref="R8:R19">E8-Q8</f>
        <v>0</v>
      </c>
      <c r="S8" s="11">
        <f aca="true" t="shared" si="2" ref="S8:S19">E8-F8</f>
        <v>-587991</v>
      </c>
      <c r="T8" s="11">
        <f aca="true" t="shared" si="3" ref="T8:T19">G8-S8</f>
        <v>7449078</v>
      </c>
      <c r="U8" s="11">
        <f aca="true" t="shared" si="4" ref="U8:U19">J8+K8+L8-M8</f>
        <v>70118118</v>
      </c>
      <c r="V8" s="11">
        <f aca="true" t="shared" si="5" ref="V8:V19">N8-U8</f>
        <v>-67834233</v>
      </c>
    </row>
    <row r="9" spans="1:22" ht="64.5" customHeight="1">
      <c r="A9" s="1"/>
      <c r="B9" s="23" t="s">
        <v>69</v>
      </c>
      <c r="C9" s="6">
        <v>14697137</v>
      </c>
      <c r="D9" s="33">
        <v>13770697</v>
      </c>
      <c r="E9" s="28">
        <f aca="true" t="shared" si="6" ref="E9:E25">C9-D9</f>
        <v>926440</v>
      </c>
      <c r="F9" s="6">
        <v>6479764</v>
      </c>
      <c r="G9" s="33">
        <v>6942710</v>
      </c>
      <c r="H9" s="28">
        <f aca="true" t="shared" si="7" ref="H9:H25">F9-G9</f>
        <v>-462946</v>
      </c>
      <c r="I9" s="6">
        <f aca="true" t="shared" si="8" ref="I9:I25">L9-C9-F9</f>
        <v>21104919</v>
      </c>
      <c r="J9" s="33">
        <f aca="true" t="shared" si="9" ref="J9:J25">M9-D9-G9</f>
        <v>20142823</v>
      </c>
      <c r="K9" s="28">
        <f aca="true" t="shared" si="10" ref="K9:K25">I9-J9</f>
        <v>962096</v>
      </c>
      <c r="L9" s="6">
        <v>42281820</v>
      </c>
      <c r="M9" s="33">
        <v>40856230</v>
      </c>
      <c r="N9" s="38">
        <f aca="true" t="shared" si="11" ref="N9:N25">L9-M9</f>
        <v>1425590</v>
      </c>
      <c r="O9" s="18"/>
      <c r="P9" s="10"/>
      <c r="Q9" s="11">
        <f t="shared" si="0"/>
        <v>926440</v>
      </c>
      <c r="R9" s="11">
        <f t="shared" si="1"/>
        <v>0</v>
      </c>
      <c r="S9" s="11">
        <f t="shared" si="2"/>
        <v>-5553324</v>
      </c>
      <c r="T9" s="11">
        <f t="shared" si="3"/>
        <v>12496034</v>
      </c>
      <c r="U9" s="11">
        <f t="shared" si="4"/>
        <v>22530509</v>
      </c>
      <c r="V9" s="11">
        <f t="shared" si="5"/>
        <v>-21104919</v>
      </c>
    </row>
    <row r="10" spans="1:22" ht="64.5" customHeight="1">
      <c r="A10" s="1"/>
      <c r="B10" s="23" t="s">
        <v>70</v>
      </c>
      <c r="C10" s="6">
        <v>9973963</v>
      </c>
      <c r="D10" s="33">
        <v>9181019</v>
      </c>
      <c r="E10" s="28">
        <f t="shared" si="6"/>
        <v>792944</v>
      </c>
      <c r="F10" s="6">
        <v>10673802</v>
      </c>
      <c r="G10" s="33">
        <v>10946254</v>
      </c>
      <c r="H10" s="28">
        <f t="shared" si="7"/>
        <v>-272452</v>
      </c>
      <c r="I10" s="6">
        <f t="shared" si="8"/>
        <v>16605485</v>
      </c>
      <c r="J10" s="33">
        <f t="shared" si="9"/>
        <v>18011276</v>
      </c>
      <c r="K10" s="28">
        <f t="shared" si="10"/>
        <v>-1405791</v>
      </c>
      <c r="L10" s="6">
        <v>37253250</v>
      </c>
      <c r="M10" s="33">
        <v>38138549</v>
      </c>
      <c r="N10" s="38">
        <f t="shared" si="11"/>
        <v>-885299</v>
      </c>
      <c r="O10" s="18"/>
      <c r="P10" s="10"/>
      <c r="Q10" s="11">
        <f t="shared" si="0"/>
        <v>792944</v>
      </c>
      <c r="R10" s="11">
        <f t="shared" si="1"/>
        <v>0</v>
      </c>
      <c r="S10" s="11">
        <f t="shared" si="2"/>
        <v>-9880858</v>
      </c>
      <c r="T10" s="11">
        <f t="shared" si="3"/>
        <v>20827112</v>
      </c>
      <c r="U10" s="11">
        <f t="shared" si="4"/>
        <v>15720186</v>
      </c>
      <c r="V10" s="11">
        <f t="shared" si="5"/>
        <v>-16605485</v>
      </c>
    </row>
    <row r="11" spans="1:22" ht="64.5" customHeight="1">
      <c r="A11" s="1"/>
      <c r="B11" s="23" t="s">
        <v>71</v>
      </c>
      <c r="C11" s="6">
        <v>8340816</v>
      </c>
      <c r="D11" s="33">
        <v>7855623</v>
      </c>
      <c r="E11" s="28">
        <f t="shared" si="6"/>
        <v>485193</v>
      </c>
      <c r="F11" s="6">
        <v>12290078</v>
      </c>
      <c r="G11" s="33">
        <v>12065724</v>
      </c>
      <c r="H11" s="28">
        <f t="shared" si="7"/>
        <v>224354</v>
      </c>
      <c r="I11" s="6">
        <f t="shared" si="8"/>
        <v>15201787</v>
      </c>
      <c r="J11" s="33">
        <f t="shared" si="9"/>
        <v>15410780</v>
      </c>
      <c r="K11" s="28">
        <f t="shared" si="10"/>
        <v>-208993</v>
      </c>
      <c r="L11" s="6">
        <v>35832681</v>
      </c>
      <c r="M11" s="33">
        <v>35332127</v>
      </c>
      <c r="N11" s="38">
        <f t="shared" si="11"/>
        <v>500554</v>
      </c>
      <c r="O11" s="18"/>
      <c r="P11" s="10"/>
      <c r="Q11" s="11">
        <f t="shared" si="0"/>
        <v>485193</v>
      </c>
      <c r="R11" s="11">
        <f t="shared" si="1"/>
        <v>0</v>
      </c>
      <c r="S11" s="11">
        <f t="shared" si="2"/>
        <v>-11804885</v>
      </c>
      <c r="T11" s="11">
        <f t="shared" si="3"/>
        <v>23870609</v>
      </c>
      <c r="U11" s="11">
        <f t="shared" si="4"/>
        <v>15702341</v>
      </c>
      <c r="V11" s="11">
        <f t="shared" si="5"/>
        <v>-15201787</v>
      </c>
    </row>
    <row r="12" spans="1:22" ht="64.5" customHeight="1">
      <c r="A12" s="1"/>
      <c r="B12" s="23" t="s">
        <v>72</v>
      </c>
      <c r="C12" s="6">
        <v>7651575</v>
      </c>
      <c r="D12" s="33">
        <v>6897170</v>
      </c>
      <c r="E12" s="28">
        <f t="shared" si="6"/>
        <v>754405</v>
      </c>
      <c r="F12" s="6">
        <v>17597986</v>
      </c>
      <c r="G12" s="33">
        <v>17414438</v>
      </c>
      <c r="H12" s="28">
        <f t="shared" si="7"/>
        <v>183548</v>
      </c>
      <c r="I12" s="6">
        <f t="shared" si="8"/>
        <v>16135409</v>
      </c>
      <c r="J12" s="33">
        <f t="shared" si="9"/>
        <v>21261403</v>
      </c>
      <c r="K12" s="28">
        <f t="shared" si="10"/>
        <v>-5125994</v>
      </c>
      <c r="L12" s="6">
        <v>41384970</v>
      </c>
      <c r="M12" s="33">
        <v>45573011</v>
      </c>
      <c r="N12" s="38">
        <f t="shared" si="11"/>
        <v>-4188041</v>
      </c>
      <c r="O12" s="18"/>
      <c r="P12" s="10"/>
      <c r="Q12" s="11">
        <f t="shared" si="0"/>
        <v>754405</v>
      </c>
      <c r="R12" s="11">
        <f t="shared" si="1"/>
        <v>0</v>
      </c>
      <c r="S12" s="11">
        <f t="shared" si="2"/>
        <v>-16843581</v>
      </c>
      <c r="T12" s="11">
        <f t="shared" si="3"/>
        <v>34258019</v>
      </c>
      <c r="U12" s="11">
        <f t="shared" si="4"/>
        <v>11947368</v>
      </c>
      <c r="V12" s="11">
        <f t="shared" si="5"/>
        <v>-16135409</v>
      </c>
    </row>
    <row r="13" spans="1:22" ht="64.5" customHeight="1">
      <c r="A13" s="1"/>
      <c r="B13" s="23" t="s">
        <v>73</v>
      </c>
      <c r="C13" s="6">
        <v>4304294</v>
      </c>
      <c r="D13" s="33">
        <v>3901447</v>
      </c>
      <c r="E13" s="28">
        <f t="shared" si="6"/>
        <v>402847</v>
      </c>
      <c r="F13" s="6">
        <v>5776869</v>
      </c>
      <c r="G13" s="33">
        <v>6045368</v>
      </c>
      <c r="H13" s="28">
        <f t="shared" si="7"/>
        <v>-268499</v>
      </c>
      <c r="I13" s="6">
        <f t="shared" si="8"/>
        <v>8466866</v>
      </c>
      <c r="J13" s="33">
        <f t="shared" si="9"/>
        <v>8725153</v>
      </c>
      <c r="K13" s="28">
        <f t="shared" si="10"/>
        <v>-258287</v>
      </c>
      <c r="L13" s="6">
        <v>18548029</v>
      </c>
      <c r="M13" s="33">
        <v>18671968</v>
      </c>
      <c r="N13" s="38">
        <f t="shared" si="11"/>
        <v>-123939</v>
      </c>
      <c r="O13" s="18"/>
      <c r="P13" s="10"/>
      <c r="Q13" s="11">
        <f t="shared" si="0"/>
        <v>402847</v>
      </c>
      <c r="R13" s="11">
        <f t="shared" si="1"/>
        <v>0</v>
      </c>
      <c r="S13" s="11">
        <f t="shared" si="2"/>
        <v>-5374022</v>
      </c>
      <c r="T13" s="11">
        <f t="shared" si="3"/>
        <v>11419390</v>
      </c>
      <c r="U13" s="11">
        <f t="shared" si="4"/>
        <v>8342927</v>
      </c>
      <c r="V13" s="11">
        <f t="shared" si="5"/>
        <v>-8466866</v>
      </c>
    </row>
    <row r="14" spans="1:22" ht="64.5" customHeight="1">
      <c r="A14" s="1"/>
      <c r="B14" s="23" t="s">
        <v>74</v>
      </c>
      <c r="C14" s="6">
        <v>2628534</v>
      </c>
      <c r="D14" s="33">
        <v>2473886</v>
      </c>
      <c r="E14" s="28">
        <f t="shared" si="6"/>
        <v>154648</v>
      </c>
      <c r="F14" s="6">
        <v>2872559</v>
      </c>
      <c r="G14" s="33">
        <v>3108588</v>
      </c>
      <c r="H14" s="28">
        <f t="shared" si="7"/>
        <v>-236029</v>
      </c>
      <c r="I14" s="6">
        <f t="shared" si="8"/>
        <v>3320966</v>
      </c>
      <c r="J14" s="33">
        <f t="shared" si="9"/>
        <v>3255675</v>
      </c>
      <c r="K14" s="28">
        <f t="shared" si="10"/>
        <v>65291</v>
      </c>
      <c r="L14" s="6">
        <v>8822059</v>
      </c>
      <c r="M14" s="33">
        <v>8838149</v>
      </c>
      <c r="N14" s="38">
        <f t="shared" si="11"/>
        <v>-16090</v>
      </c>
      <c r="O14" s="18"/>
      <c r="P14" s="10"/>
      <c r="Q14" s="11">
        <f t="shared" si="0"/>
        <v>154648</v>
      </c>
      <c r="R14" s="11">
        <f t="shared" si="1"/>
        <v>0</v>
      </c>
      <c r="S14" s="11">
        <f t="shared" si="2"/>
        <v>-2717911</v>
      </c>
      <c r="T14" s="11">
        <f t="shared" si="3"/>
        <v>5826499</v>
      </c>
      <c r="U14" s="11">
        <f t="shared" si="4"/>
        <v>3304876</v>
      </c>
      <c r="V14" s="11">
        <f t="shared" si="5"/>
        <v>-3320966</v>
      </c>
    </row>
    <row r="15" spans="1:22" ht="64.5" customHeight="1">
      <c r="A15" s="1"/>
      <c r="B15" s="23" t="s">
        <v>75</v>
      </c>
      <c r="C15" s="6">
        <v>1988526</v>
      </c>
      <c r="D15" s="33">
        <v>1882494</v>
      </c>
      <c r="E15" s="28">
        <f t="shared" si="6"/>
        <v>106032</v>
      </c>
      <c r="F15" s="6">
        <v>7838162</v>
      </c>
      <c r="G15" s="33">
        <v>7988697</v>
      </c>
      <c r="H15" s="28">
        <f t="shared" si="7"/>
        <v>-150535</v>
      </c>
      <c r="I15" s="6">
        <f t="shared" si="8"/>
        <v>7299104</v>
      </c>
      <c r="J15" s="33">
        <f t="shared" si="9"/>
        <v>9723522</v>
      </c>
      <c r="K15" s="28">
        <f t="shared" si="10"/>
        <v>-2424418</v>
      </c>
      <c r="L15" s="6">
        <v>17125792</v>
      </c>
      <c r="M15" s="33">
        <v>19594713</v>
      </c>
      <c r="N15" s="38">
        <f t="shared" si="11"/>
        <v>-2468921</v>
      </c>
      <c r="O15" s="18"/>
      <c r="P15" s="10"/>
      <c r="Q15" s="11">
        <f t="shared" si="0"/>
        <v>106032</v>
      </c>
      <c r="R15" s="11">
        <f t="shared" si="1"/>
        <v>0</v>
      </c>
      <c r="S15" s="11">
        <f t="shared" si="2"/>
        <v>-7732130</v>
      </c>
      <c r="T15" s="11">
        <f t="shared" si="3"/>
        <v>15720827</v>
      </c>
      <c r="U15" s="11">
        <f t="shared" si="4"/>
        <v>4830183</v>
      </c>
      <c r="V15" s="11">
        <f t="shared" si="5"/>
        <v>-7299104</v>
      </c>
    </row>
    <row r="16" spans="1:22" ht="64.5" customHeight="1">
      <c r="A16" s="1"/>
      <c r="B16" s="23" t="s">
        <v>76</v>
      </c>
      <c r="C16" s="6">
        <v>2037152</v>
      </c>
      <c r="D16" s="33">
        <v>1845879</v>
      </c>
      <c r="E16" s="28">
        <f t="shared" si="6"/>
        <v>191273</v>
      </c>
      <c r="F16" s="6">
        <v>6313871</v>
      </c>
      <c r="G16" s="33">
        <v>6189168</v>
      </c>
      <c r="H16" s="28">
        <f t="shared" si="7"/>
        <v>124703</v>
      </c>
      <c r="I16" s="6">
        <f t="shared" si="8"/>
        <v>7326054</v>
      </c>
      <c r="J16" s="33">
        <f t="shared" si="9"/>
        <v>6100569</v>
      </c>
      <c r="K16" s="28">
        <f t="shared" si="10"/>
        <v>1225485</v>
      </c>
      <c r="L16" s="6">
        <v>15677077</v>
      </c>
      <c r="M16" s="33">
        <v>14135616</v>
      </c>
      <c r="N16" s="38">
        <f t="shared" si="11"/>
        <v>1541461</v>
      </c>
      <c r="O16" s="18"/>
      <c r="P16" s="10"/>
      <c r="Q16" s="11">
        <f t="shared" si="0"/>
        <v>191273</v>
      </c>
      <c r="R16" s="11">
        <f t="shared" si="1"/>
        <v>0</v>
      </c>
      <c r="S16" s="11">
        <f t="shared" si="2"/>
        <v>-6122598</v>
      </c>
      <c r="T16" s="11">
        <f t="shared" si="3"/>
        <v>12311766</v>
      </c>
      <c r="U16" s="11">
        <f t="shared" si="4"/>
        <v>8867515</v>
      </c>
      <c r="V16" s="11">
        <f t="shared" si="5"/>
        <v>-7326054</v>
      </c>
    </row>
    <row r="17" spans="1:22" ht="64.5" customHeight="1">
      <c r="A17" s="1"/>
      <c r="B17" s="23" t="s">
        <v>77</v>
      </c>
      <c r="C17" s="6">
        <v>3215869</v>
      </c>
      <c r="D17" s="33">
        <v>2903204</v>
      </c>
      <c r="E17" s="28">
        <f t="shared" si="6"/>
        <v>312665</v>
      </c>
      <c r="F17" s="6">
        <v>6247463</v>
      </c>
      <c r="G17" s="33">
        <v>6488797</v>
      </c>
      <c r="H17" s="28">
        <f t="shared" si="7"/>
        <v>-241334</v>
      </c>
      <c r="I17" s="6">
        <f t="shared" si="8"/>
        <v>7890708</v>
      </c>
      <c r="J17" s="33">
        <f t="shared" si="9"/>
        <v>8292101</v>
      </c>
      <c r="K17" s="28">
        <f t="shared" si="10"/>
        <v>-401393</v>
      </c>
      <c r="L17" s="6">
        <v>17354040</v>
      </c>
      <c r="M17" s="33">
        <v>17684102</v>
      </c>
      <c r="N17" s="38">
        <f t="shared" si="11"/>
        <v>-330062</v>
      </c>
      <c r="O17" s="18"/>
      <c r="P17" s="10"/>
      <c r="Q17" s="11">
        <f t="shared" si="0"/>
        <v>312665</v>
      </c>
      <c r="R17" s="11">
        <f t="shared" si="1"/>
        <v>0</v>
      </c>
      <c r="S17" s="11">
        <f t="shared" si="2"/>
        <v>-5934798</v>
      </c>
      <c r="T17" s="11">
        <f t="shared" si="3"/>
        <v>12423595</v>
      </c>
      <c r="U17" s="11">
        <f t="shared" si="4"/>
        <v>7560646</v>
      </c>
      <c r="V17" s="11">
        <f t="shared" si="5"/>
        <v>-7890708</v>
      </c>
    </row>
    <row r="18" spans="1:22" ht="64.5" customHeight="1">
      <c r="A18" s="1"/>
      <c r="B18" s="23" t="s">
        <v>78</v>
      </c>
      <c r="C18" s="6">
        <v>5949234</v>
      </c>
      <c r="D18" s="33">
        <v>5545853</v>
      </c>
      <c r="E18" s="28">
        <f t="shared" si="6"/>
        <v>403381</v>
      </c>
      <c r="F18" s="6">
        <v>8998699</v>
      </c>
      <c r="G18" s="33">
        <v>9083788</v>
      </c>
      <c r="H18" s="28">
        <f t="shared" si="7"/>
        <v>-85089</v>
      </c>
      <c r="I18" s="6">
        <f t="shared" si="8"/>
        <v>11031921</v>
      </c>
      <c r="J18" s="33">
        <f t="shared" si="9"/>
        <v>12070980</v>
      </c>
      <c r="K18" s="28">
        <f t="shared" si="10"/>
        <v>-1039059</v>
      </c>
      <c r="L18" s="6">
        <v>25979854</v>
      </c>
      <c r="M18" s="33">
        <v>26700621</v>
      </c>
      <c r="N18" s="38">
        <f t="shared" si="11"/>
        <v>-720767</v>
      </c>
      <c r="O18" s="18"/>
      <c r="P18" s="10"/>
      <c r="Q18" s="11">
        <f t="shared" si="0"/>
        <v>403381</v>
      </c>
      <c r="R18" s="11">
        <f t="shared" si="1"/>
        <v>0</v>
      </c>
      <c r="S18" s="11">
        <f t="shared" si="2"/>
        <v>-8595318</v>
      </c>
      <c r="T18" s="11">
        <f t="shared" si="3"/>
        <v>17679106</v>
      </c>
      <c r="U18" s="11">
        <f t="shared" si="4"/>
        <v>10311154</v>
      </c>
      <c r="V18" s="11">
        <f t="shared" si="5"/>
        <v>-11031921</v>
      </c>
    </row>
    <row r="19" spans="1:22" ht="64.5" customHeight="1">
      <c r="A19" s="1"/>
      <c r="B19" s="23" t="s">
        <v>79</v>
      </c>
      <c r="C19" s="6">
        <v>3303116</v>
      </c>
      <c r="D19" s="33">
        <v>2953877</v>
      </c>
      <c r="E19" s="28">
        <f t="shared" si="6"/>
        <v>349239</v>
      </c>
      <c r="F19" s="6">
        <v>12138475</v>
      </c>
      <c r="G19" s="33">
        <v>12127063</v>
      </c>
      <c r="H19" s="28">
        <f t="shared" si="7"/>
        <v>11412</v>
      </c>
      <c r="I19" s="6">
        <f t="shared" si="8"/>
        <v>11628654</v>
      </c>
      <c r="J19" s="33">
        <f t="shared" si="9"/>
        <v>13904865</v>
      </c>
      <c r="K19" s="28">
        <f t="shared" si="10"/>
        <v>-2276211</v>
      </c>
      <c r="L19" s="6">
        <v>27070245</v>
      </c>
      <c r="M19" s="33">
        <v>28985805</v>
      </c>
      <c r="N19" s="38">
        <f t="shared" si="11"/>
        <v>-1915560</v>
      </c>
      <c r="O19" s="18"/>
      <c r="P19" s="10"/>
      <c r="Q19" s="11">
        <f t="shared" si="0"/>
        <v>349239</v>
      </c>
      <c r="R19" s="11">
        <f t="shared" si="1"/>
        <v>0</v>
      </c>
      <c r="S19" s="11">
        <f t="shared" si="2"/>
        <v>-11789236</v>
      </c>
      <c r="T19" s="11">
        <f t="shared" si="3"/>
        <v>23916299</v>
      </c>
      <c r="U19" s="11">
        <f t="shared" si="4"/>
        <v>9713094</v>
      </c>
      <c r="V19" s="11">
        <f t="shared" si="5"/>
        <v>-11628654</v>
      </c>
    </row>
    <row r="20" spans="1:22" ht="64.5" customHeight="1">
      <c r="A20" s="1"/>
      <c r="B20" s="23" t="s">
        <v>80</v>
      </c>
      <c r="C20" s="6">
        <v>4070011</v>
      </c>
      <c r="D20" s="33">
        <v>3603719</v>
      </c>
      <c r="E20" s="28">
        <f t="shared" si="6"/>
        <v>466292</v>
      </c>
      <c r="F20" s="6">
        <v>4963091</v>
      </c>
      <c r="G20" s="33">
        <v>5199357</v>
      </c>
      <c r="H20" s="28">
        <f t="shared" si="7"/>
        <v>-236266</v>
      </c>
      <c r="I20" s="6">
        <f t="shared" si="8"/>
        <v>6633690</v>
      </c>
      <c r="J20" s="33">
        <f t="shared" si="9"/>
        <v>7577811</v>
      </c>
      <c r="K20" s="28">
        <f t="shared" si="10"/>
        <v>-944121</v>
      </c>
      <c r="L20" s="6">
        <v>15666792</v>
      </c>
      <c r="M20" s="33">
        <v>16380887</v>
      </c>
      <c r="N20" s="38">
        <f t="shared" si="11"/>
        <v>-714095</v>
      </c>
      <c r="O20" s="18"/>
      <c r="P20" s="10"/>
      <c r="Q20" s="11">
        <f aca="true" t="shared" si="12" ref="Q20:Q25">C20-D20</f>
        <v>466292</v>
      </c>
      <c r="R20" s="11">
        <f aca="true" t="shared" si="13" ref="R20:R25">E20-Q20</f>
        <v>0</v>
      </c>
      <c r="S20" s="11">
        <f aca="true" t="shared" si="14" ref="S20:S25">E20-F20</f>
        <v>-4496799</v>
      </c>
      <c r="T20" s="11">
        <f aca="true" t="shared" si="15" ref="T20:T25">G20-S20</f>
        <v>9696156</v>
      </c>
      <c r="U20" s="11">
        <f aca="true" t="shared" si="16" ref="U20:U25">J20+K20+L20-M20</f>
        <v>5919595</v>
      </c>
      <c r="V20" s="11">
        <f aca="true" t="shared" si="17" ref="V20:V25">N20-U20</f>
        <v>-6633690</v>
      </c>
    </row>
    <row r="21" spans="1:22" ht="64.5" customHeight="1">
      <c r="A21" s="1"/>
      <c r="B21" s="23" t="s">
        <v>81</v>
      </c>
      <c r="C21" s="6">
        <v>3266167</v>
      </c>
      <c r="D21" s="33">
        <v>3076616</v>
      </c>
      <c r="E21" s="28">
        <f t="shared" si="6"/>
        <v>189551</v>
      </c>
      <c r="F21" s="6">
        <v>8910535</v>
      </c>
      <c r="G21" s="33">
        <v>8985465</v>
      </c>
      <c r="H21" s="28">
        <f t="shared" si="7"/>
        <v>-74930</v>
      </c>
      <c r="I21" s="6">
        <f t="shared" si="8"/>
        <v>8452719</v>
      </c>
      <c r="J21" s="33">
        <f t="shared" si="9"/>
        <v>7509810</v>
      </c>
      <c r="K21" s="28">
        <f t="shared" si="10"/>
        <v>942909</v>
      </c>
      <c r="L21" s="6">
        <v>20629421</v>
      </c>
      <c r="M21" s="33">
        <v>19571891</v>
      </c>
      <c r="N21" s="38">
        <f t="shared" si="11"/>
        <v>1057530</v>
      </c>
      <c r="O21" s="18"/>
      <c r="P21" s="10"/>
      <c r="Q21" s="11">
        <f t="shared" si="12"/>
        <v>189551</v>
      </c>
      <c r="R21" s="11">
        <f t="shared" si="13"/>
        <v>0</v>
      </c>
      <c r="S21" s="11">
        <f t="shared" si="14"/>
        <v>-8720984</v>
      </c>
      <c r="T21" s="11">
        <f t="shared" si="15"/>
        <v>17706449</v>
      </c>
      <c r="U21" s="11">
        <f t="shared" si="16"/>
        <v>9510249</v>
      </c>
      <c r="V21" s="11">
        <f t="shared" si="17"/>
        <v>-8452719</v>
      </c>
    </row>
    <row r="22" spans="1:22" ht="64.5" customHeight="1">
      <c r="A22" s="1"/>
      <c r="B22" s="23" t="s">
        <v>82</v>
      </c>
      <c r="C22" s="6">
        <v>129561</v>
      </c>
      <c r="D22" s="33">
        <v>115685</v>
      </c>
      <c r="E22" s="28">
        <f t="shared" si="6"/>
        <v>13876</v>
      </c>
      <c r="F22" s="6">
        <v>1237419</v>
      </c>
      <c r="G22" s="33">
        <v>1177971</v>
      </c>
      <c r="H22" s="28">
        <f t="shared" si="7"/>
        <v>59448</v>
      </c>
      <c r="I22" s="6">
        <f t="shared" si="8"/>
        <v>1364415</v>
      </c>
      <c r="J22" s="33">
        <f t="shared" si="9"/>
        <v>923264</v>
      </c>
      <c r="K22" s="28">
        <f t="shared" si="10"/>
        <v>441151</v>
      </c>
      <c r="L22" s="6">
        <v>2731395</v>
      </c>
      <c r="M22" s="33">
        <v>2216920</v>
      </c>
      <c r="N22" s="38">
        <f t="shared" si="11"/>
        <v>514475</v>
      </c>
      <c r="O22" s="18"/>
      <c r="P22" s="10"/>
      <c r="Q22" s="11">
        <f t="shared" si="12"/>
        <v>13876</v>
      </c>
      <c r="R22" s="11">
        <f t="shared" si="13"/>
        <v>0</v>
      </c>
      <c r="S22" s="11">
        <f t="shared" si="14"/>
        <v>-1223543</v>
      </c>
      <c r="T22" s="11">
        <f t="shared" si="15"/>
        <v>2401514</v>
      </c>
      <c r="U22" s="11">
        <f t="shared" si="16"/>
        <v>1878890</v>
      </c>
      <c r="V22" s="11">
        <f t="shared" si="17"/>
        <v>-1364415</v>
      </c>
    </row>
    <row r="23" spans="1:22" ht="64.5" customHeight="1">
      <c r="A23" s="1"/>
      <c r="B23" s="23" t="s">
        <v>83</v>
      </c>
      <c r="C23" s="6">
        <v>2970950</v>
      </c>
      <c r="D23" s="33">
        <v>3283401</v>
      </c>
      <c r="E23" s="28">
        <f t="shared" si="6"/>
        <v>-312451</v>
      </c>
      <c r="F23" s="6">
        <v>1399302</v>
      </c>
      <c r="G23" s="33">
        <v>1738749</v>
      </c>
      <c r="H23" s="28">
        <f t="shared" si="7"/>
        <v>-339447</v>
      </c>
      <c r="I23" s="6">
        <f t="shared" si="8"/>
        <v>3387414</v>
      </c>
      <c r="J23" s="33">
        <f t="shared" si="9"/>
        <v>3103975</v>
      </c>
      <c r="K23" s="28">
        <f t="shared" si="10"/>
        <v>283439</v>
      </c>
      <c r="L23" s="6">
        <v>7757666</v>
      </c>
      <c r="M23" s="33">
        <v>8126125</v>
      </c>
      <c r="N23" s="38">
        <f t="shared" si="11"/>
        <v>-368459</v>
      </c>
      <c r="O23" s="18"/>
      <c r="P23" s="10"/>
      <c r="Q23" s="11">
        <f t="shared" si="12"/>
        <v>-312451</v>
      </c>
      <c r="R23" s="11">
        <f t="shared" si="13"/>
        <v>0</v>
      </c>
      <c r="S23" s="11">
        <f t="shared" si="14"/>
        <v>-1711753</v>
      </c>
      <c r="T23" s="11">
        <f t="shared" si="15"/>
        <v>3450502</v>
      </c>
      <c r="U23" s="11">
        <f t="shared" si="16"/>
        <v>3018955</v>
      </c>
      <c r="V23" s="11">
        <f t="shared" si="17"/>
        <v>-3387414</v>
      </c>
    </row>
    <row r="24" spans="1:22" ht="64.5" customHeight="1">
      <c r="A24" s="1"/>
      <c r="B24" s="23" t="s">
        <v>84</v>
      </c>
      <c r="C24" s="6">
        <v>1240463</v>
      </c>
      <c r="D24" s="33">
        <v>1167675</v>
      </c>
      <c r="E24" s="28">
        <f t="shared" si="6"/>
        <v>72788</v>
      </c>
      <c r="F24" s="6">
        <v>2358909</v>
      </c>
      <c r="G24" s="33">
        <v>2190798</v>
      </c>
      <c r="H24" s="28">
        <f t="shared" si="7"/>
        <v>168111</v>
      </c>
      <c r="I24" s="6">
        <f t="shared" si="8"/>
        <v>3903399</v>
      </c>
      <c r="J24" s="33">
        <f t="shared" si="9"/>
        <v>4301160</v>
      </c>
      <c r="K24" s="28">
        <f t="shared" si="10"/>
        <v>-397761</v>
      </c>
      <c r="L24" s="6">
        <v>7502771</v>
      </c>
      <c r="M24" s="33">
        <v>7659633</v>
      </c>
      <c r="N24" s="38">
        <f t="shared" si="11"/>
        <v>-156862</v>
      </c>
      <c r="O24" s="18"/>
      <c r="P24" s="10"/>
      <c r="Q24" s="11">
        <f t="shared" si="12"/>
        <v>72788</v>
      </c>
      <c r="R24" s="11">
        <f t="shared" si="13"/>
        <v>0</v>
      </c>
      <c r="S24" s="11">
        <f t="shared" si="14"/>
        <v>-2286121</v>
      </c>
      <c r="T24" s="11">
        <f t="shared" si="15"/>
        <v>4476919</v>
      </c>
      <c r="U24" s="11">
        <f t="shared" si="16"/>
        <v>3746537</v>
      </c>
      <c r="V24" s="11">
        <f t="shared" si="17"/>
        <v>-3903399</v>
      </c>
    </row>
    <row r="25" spans="1:22" ht="64.5" customHeight="1" thickBot="1">
      <c r="A25" s="1"/>
      <c r="B25" s="23" t="s">
        <v>85</v>
      </c>
      <c r="C25" s="6">
        <v>1636491</v>
      </c>
      <c r="D25" s="33">
        <v>1486448</v>
      </c>
      <c r="E25" s="28">
        <f t="shared" si="6"/>
        <v>150043</v>
      </c>
      <c r="F25" s="6">
        <v>2727896</v>
      </c>
      <c r="G25" s="33">
        <v>2641121</v>
      </c>
      <c r="H25" s="28">
        <f t="shared" si="7"/>
        <v>86775</v>
      </c>
      <c r="I25" s="6">
        <f t="shared" si="8"/>
        <v>4115512</v>
      </c>
      <c r="J25" s="33">
        <f t="shared" si="9"/>
        <v>3850658</v>
      </c>
      <c r="K25" s="28">
        <f t="shared" si="10"/>
        <v>264854</v>
      </c>
      <c r="L25" s="6">
        <v>8479899</v>
      </c>
      <c r="M25" s="33">
        <v>7978227</v>
      </c>
      <c r="N25" s="38">
        <f t="shared" si="11"/>
        <v>501672</v>
      </c>
      <c r="O25" s="18"/>
      <c r="P25" s="10"/>
      <c r="Q25" s="11">
        <f t="shared" si="12"/>
        <v>150043</v>
      </c>
      <c r="R25" s="11">
        <f t="shared" si="13"/>
        <v>0</v>
      </c>
      <c r="S25" s="11">
        <f t="shared" si="14"/>
        <v>-2577853</v>
      </c>
      <c r="T25" s="11">
        <f t="shared" si="15"/>
        <v>5218974</v>
      </c>
      <c r="U25" s="11">
        <f t="shared" si="16"/>
        <v>4617184</v>
      </c>
      <c r="V25" s="11">
        <f t="shared" si="17"/>
        <v>-4115512</v>
      </c>
    </row>
    <row r="26" spans="1:16" ht="64.5" customHeight="1" thickBot="1">
      <c r="A26" s="1"/>
      <c r="B26" s="355" t="s">
        <v>86</v>
      </c>
      <c r="C26" s="356">
        <f aca="true" t="shared" si="18" ref="C26:N26">SUM(C8:C25)</f>
        <v>157870497</v>
      </c>
      <c r="D26" s="358">
        <f t="shared" si="18"/>
        <v>147549563</v>
      </c>
      <c r="E26" s="359">
        <f t="shared" si="18"/>
        <v>10320934</v>
      </c>
      <c r="F26" s="356">
        <f t="shared" si="18"/>
        <v>124274639</v>
      </c>
      <c r="G26" s="358">
        <f t="shared" si="18"/>
        <v>127195143</v>
      </c>
      <c r="H26" s="359">
        <f t="shared" si="18"/>
        <v>-2920504</v>
      </c>
      <c r="I26" s="356">
        <f t="shared" si="18"/>
        <v>221703255</v>
      </c>
      <c r="J26" s="358">
        <f t="shared" si="18"/>
        <v>233166613</v>
      </c>
      <c r="K26" s="359">
        <f t="shared" si="18"/>
        <v>-11463358</v>
      </c>
      <c r="L26" s="356">
        <f t="shared" si="18"/>
        <v>503848391</v>
      </c>
      <c r="M26" s="358">
        <f t="shared" si="18"/>
        <v>507911319</v>
      </c>
      <c r="N26" s="360">
        <f t="shared" si="18"/>
        <v>-4062928</v>
      </c>
      <c r="O26" s="18"/>
      <c r="P26" s="10"/>
    </row>
    <row r="27" spans="1:16" ht="64.5" customHeight="1">
      <c r="A27" s="1"/>
      <c r="B27" s="24" t="s">
        <v>87</v>
      </c>
      <c r="C27" s="19">
        <f>SUM(C8:C21)</f>
        <v>151893032</v>
      </c>
      <c r="D27" s="34">
        <f>SUM(D8:D21)</f>
        <v>141496354</v>
      </c>
      <c r="E27" s="29">
        <f>SUM(E8:E21)</f>
        <v>10396678</v>
      </c>
      <c r="F27" s="19">
        <f aca="true" t="shared" si="19" ref="F27:K27">SUM(F8:F21)</f>
        <v>116551113</v>
      </c>
      <c r="G27" s="34">
        <f t="shared" si="19"/>
        <v>119446504</v>
      </c>
      <c r="H27" s="29">
        <f t="shared" si="19"/>
        <v>-2895391</v>
      </c>
      <c r="I27" s="19">
        <f t="shared" si="19"/>
        <v>208932515</v>
      </c>
      <c r="J27" s="34">
        <f t="shared" si="19"/>
        <v>220987556</v>
      </c>
      <c r="K27" s="29">
        <f t="shared" si="19"/>
        <v>-12055041</v>
      </c>
      <c r="L27" s="19">
        <f>SUM(L8:L21)</f>
        <v>477376660</v>
      </c>
      <c r="M27" s="34">
        <f>SUM(M8:M21)</f>
        <v>481930414</v>
      </c>
      <c r="N27" s="39">
        <f>SUM(N8:N21)</f>
        <v>-4553754</v>
      </c>
      <c r="O27" s="18"/>
      <c r="P27" s="10"/>
    </row>
    <row r="28" spans="1:16" ht="64.5" customHeight="1" thickBot="1">
      <c r="A28" s="1"/>
      <c r="B28" s="25" t="s">
        <v>88</v>
      </c>
      <c r="C28" s="17">
        <f>SUM(C22:C25)</f>
        <v>5977465</v>
      </c>
      <c r="D28" s="35">
        <f>SUM(D22:D25)</f>
        <v>6053209</v>
      </c>
      <c r="E28" s="30">
        <f>SUM(E22:E25)</f>
        <v>-75744</v>
      </c>
      <c r="F28" s="17">
        <f aca="true" t="shared" si="20" ref="F28:K28">SUM(F22:F25)</f>
        <v>7723526</v>
      </c>
      <c r="G28" s="35">
        <f t="shared" si="20"/>
        <v>7748639</v>
      </c>
      <c r="H28" s="30">
        <f t="shared" si="20"/>
        <v>-25113</v>
      </c>
      <c r="I28" s="17">
        <f t="shared" si="20"/>
        <v>12770740</v>
      </c>
      <c r="J28" s="35">
        <f t="shared" si="20"/>
        <v>12179057</v>
      </c>
      <c r="K28" s="30">
        <f t="shared" si="20"/>
        <v>591683</v>
      </c>
      <c r="L28" s="17">
        <f>SUM(L22:L25)</f>
        <v>26471731</v>
      </c>
      <c r="M28" s="35">
        <f>SUM(M22:M25)</f>
        <v>25980905</v>
      </c>
      <c r="N28" s="40">
        <f>SUM(N22:N25)</f>
        <v>490826</v>
      </c>
      <c r="O28" s="18"/>
      <c r="P28" s="10"/>
    </row>
    <row r="29" spans="2:14" ht="15" thickTop="1">
      <c r="B29" s="12"/>
      <c r="C29" s="12"/>
      <c r="D29" s="12"/>
      <c r="E29" s="12"/>
      <c r="F29" s="12"/>
      <c r="G29" s="12"/>
      <c r="H29" s="12"/>
      <c r="I29" s="12"/>
      <c r="J29" s="12"/>
      <c r="K29" s="12"/>
      <c r="L29" s="12"/>
      <c r="M29" s="12"/>
      <c r="N29" s="12"/>
    </row>
    <row r="31" ht="14.25">
      <c r="Q31" s="11" t="s">
        <v>42</v>
      </c>
    </row>
    <row r="33" ht="14.25">
      <c r="Q33" s="11" t="s">
        <v>43</v>
      </c>
    </row>
  </sheetData>
  <mergeCells count="5">
    <mergeCell ref="F5:H6"/>
    <mergeCell ref="I5:K6"/>
    <mergeCell ref="L5:N6"/>
    <mergeCell ref="B5:B6"/>
    <mergeCell ref="C5:E6"/>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1" r:id="rId1"/>
  <headerFooter alignWithMargins="0">
    <oddFooter>&amp;C&amp;24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V33"/>
  <sheetViews>
    <sheetView showOutlineSymbols="0" view="pageBreakPreview" zoomScale="60" zoomScaleNormal="50" workbookViewId="0" topLeftCell="A1">
      <selection activeCell="B1" sqref="B1"/>
    </sheetView>
  </sheetViews>
  <sheetFormatPr defaultColWidth="11.75390625" defaultRowHeight="14.25"/>
  <cols>
    <col min="1" max="1" width="11.75390625" style="8" customWidth="1"/>
    <col min="2" max="4" width="14.625" style="8" customWidth="1"/>
    <col min="5" max="5" width="15.625" style="8" customWidth="1"/>
    <col min="6" max="13" width="14.625" style="8" customWidth="1"/>
    <col min="14" max="14" width="15.625" style="8" customWidth="1"/>
    <col min="15" max="15" width="2.625" style="8" customWidth="1"/>
    <col min="16" max="16384" width="11.75390625" style="8" customWidth="1"/>
  </cols>
  <sheetData>
    <row r="1" spans="1:14" ht="37.5">
      <c r="A1" s="1"/>
      <c r="B1" s="9"/>
      <c r="L1" s="9"/>
      <c r="N1" s="9" t="s">
        <v>37</v>
      </c>
    </row>
    <row r="2" spans="1:14" ht="37.5">
      <c r="A2" s="1"/>
      <c r="B2" s="9"/>
      <c r="L2" s="9"/>
      <c r="N2" s="9"/>
    </row>
    <row r="3" spans="1:14" ht="42">
      <c r="A3" s="1"/>
      <c r="B3" s="350" t="s">
        <v>98</v>
      </c>
      <c r="C3" s="2"/>
      <c r="D3" s="2"/>
      <c r="E3" s="2"/>
      <c r="F3" s="2"/>
      <c r="G3" s="2"/>
      <c r="H3" s="2"/>
      <c r="I3" s="2"/>
      <c r="J3" s="2"/>
      <c r="K3" s="2"/>
      <c r="L3" s="2"/>
      <c r="M3" s="2"/>
      <c r="N3" s="2"/>
    </row>
    <row r="4" spans="1:14" ht="34.5" customHeight="1" thickBot="1">
      <c r="A4" s="1"/>
      <c r="B4" s="2"/>
      <c r="C4" s="3"/>
      <c r="D4" s="3"/>
      <c r="E4" s="3"/>
      <c r="F4" s="3"/>
      <c r="G4" s="3"/>
      <c r="H4" s="3"/>
      <c r="I4" s="3"/>
      <c r="J4" s="3"/>
      <c r="K4" s="3"/>
      <c r="L4" s="3"/>
      <c r="M4" s="3"/>
      <c r="N4" s="16" t="s">
        <v>38</v>
      </c>
    </row>
    <row r="5" spans="1:16" ht="39.75" customHeight="1" thickTop="1">
      <c r="A5" s="1"/>
      <c r="B5" s="487" t="s">
        <v>48</v>
      </c>
      <c r="C5" s="491" t="s">
        <v>99</v>
      </c>
      <c r="D5" s="492"/>
      <c r="E5" s="493"/>
      <c r="F5" s="491" t="s">
        <v>100</v>
      </c>
      <c r="G5" s="492"/>
      <c r="H5" s="493"/>
      <c r="I5" s="491" t="s">
        <v>96</v>
      </c>
      <c r="J5" s="492"/>
      <c r="K5" s="493"/>
      <c r="L5" s="491" t="s">
        <v>97</v>
      </c>
      <c r="M5" s="492"/>
      <c r="N5" s="497"/>
      <c r="O5" s="18"/>
      <c r="P5" s="10"/>
    </row>
    <row r="6" spans="1:16" ht="39.75" customHeight="1">
      <c r="A6" s="1"/>
      <c r="B6" s="488"/>
      <c r="C6" s="494"/>
      <c r="D6" s="495"/>
      <c r="E6" s="496"/>
      <c r="F6" s="494"/>
      <c r="G6" s="495"/>
      <c r="H6" s="496"/>
      <c r="I6" s="494"/>
      <c r="J6" s="495"/>
      <c r="K6" s="496"/>
      <c r="L6" s="494"/>
      <c r="M6" s="495"/>
      <c r="N6" s="498"/>
      <c r="O6" s="18"/>
      <c r="P6" s="10"/>
    </row>
    <row r="7" spans="1:21" ht="39.75" customHeight="1">
      <c r="A7" s="1"/>
      <c r="B7" s="13" t="s">
        <v>49</v>
      </c>
      <c r="C7" s="14" t="s">
        <v>428</v>
      </c>
      <c r="D7" s="31" t="s">
        <v>94</v>
      </c>
      <c r="E7" s="26" t="s">
        <v>95</v>
      </c>
      <c r="F7" s="14" t="s">
        <v>428</v>
      </c>
      <c r="G7" s="31" t="s">
        <v>94</v>
      </c>
      <c r="H7" s="26" t="s">
        <v>95</v>
      </c>
      <c r="I7" s="14" t="s">
        <v>428</v>
      </c>
      <c r="J7" s="31" t="s">
        <v>94</v>
      </c>
      <c r="K7" s="26" t="s">
        <v>95</v>
      </c>
      <c r="L7" s="14" t="s">
        <v>428</v>
      </c>
      <c r="M7" s="31" t="s">
        <v>94</v>
      </c>
      <c r="N7" s="36" t="s">
        <v>95</v>
      </c>
      <c r="O7" s="18"/>
      <c r="P7" s="10"/>
      <c r="Q7" s="11" t="s">
        <v>39</v>
      </c>
      <c r="S7" s="11" t="s">
        <v>40</v>
      </c>
      <c r="U7" s="11" t="s">
        <v>41</v>
      </c>
    </row>
    <row r="8" spans="1:22" ht="64.5" customHeight="1">
      <c r="A8" s="1"/>
      <c r="B8" s="22" t="s">
        <v>68</v>
      </c>
      <c r="C8" s="4">
        <v>14499326</v>
      </c>
      <c r="D8" s="32">
        <v>15581638</v>
      </c>
      <c r="E8" s="27">
        <f aca="true" t="shared" si="0" ref="E8:E25">C8-D8</f>
        <v>-1082312</v>
      </c>
      <c r="F8" s="4">
        <v>44038788</v>
      </c>
      <c r="G8" s="32">
        <v>41893163</v>
      </c>
      <c r="H8" s="27">
        <f aca="true" t="shared" si="1" ref="H8:H25">F8-G8</f>
        <v>2145625</v>
      </c>
      <c r="I8" s="4">
        <f aca="true" t="shared" si="2" ref="I8:I25">L8-C8-F8</f>
        <v>89161791</v>
      </c>
      <c r="J8" s="32">
        <f aca="true" t="shared" si="3" ref="J8:J25">M8-D8-G8</f>
        <v>88949871</v>
      </c>
      <c r="K8" s="27">
        <f aca="true" t="shared" si="4" ref="K8:K25">I8-J8</f>
        <v>211920</v>
      </c>
      <c r="L8" s="4">
        <v>147699905</v>
      </c>
      <c r="M8" s="32">
        <v>146424672</v>
      </c>
      <c r="N8" s="37">
        <f aca="true" t="shared" si="5" ref="N8:N25">L8-M8</f>
        <v>1275233</v>
      </c>
      <c r="O8" s="18"/>
      <c r="P8" s="10"/>
      <c r="Q8" s="11">
        <f aca="true" t="shared" si="6" ref="Q8:Q18">C8-D8</f>
        <v>-1082312</v>
      </c>
      <c r="R8" s="11">
        <f aca="true" t="shared" si="7" ref="R8:R18">E8-Q8</f>
        <v>0</v>
      </c>
      <c r="S8" s="11">
        <f aca="true" t="shared" si="8" ref="S8:S18">E8-F8</f>
        <v>-45121100</v>
      </c>
      <c r="T8" s="11">
        <f aca="true" t="shared" si="9" ref="T8:T18">G8-S8</f>
        <v>87014263</v>
      </c>
      <c r="U8" s="11">
        <f aca="true" t="shared" si="10" ref="U8:U19">J8+K8+L8-M8</f>
        <v>90437024</v>
      </c>
      <c r="V8" s="11">
        <f aca="true" t="shared" si="11" ref="V8:V19">N8-U8</f>
        <v>-89161791</v>
      </c>
    </row>
    <row r="9" spans="1:22" ht="64.5" customHeight="1">
      <c r="A9" s="1"/>
      <c r="B9" s="23" t="s">
        <v>69</v>
      </c>
      <c r="C9" s="6">
        <v>5651837</v>
      </c>
      <c r="D9" s="33">
        <v>5704833</v>
      </c>
      <c r="E9" s="28">
        <f t="shared" si="0"/>
        <v>-52996</v>
      </c>
      <c r="F9" s="6">
        <v>17613533</v>
      </c>
      <c r="G9" s="33">
        <v>17052753</v>
      </c>
      <c r="H9" s="28">
        <f t="shared" si="1"/>
        <v>560780</v>
      </c>
      <c r="I9" s="6">
        <f t="shared" si="2"/>
        <v>18529177</v>
      </c>
      <c r="J9" s="33">
        <f t="shared" si="3"/>
        <v>17537512</v>
      </c>
      <c r="K9" s="28">
        <f t="shared" si="4"/>
        <v>991665</v>
      </c>
      <c r="L9" s="6">
        <v>41794547</v>
      </c>
      <c r="M9" s="33">
        <v>40295098</v>
      </c>
      <c r="N9" s="38">
        <f t="shared" si="5"/>
        <v>1499449</v>
      </c>
      <c r="O9" s="18"/>
      <c r="P9" s="10"/>
      <c r="Q9" s="11">
        <f t="shared" si="6"/>
        <v>-52996</v>
      </c>
      <c r="R9" s="11">
        <f t="shared" si="7"/>
        <v>0</v>
      </c>
      <c r="S9" s="11">
        <f t="shared" si="8"/>
        <v>-17666529</v>
      </c>
      <c r="T9" s="11">
        <f t="shared" si="9"/>
        <v>34719282</v>
      </c>
      <c r="U9" s="11">
        <f t="shared" si="10"/>
        <v>20028626</v>
      </c>
      <c r="V9" s="11">
        <f t="shared" si="11"/>
        <v>-18529177</v>
      </c>
    </row>
    <row r="10" spans="1:22" ht="64.5" customHeight="1">
      <c r="A10" s="1"/>
      <c r="B10" s="23" t="s">
        <v>70</v>
      </c>
      <c r="C10" s="6">
        <v>4491048</v>
      </c>
      <c r="D10" s="33">
        <v>4654634</v>
      </c>
      <c r="E10" s="28">
        <f t="shared" si="0"/>
        <v>-163586</v>
      </c>
      <c r="F10" s="6">
        <v>10216543</v>
      </c>
      <c r="G10" s="33">
        <v>10435525</v>
      </c>
      <c r="H10" s="28">
        <f t="shared" si="1"/>
        <v>-218982</v>
      </c>
      <c r="I10" s="6">
        <f t="shared" si="2"/>
        <v>20962395</v>
      </c>
      <c r="J10" s="33">
        <f t="shared" si="3"/>
        <v>21338828</v>
      </c>
      <c r="K10" s="28">
        <f t="shared" si="4"/>
        <v>-376433</v>
      </c>
      <c r="L10" s="6">
        <v>35669986</v>
      </c>
      <c r="M10" s="33">
        <v>36428987</v>
      </c>
      <c r="N10" s="38">
        <f t="shared" si="5"/>
        <v>-759001</v>
      </c>
      <c r="O10" s="18"/>
      <c r="P10" s="10"/>
      <c r="Q10" s="11">
        <f t="shared" si="6"/>
        <v>-163586</v>
      </c>
      <c r="R10" s="11">
        <f t="shared" si="7"/>
        <v>0</v>
      </c>
      <c r="S10" s="11">
        <f t="shared" si="8"/>
        <v>-10380129</v>
      </c>
      <c r="T10" s="11">
        <f t="shared" si="9"/>
        <v>20815654</v>
      </c>
      <c r="U10" s="11">
        <f t="shared" si="10"/>
        <v>20203394</v>
      </c>
      <c r="V10" s="11">
        <f t="shared" si="11"/>
        <v>-20962395</v>
      </c>
    </row>
    <row r="11" spans="1:22" ht="64.5" customHeight="1">
      <c r="A11" s="1"/>
      <c r="B11" s="23" t="s">
        <v>71</v>
      </c>
      <c r="C11" s="6">
        <v>5982995</v>
      </c>
      <c r="D11" s="33">
        <v>6942085</v>
      </c>
      <c r="E11" s="28">
        <f t="shared" si="0"/>
        <v>-959090</v>
      </c>
      <c r="F11" s="6">
        <v>8621269</v>
      </c>
      <c r="G11" s="33">
        <v>8461573</v>
      </c>
      <c r="H11" s="28">
        <f t="shared" si="1"/>
        <v>159696</v>
      </c>
      <c r="I11" s="6">
        <f t="shared" si="2"/>
        <v>20160559</v>
      </c>
      <c r="J11" s="33">
        <f t="shared" si="3"/>
        <v>18914223</v>
      </c>
      <c r="K11" s="28">
        <f t="shared" si="4"/>
        <v>1246336</v>
      </c>
      <c r="L11" s="6">
        <v>34764823</v>
      </c>
      <c r="M11" s="33">
        <v>34317881</v>
      </c>
      <c r="N11" s="38">
        <f t="shared" si="5"/>
        <v>446942</v>
      </c>
      <c r="O11" s="18"/>
      <c r="P11" s="10"/>
      <c r="Q11" s="11">
        <f t="shared" si="6"/>
        <v>-959090</v>
      </c>
      <c r="R11" s="11">
        <f t="shared" si="7"/>
        <v>0</v>
      </c>
      <c r="S11" s="11">
        <f t="shared" si="8"/>
        <v>-9580359</v>
      </c>
      <c r="T11" s="11">
        <f t="shared" si="9"/>
        <v>18041932</v>
      </c>
      <c r="U11" s="11">
        <f t="shared" si="10"/>
        <v>20607501</v>
      </c>
      <c r="V11" s="11">
        <f t="shared" si="11"/>
        <v>-20160559</v>
      </c>
    </row>
    <row r="12" spans="1:22" ht="64.5" customHeight="1">
      <c r="A12" s="1"/>
      <c r="B12" s="23" t="s">
        <v>72</v>
      </c>
      <c r="C12" s="6">
        <v>5540376</v>
      </c>
      <c r="D12" s="33">
        <v>7180064</v>
      </c>
      <c r="E12" s="28">
        <f t="shared" si="0"/>
        <v>-1639688</v>
      </c>
      <c r="F12" s="6">
        <v>9269244</v>
      </c>
      <c r="G12" s="33">
        <v>9074063</v>
      </c>
      <c r="H12" s="28">
        <f t="shared" si="1"/>
        <v>195181</v>
      </c>
      <c r="I12" s="6">
        <f t="shared" si="2"/>
        <v>25714743</v>
      </c>
      <c r="J12" s="33">
        <f t="shared" si="3"/>
        <v>27866626</v>
      </c>
      <c r="K12" s="28">
        <f t="shared" si="4"/>
        <v>-2151883</v>
      </c>
      <c r="L12" s="6">
        <v>40524363</v>
      </c>
      <c r="M12" s="33">
        <v>44120753</v>
      </c>
      <c r="N12" s="38">
        <f t="shared" si="5"/>
        <v>-3596390</v>
      </c>
      <c r="O12" s="18"/>
      <c r="P12" s="10"/>
      <c r="Q12" s="11">
        <f t="shared" si="6"/>
        <v>-1639688</v>
      </c>
      <c r="R12" s="11">
        <f t="shared" si="7"/>
        <v>0</v>
      </c>
      <c r="S12" s="11">
        <f t="shared" si="8"/>
        <v>-10908932</v>
      </c>
      <c r="T12" s="11">
        <f t="shared" si="9"/>
        <v>19982995</v>
      </c>
      <c r="U12" s="11">
        <f t="shared" si="10"/>
        <v>22118353</v>
      </c>
      <c r="V12" s="11">
        <f t="shared" si="11"/>
        <v>-25714743</v>
      </c>
    </row>
    <row r="13" spans="1:22" ht="64.5" customHeight="1">
      <c r="A13" s="1"/>
      <c r="B13" s="23" t="s">
        <v>73</v>
      </c>
      <c r="C13" s="6">
        <v>2666948</v>
      </c>
      <c r="D13" s="33">
        <v>2398347</v>
      </c>
      <c r="E13" s="28">
        <f t="shared" si="0"/>
        <v>268601</v>
      </c>
      <c r="F13" s="6">
        <v>4818681</v>
      </c>
      <c r="G13" s="33">
        <v>4734566</v>
      </c>
      <c r="H13" s="28">
        <f t="shared" si="1"/>
        <v>84115</v>
      </c>
      <c r="I13" s="6">
        <f t="shared" si="2"/>
        <v>10714827</v>
      </c>
      <c r="J13" s="33">
        <f t="shared" si="3"/>
        <v>11033431</v>
      </c>
      <c r="K13" s="28">
        <f t="shared" si="4"/>
        <v>-318604</v>
      </c>
      <c r="L13" s="6">
        <v>18200456</v>
      </c>
      <c r="M13" s="33">
        <v>18166344</v>
      </c>
      <c r="N13" s="38">
        <f t="shared" si="5"/>
        <v>34112</v>
      </c>
      <c r="O13" s="18"/>
      <c r="P13" s="10"/>
      <c r="Q13" s="11">
        <f t="shared" si="6"/>
        <v>268601</v>
      </c>
      <c r="R13" s="11">
        <f t="shared" si="7"/>
        <v>0</v>
      </c>
      <c r="S13" s="11">
        <f t="shared" si="8"/>
        <v>-4550080</v>
      </c>
      <c r="T13" s="11">
        <f t="shared" si="9"/>
        <v>9284646</v>
      </c>
      <c r="U13" s="11">
        <f t="shared" si="10"/>
        <v>10748939</v>
      </c>
      <c r="V13" s="11">
        <f t="shared" si="11"/>
        <v>-10714827</v>
      </c>
    </row>
    <row r="14" spans="1:22" ht="64.5" customHeight="1">
      <c r="A14" s="1"/>
      <c r="B14" s="23" t="s">
        <v>74</v>
      </c>
      <c r="C14" s="6">
        <v>1407239</v>
      </c>
      <c r="D14" s="33">
        <v>1521063</v>
      </c>
      <c r="E14" s="28">
        <f t="shared" si="0"/>
        <v>-113824</v>
      </c>
      <c r="F14" s="6">
        <v>2401309</v>
      </c>
      <c r="G14" s="33">
        <v>2427723</v>
      </c>
      <c r="H14" s="28">
        <f t="shared" si="1"/>
        <v>-26414</v>
      </c>
      <c r="I14" s="6">
        <f t="shared" si="2"/>
        <v>4827859</v>
      </c>
      <c r="J14" s="33">
        <f t="shared" si="3"/>
        <v>4787291</v>
      </c>
      <c r="K14" s="28">
        <f t="shared" si="4"/>
        <v>40568</v>
      </c>
      <c r="L14" s="6">
        <v>8636407</v>
      </c>
      <c r="M14" s="33">
        <v>8736077</v>
      </c>
      <c r="N14" s="38">
        <f t="shared" si="5"/>
        <v>-99670</v>
      </c>
      <c r="O14" s="18"/>
      <c r="P14" s="10"/>
      <c r="Q14" s="11">
        <f t="shared" si="6"/>
        <v>-113824</v>
      </c>
      <c r="R14" s="11">
        <f t="shared" si="7"/>
        <v>0</v>
      </c>
      <c r="S14" s="11">
        <f t="shared" si="8"/>
        <v>-2515133</v>
      </c>
      <c r="T14" s="11">
        <f t="shared" si="9"/>
        <v>4942856</v>
      </c>
      <c r="U14" s="11">
        <f t="shared" si="10"/>
        <v>4728189</v>
      </c>
      <c r="V14" s="11">
        <f t="shared" si="11"/>
        <v>-4827859</v>
      </c>
    </row>
    <row r="15" spans="1:22" ht="64.5" customHeight="1">
      <c r="A15" s="1"/>
      <c r="B15" s="23" t="s">
        <v>75</v>
      </c>
      <c r="C15" s="6">
        <v>2280659</v>
      </c>
      <c r="D15" s="33">
        <v>3322341</v>
      </c>
      <c r="E15" s="28">
        <f t="shared" si="0"/>
        <v>-1041682</v>
      </c>
      <c r="F15" s="6">
        <v>3521429</v>
      </c>
      <c r="G15" s="33">
        <v>3290759</v>
      </c>
      <c r="H15" s="28">
        <f t="shared" si="1"/>
        <v>230670</v>
      </c>
      <c r="I15" s="6">
        <f t="shared" si="2"/>
        <v>10940155</v>
      </c>
      <c r="J15" s="33">
        <f t="shared" si="3"/>
        <v>12141911</v>
      </c>
      <c r="K15" s="28">
        <f t="shared" si="4"/>
        <v>-1201756</v>
      </c>
      <c r="L15" s="6">
        <v>16742243</v>
      </c>
      <c r="M15" s="33">
        <v>18755011</v>
      </c>
      <c r="N15" s="38">
        <f t="shared" si="5"/>
        <v>-2012768</v>
      </c>
      <c r="O15" s="18"/>
      <c r="P15" s="10"/>
      <c r="Q15" s="11">
        <f t="shared" si="6"/>
        <v>-1041682</v>
      </c>
      <c r="R15" s="11">
        <f t="shared" si="7"/>
        <v>0</v>
      </c>
      <c r="S15" s="11">
        <f t="shared" si="8"/>
        <v>-4563111</v>
      </c>
      <c r="T15" s="11">
        <f t="shared" si="9"/>
        <v>7853870</v>
      </c>
      <c r="U15" s="11">
        <f t="shared" si="10"/>
        <v>8927387</v>
      </c>
      <c r="V15" s="11">
        <f t="shared" si="11"/>
        <v>-10940155</v>
      </c>
    </row>
    <row r="16" spans="1:22" ht="64.5" customHeight="1">
      <c r="A16" s="1"/>
      <c r="B16" s="23" t="s">
        <v>76</v>
      </c>
      <c r="C16" s="6">
        <v>2869819</v>
      </c>
      <c r="D16" s="33">
        <v>2340473</v>
      </c>
      <c r="E16" s="28">
        <f t="shared" si="0"/>
        <v>529346</v>
      </c>
      <c r="F16" s="6">
        <v>3012100</v>
      </c>
      <c r="G16" s="33">
        <v>2992726</v>
      </c>
      <c r="H16" s="28">
        <f t="shared" si="1"/>
        <v>19374</v>
      </c>
      <c r="I16" s="6">
        <f t="shared" si="2"/>
        <v>9485909</v>
      </c>
      <c r="J16" s="33">
        <f t="shared" si="3"/>
        <v>8106020</v>
      </c>
      <c r="K16" s="28">
        <f t="shared" si="4"/>
        <v>1379889</v>
      </c>
      <c r="L16" s="6">
        <v>15367828</v>
      </c>
      <c r="M16" s="33">
        <v>13439219</v>
      </c>
      <c r="N16" s="38">
        <f t="shared" si="5"/>
        <v>1928609</v>
      </c>
      <c r="O16" s="18"/>
      <c r="P16" s="10"/>
      <c r="Q16" s="11">
        <f t="shared" si="6"/>
        <v>529346</v>
      </c>
      <c r="R16" s="11">
        <f t="shared" si="7"/>
        <v>0</v>
      </c>
      <c r="S16" s="11">
        <f t="shared" si="8"/>
        <v>-2482754</v>
      </c>
      <c r="T16" s="11">
        <f t="shared" si="9"/>
        <v>5475480</v>
      </c>
      <c r="U16" s="11">
        <f t="shared" si="10"/>
        <v>11414518</v>
      </c>
      <c r="V16" s="11">
        <f t="shared" si="11"/>
        <v>-9485909</v>
      </c>
    </row>
    <row r="17" spans="1:22" ht="64.5" customHeight="1">
      <c r="A17" s="1"/>
      <c r="B17" s="23" t="s">
        <v>77</v>
      </c>
      <c r="C17" s="6">
        <v>2659520</v>
      </c>
      <c r="D17" s="33">
        <v>2352264</v>
      </c>
      <c r="E17" s="28">
        <f t="shared" si="0"/>
        <v>307256</v>
      </c>
      <c r="F17" s="6">
        <v>3806588</v>
      </c>
      <c r="G17" s="33">
        <v>3633674</v>
      </c>
      <c r="H17" s="28">
        <f t="shared" si="1"/>
        <v>172914</v>
      </c>
      <c r="I17" s="6">
        <f t="shared" si="2"/>
        <v>10389175</v>
      </c>
      <c r="J17" s="33">
        <f t="shared" si="3"/>
        <v>11043014</v>
      </c>
      <c r="K17" s="28">
        <f t="shared" si="4"/>
        <v>-653839</v>
      </c>
      <c r="L17" s="6">
        <v>16855283</v>
      </c>
      <c r="M17" s="33">
        <v>17028952</v>
      </c>
      <c r="N17" s="38">
        <f t="shared" si="5"/>
        <v>-173669</v>
      </c>
      <c r="O17" s="18"/>
      <c r="P17" s="10"/>
      <c r="Q17" s="11">
        <f t="shared" si="6"/>
        <v>307256</v>
      </c>
      <c r="R17" s="11">
        <f t="shared" si="7"/>
        <v>0</v>
      </c>
      <c r="S17" s="11">
        <f t="shared" si="8"/>
        <v>-3499332</v>
      </c>
      <c r="T17" s="11">
        <f t="shared" si="9"/>
        <v>7133006</v>
      </c>
      <c r="U17" s="11">
        <f t="shared" si="10"/>
        <v>10215506</v>
      </c>
      <c r="V17" s="11">
        <f t="shared" si="11"/>
        <v>-10389175</v>
      </c>
    </row>
    <row r="18" spans="1:22" ht="64.5" customHeight="1">
      <c r="A18" s="1"/>
      <c r="B18" s="23" t="s">
        <v>78</v>
      </c>
      <c r="C18" s="6">
        <v>3889972</v>
      </c>
      <c r="D18" s="33">
        <v>4122172</v>
      </c>
      <c r="E18" s="28">
        <f t="shared" si="0"/>
        <v>-232200</v>
      </c>
      <c r="F18" s="6">
        <v>7244217</v>
      </c>
      <c r="G18" s="33">
        <v>7090670</v>
      </c>
      <c r="H18" s="28">
        <f t="shared" si="1"/>
        <v>153547</v>
      </c>
      <c r="I18" s="6">
        <f t="shared" si="2"/>
        <v>13908768</v>
      </c>
      <c r="J18" s="33">
        <f t="shared" si="3"/>
        <v>14719715</v>
      </c>
      <c r="K18" s="28">
        <f t="shared" si="4"/>
        <v>-810947</v>
      </c>
      <c r="L18" s="6">
        <v>25042957</v>
      </c>
      <c r="M18" s="33">
        <v>25932557</v>
      </c>
      <c r="N18" s="38">
        <f t="shared" si="5"/>
        <v>-889600</v>
      </c>
      <c r="O18" s="18"/>
      <c r="P18" s="10"/>
      <c r="Q18" s="11">
        <f t="shared" si="6"/>
        <v>-232200</v>
      </c>
      <c r="R18" s="11">
        <f t="shared" si="7"/>
        <v>0</v>
      </c>
      <c r="S18" s="11">
        <f t="shared" si="8"/>
        <v>-7476417</v>
      </c>
      <c r="T18" s="11">
        <f t="shared" si="9"/>
        <v>14567087</v>
      </c>
      <c r="U18" s="11">
        <f t="shared" si="10"/>
        <v>13019168</v>
      </c>
      <c r="V18" s="11">
        <f t="shared" si="11"/>
        <v>-13908768</v>
      </c>
    </row>
    <row r="19" spans="1:22" ht="64.5" customHeight="1">
      <c r="A19" s="1"/>
      <c r="B19" s="23" t="s">
        <v>79</v>
      </c>
      <c r="C19" s="6">
        <v>5221796</v>
      </c>
      <c r="D19" s="33">
        <v>4827994</v>
      </c>
      <c r="E19" s="28">
        <f t="shared" si="0"/>
        <v>393802</v>
      </c>
      <c r="F19" s="6">
        <v>5706496</v>
      </c>
      <c r="G19" s="33">
        <v>5624299</v>
      </c>
      <c r="H19" s="28">
        <f t="shared" si="1"/>
        <v>82197</v>
      </c>
      <c r="I19" s="6">
        <f t="shared" si="2"/>
        <v>14855430</v>
      </c>
      <c r="J19" s="33">
        <f t="shared" si="3"/>
        <v>17044312</v>
      </c>
      <c r="K19" s="28">
        <f t="shared" si="4"/>
        <v>-2188882</v>
      </c>
      <c r="L19" s="6">
        <v>25783722</v>
      </c>
      <c r="M19" s="33">
        <v>27496605</v>
      </c>
      <c r="N19" s="38">
        <f t="shared" si="5"/>
        <v>-1712883</v>
      </c>
      <c r="O19" s="18"/>
      <c r="P19" s="10"/>
      <c r="Q19" s="11"/>
      <c r="R19" s="11"/>
      <c r="S19" s="11"/>
      <c r="T19" s="11"/>
      <c r="U19" s="11">
        <f t="shared" si="10"/>
        <v>13142547</v>
      </c>
      <c r="V19" s="11">
        <f t="shared" si="11"/>
        <v>-14855430</v>
      </c>
    </row>
    <row r="20" spans="1:22" ht="64.5" customHeight="1">
      <c r="A20" s="1"/>
      <c r="B20" s="23" t="s">
        <v>80</v>
      </c>
      <c r="C20" s="6">
        <v>2580189</v>
      </c>
      <c r="D20" s="33">
        <v>2885860</v>
      </c>
      <c r="E20" s="28">
        <f t="shared" si="0"/>
        <v>-305671</v>
      </c>
      <c r="F20" s="6">
        <v>4457390</v>
      </c>
      <c r="G20" s="33">
        <v>4208157</v>
      </c>
      <c r="H20" s="28">
        <f t="shared" si="1"/>
        <v>249233</v>
      </c>
      <c r="I20" s="6">
        <f t="shared" si="2"/>
        <v>8014968</v>
      </c>
      <c r="J20" s="33">
        <f t="shared" si="3"/>
        <v>8719186</v>
      </c>
      <c r="K20" s="28">
        <f t="shared" si="4"/>
        <v>-704218</v>
      </c>
      <c r="L20" s="6">
        <v>15052547</v>
      </c>
      <c r="M20" s="33">
        <v>15813203</v>
      </c>
      <c r="N20" s="38">
        <f t="shared" si="5"/>
        <v>-760656</v>
      </c>
      <c r="O20" s="18"/>
      <c r="P20" s="10"/>
      <c r="Q20" s="11">
        <f aca="true" t="shared" si="12" ref="Q20:Q25">C20-D20</f>
        <v>-305671</v>
      </c>
      <c r="R20" s="11">
        <f aca="true" t="shared" si="13" ref="R20:R25">E20-Q20</f>
        <v>0</v>
      </c>
      <c r="S20" s="11">
        <f aca="true" t="shared" si="14" ref="S20:S25">E20-F20</f>
        <v>-4763061</v>
      </c>
      <c r="T20" s="11">
        <f aca="true" t="shared" si="15" ref="T20:T25">G20-S20</f>
        <v>8971218</v>
      </c>
      <c r="U20" s="11">
        <f aca="true" t="shared" si="16" ref="U20:U25">J20+K20+L20-M20</f>
        <v>7254312</v>
      </c>
      <c r="V20" s="11">
        <f aca="true" t="shared" si="17" ref="V20:V25">N20-U20</f>
        <v>-8014968</v>
      </c>
    </row>
    <row r="21" spans="1:22" ht="64.5" customHeight="1">
      <c r="A21" s="1"/>
      <c r="B21" s="23" t="s">
        <v>81</v>
      </c>
      <c r="C21" s="6">
        <v>3111879</v>
      </c>
      <c r="D21" s="33">
        <v>3231263</v>
      </c>
      <c r="E21" s="28">
        <f t="shared" si="0"/>
        <v>-119384</v>
      </c>
      <c r="F21" s="6">
        <v>4363030</v>
      </c>
      <c r="G21" s="33">
        <v>4248319</v>
      </c>
      <c r="H21" s="28">
        <f t="shared" si="1"/>
        <v>114711</v>
      </c>
      <c r="I21" s="6">
        <f t="shared" si="2"/>
        <v>12590556</v>
      </c>
      <c r="J21" s="33">
        <f t="shared" si="3"/>
        <v>11598694</v>
      </c>
      <c r="K21" s="28">
        <f t="shared" si="4"/>
        <v>991862</v>
      </c>
      <c r="L21" s="6">
        <v>20065465</v>
      </c>
      <c r="M21" s="33">
        <v>19078276</v>
      </c>
      <c r="N21" s="38">
        <f t="shared" si="5"/>
        <v>987189</v>
      </c>
      <c r="O21" s="18"/>
      <c r="P21" s="10"/>
      <c r="Q21" s="11">
        <f t="shared" si="12"/>
        <v>-119384</v>
      </c>
      <c r="R21" s="11">
        <f t="shared" si="13"/>
        <v>0</v>
      </c>
      <c r="S21" s="11">
        <f t="shared" si="14"/>
        <v>-4482414</v>
      </c>
      <c r="T21" s="11">
        <f t="shared" si="15"/>
        <v>8730733</v>
      </c>
      <c r="U21" s="11">
        <f t="shared" si="16"/>
        <v>13577745</v>
      </c>
      <c r="V21" s="11">
        <f t="shared" si="17"/>
        <v>-12590556</v>
      </c>
    </row>
    <row r="22" spans="1:22" ht="64.5" customHeight="1">
      <c r="A22" s="1"/>
      <c r="B22" s="23" t="s">
        <v>82</v>
      </c>
      <c r="C22" s="6">
        <v>296867</v>
      </c>
      <c r="D22" s="33">
        <v>326417</v>
      </c>
      <c r="E22" s="28">
        <f t="shared" si="0"/>
        <v>-29550</v>
      </c>
      <c r="F22" s="6">
        <v>258872</v>
      </c>
      <c r="G22" s="33">
        <v>270055</v>
      </c>
      <c r="H22" s="28">
        <f t="shared" si="1"/>
        <v>-11183</v>
      </c>
      <c r="I22" s="6">
        <f t="shared" si="2"/>
        <v>2061762</v>
      </c>
      <c r="J22" s="33">
        <f t="shared" si="3"/>
        <v>1523035</v>
      </c>
      <c r="K22" s="28">
        <f t="shared" si="4"/>
        <v>538727</v>
      </c>
      <c r="L22" s="6">
        <v>2617501</v>
      </c>
      <c r="M22" s="33">
        <v>2119507</v>
      </c>
      <c r="N22" s="38">
        <f t="shared" si="5"/>
        <v>497994</v>
      </c>
      <c r="O22" s="18"/>
      <c r="P22" s="10"/>
      <c r="Q22" s="11">
        <f t="shared" si="12"/>
        <v>-29550</v>
      </c>
      <c r="R22" s="11">
        <f t="shared" si="13"/>
        <v>0</v>
      </c>
      <c r="S22" s="11">
        <f t="shared" si="14"/>
        <v>-288422</v>
      </c>
      <c r="T22" s="11">
        <f t="shared" si="15"/>
        <v>558477</v>
      </c>
      <c r="U22" s="11">
        <f t="shared" si="16"/>
        <v>2559756</v>
      </c>
      <c r="V22" s="11">
        <f t="shared" si="17"/>
        <v>-2061762</v>
      </c>
    </row>
    <row r="23" spans="1:22" ht="64.5" customHeight="1">
      <c r="A23" s="1"/>
      <c r="B23" s="23" t="s">
        <v>83</v>
      </c>
      <c r="C23" s="6">
        <v>1164472</v>
      </c>
      <c r="D23" s="33">
        <v>1311543</v>
      </c>
      <c r="E23" s="28">
        <f t="shared" si="0"/>
        <v>-147071</v>
      </c>
      <c r="F23" s="6">
        <v>2319226</v>
      </c>
      <c r="G23" s="33">
        <v>2250330</v>
      </c>
      <c r="H23" s="28">
        <f t="shared" si="1"/>
        <v>68896</v>
      </c>
      <c r="I23" s="6">
        <f t="shared" si="2"/>
        <v>4167968</v>
      </c>
      <c r="J23" s="33">
        <f t="shared" si="3"/>
        <v>4255513</v>
      </c>
      <c r="K23" s="28">
        <f t="shared" si="4"/>
        <v>-87545</v>
      </c>
      <c r="L23" s="6">
        <v>7651666</v>
      </c>
      <c r="M23" s="33">
        <v>7817386</v>
      </c>
      <c r="N23" s="38">
        <f t="shared" si="5"/>
        <v>-165720</v>
      </c>
      <c r="O23" s="18"/>
      <c r="P23" s="10"/>
      <c r="Q23" s="11">
        <f t="shared" si="12"/>
        <v>-147071</v>
      </c>
      <c r="R23" s="11">
        <f t="shared" si="13"/>
        <v>0</v>
      </c>
      <c r="S23" s="11">
        <f t="shared" si="14"/>
        <v>-2466297</v>
      </c>
      <c r="T23" s="11">
        <f t="shared" si="15"/>
        <v>4716627</v>
      </c>
      <c r="U23" s="11">
        <f t="shared" si="16"/>
        <v>4002248</v>
      </c>
      <c r="V23" s="11">
        <f t="shared" si="17"/>
        <v>-4167968</v>
      </c>
    </row>
    <row r="24" spans="1:22" ht="64.5" customHeight="1">
      <c r="A24" s="1"/>
      <c r="B24" s="23" t="s">
        <v>84</v>
      </c>
      <c r="C24" s="6">
        <v>1786446</v>
      </c>
      <c r="D24" s="33">
        <v>1426623</v>
      </c>
      <c r="E24" s="28">
        <f t="shared" si="0"/>
        <v>359823</v>
      </c>
      <c r="F24" s="6">
        <v>1256093</v>
      </c>
      <c r="G24" s="33">
        <v>1182546</v>
      </c>
      <c r="H24" s="28">
        <f t="shared" si="1"/>
        <v>73547</v>
      </c>
      <c r="I24" s="6">
        <f t="shared" si="2"/>
        <v>4100528</v>
      </c>
      <c r="J24" s="33">
        <f t="shared" si="3"/>
        <v>4664486</v>
      </c>
      <c r="K24" s="28">
        <f t="shared" si="4"/>
        <v>-563958</v>
      </c>
      <c r="L24" s="6">
        <v>7143067</v>
      </c>
      <c r="M24" s="33">
        <v>7273655</v>
      </c>
      <c r="N24" s="38">
        <f t="shared" si="5"/>
        <v>-130588</v>
      </c>
      <c r="O24" s="18"/>
      <c r="P24" s="10"/>
      <c r="Q24" s="11">
        <f t="shared" si="12"/>
        <v>359823</v>
      </c>
      <c r="R24" s="11">
        <f t="shared" si="13"/>
        <v>0</v>
      </c>
      <c r="S24" s="11">
        <f t="shared" si="14"/>
        <v>-896270</v>
      </c>
      <c r="T24" s="11">
        <f t="shared" si="15"/>
        <v>2078816</v>
      </c>
      <c r="U24" s="11">
        <f t="shared" si="16"/>
        <v>3969940</v>
      </c>
      <c r="V24" s="11">
        <f t="shared" si="17"/>
        <v>-4100528</v>
      </c>
    </row>
    <row r="25" spans="1:22" ht="64.5" customHeight="1" thickBot="1">
      <c r="A25" s="1"/>
      <c r="B25" s="23" t="s">
        <v>85</v>
      </c>
      <c r="C25" s="6">
        <v>1230132</v>
      </c>
      <c r="D25" s="33">
        <v>1224751</v>
      </c>
      <c r="E25" s="28">
        <f t="shared" si="0"/>
        <v>5381</v>
      </c>
      <c r="F25" s="6">
        <v>1609958</v>
      </c>
      <c r="G25" s="33">
        <v>1496282</v>
      </c>
      <c r="H25" s="28">
        <f t="shared" si="1"/>
        <v>113676</v>
      </c>
      <c r="I25" s="6">
        <f t="shared" si="2"/>
        <v>5225073</v>
      </c>
      <c r="J25" s="33">
        <f t="shared" si="3"/>
        <v>4811461</v>
      </c>
      <c r="K25" s="28">
        <f t="shared" si="4"/>
        <v>413612</v>
      </c>
      <c r="L25" s="6">
        <v>8065163</v>
      </c>
      <c r="M25" s="33">
        <v>7532494</v>
      </c>
      <c r="N25" s="38">
        <f t="shared" si="5"/>
        <v>532669</v>
      </c>
      <c r="O25" s="18"/>
      <c r="P25" s="10"/>
      <c r="Q25" s="11">
        <f t="shared" si="12"/>
        <v>5381</v>
      </c>
      <c r="R25" s="11">
        <f t="shared" si="13"/>
        <v>0</v>
      </c>
      <c r="S25" s="11">
        <f t="shared" si="14"/>
        <v>-1604577</v>
      </c>
      <c r="T25" s="11">
        <f t="shared" si="15"/>
        <v>3100859</v>
      </c>
      <c r="U25" s="11">
        <f t="shared" si="16"/>
        <v>5757742</v>
      </c>
      <c r="V25" s="11">
        <f t="shared" si="17"/>
        <v>-5225073</v>
      </c>
    </row>
    <row r="26" spans="1:16" ht="64.5" customHeight="1" thickBot="1">
      <c r="A26" s="1"/>
      <c r="B26" s="355" t="s">
        <v>86</v>
      </c>
      <c r="C26" s="356">
        <f aca="true" t="shared" si="18" ref="C26:N26">SUM(C8:C25)</f>
        <v>67331520</v>
      </c>
      <c r="D26" s="358">
        <f t="shared" si="18"/>
        <v>71354365</v>
      </c>
      <c r="E26" s="359">
        <f t="shared" si="18"/>
        <v>-4022845</v>
      </c>
      <c r="F26" s="356">
        <f t="shared" si="18"/>
        <v>134534766</v>
      </c>
      <c r="G26" s="358">
        <f t="shared" si="18"/>
        <v>130367183</v>
      </c>
      <c r="H26" s="359">
        <f t="shared" si="18"/>
        <v>4167583</v>
      </c>
      <c r="I26" s="356">
        <f t="shared" si="18"/>
        <v>285811643</v>
      </c>
      <c r="J26" s="358">
        <f t="shared" si="18"/>
        <v>289055129</v>
      </c>
      <c r="K26" s="359">
        <f t="shared" si="18"/>
        <v>-3243486</v>
      </c>
      <c r="L26" s="356">
        <f t="shared" si="18"/>
        <v>487677929</v>
      </c>
      <c r="M26" s="358">
        <f t="shared" si="18"/>
        <v>490776677</v>
      </c>
      <c r="N26" s="360">
        <f t="shared" si="18"/>
        <v>-3098748</v>
      </c>
      <c r="O26" s="18"/>
      <c r="P26" s="10"/>
    </row>
    <row r="27" spans="1:16" ht="64.5" customHeight="1">
      <c r="A27" s="1"/>
      <c r="B27" s="24" t="s">
        <v>87</v>
      </c>
      <c r="C27" s="19">
        <f aca="true" t="shared" si="19" ref="C27:N27">SUM(C8:C21)</f>
        <v>62853603</v>
      </c>
      <c r="D27" s="34">
        <f t="shared" si="19"/>
        <v>67065031</v>
      </c>
      <c r="E27" s="29">
        <f t="shared" si="19"/>
        <v>-4211428</v>
      </c>
      <c r="F27" s="19">
        <f t="shared" si="19"/>
        <v>129090617</v>
      </c>
      <c r="G27" s="34">
        <f t="shared" si="19"/>
        <v>125167970</v>
      </c>
      <c r="H27" s="29">
        <f t="shared" si="19"/>
        <v>3922647</v>
      </c>
      <c r="I27" s="19">
        <f t="shared" si="19"/>
        <v>270256312</v>
      </c>
      <c r="J27" s="34">
        <f t="shared" si="19"/>
        <v>273800634</v>
      </c>
      <c r="K27" s="29">
        <f t="shared" si="19"/>
        <v>-3544322</v>
      </c>
      <c r="L27" s="19">
        <f t="shared" si="19"/>
        <v>462200532</v>
      </c>
      <c r="M27" s="34">
        <f t="shared" si="19"/>
        <v>466033635</v>
      </c>
      <c r="N27" s="39">
        <f t="shared" si="19"/>
        <v>-3833103</v>
      </c>
      <c r="O27" s="18"/>
      <c r="P27" s="10"/>
    </row>
    <row r="28" spans="1:16" ht="64.5" customHeight="1" thickBot="1">
      <c r="A28" s="1"/>
      <c r="B28" s="25" t="s">
        <v>88</v>
      </c>
      <c r="C28" s="17">
        <f aca="true" t="shared" si="20" ref="C28:N28">SUM(C22:C25)</f>
        <v>4477917</v>
      </c>
      <c r="D28" s="35">
        <f t="shared" si="20"/>
        <v>4289334</v>
      </c>
      <c r="E28" s="30">
        <f t="shared" si="20"/>
        <v>188583</v>
      </c>
      <c r="F28" s="17">
        <f t="shared" si="20"/>
        <v>5444149</v>
      </c>
      <c r="G28" s="35">
        <f t="shared" si="20"/>
        <v>5199213</v>
      </c>
      <c r="H28" s="30">
        <f t="shared" si="20"/>
        <v>244936</v>
      </c>
      <c r="I28" s="17">
        <f t="shared" si="20"/>
        <v>15555331</v>
      </c>
      <c r="J28" s="35">
        <f t="shared" si="20"/>
        <v>15254495</v>
      </c>
      <c r="K28" s="30">
        <f t="shared" si="20"/>
        <v>300836</v>
      </c>
      <c r="L28" s="17">
        <f t="shared" si="20"/>
        <v>25477397</v>
      </c>
      <c r="M28" s="35">
        <f t="shared" si="20"/>
        <v>24743042</v>
      </c>
      <c r="N28" s="40">
        <f t="shared" si="20"/>
        <v>734355</v>
      </c>
      <c r="O28" s="18"/>
      <c r="P28" s="10"/>
    </row>
    <row r="29" spans="2:14" ht="15" thickTop="1">
      <c r="B29" s="12"/>
      <c r="C29" s="12"/>
      <c r="D29" s="12"/>
      <c r="E29" s="12"/>
      <c r="F29" s="12"/>
      <c r="G29" s="12"/>
      <c r="H29" s="12"/>
      <c r="I29" s="12"/>
      <c r="J29" s="12"/>
      <c r="K29" s="12"/>
      <c r="L29" s="12"/>
      <c r="M29" s="12"/>
      <c r="N29" s="12"/>
    </row>
    <row r="31" ht="14.25">
      <c r="Q31" s="11" t="s">
        <v>42</v>
      </c>
    </row>
    <row r="33" ht="14.25">
      <c r="Q33" s="11" t="s">
        <v>43</v>
      </c>
    </row>
  </sheetData>
  <mergeCells count="5">
    <mergeCell ref="F5:H6"/>
    <mergeCell ref="I5:K6"/>
    <mergeCell ref="L5:N6"/>
    <mergeCell ref="B5:B6"/>
    <mergeCell ref="C5:E6"/>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41" r:id="rId1"/>
  <headerFooter alignWithMargins="0">
    <oddFooter>&amp;C&amp;24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V33"/>
  <sheetViews>
    <sheetView showOutlineSymbols="0" view="pageBreakPreview" zoomScale="60" zoomScaleNormal="50" workbookViewId="0" topLeftCell="A1">
      <selection activeCell="B1" sqref="B1"/>
    </sheetView>
  </sheetViews>
  <sheetFormatPr defaultColWidth="11.75390625" defaultRowHeight="14.25"/>
  <cols>
    <col min="1" max="1" width="11.75390625" style="8" customWidth="1"/>
    <col min="2" max="10" width="14.625" style="8" customWidth="1"/>
    <col min="11" max="11" width="15.625" style="8" customWidth="1"/>
    <col min="12" max="13" width="14.625" style="8" customWidth="1"/>
    <col min="14" max="14" width="15.625" style="8" customWidth="1"/>
    <col min="15" max="15" width="2.625" style="8" customWidth="1"/>
    <col min="16" max="16384" width="11.75390625" style="8" customWidth="1"/>
  </cols>
  <sheetData>
    <row r="1" spans="1:14" ht="37.5">
      <c r="A1" s="1"/>
      <c r="B1" s="9"/>
      <c r="L1" s="9"/>
      <c r="N1" s="9" t="s">
        <v>37</v>
      </c>
    </row>
    <row r="2" spans="1:14" ht="37.5">
      <c r="A2" s="1"/>
      <c r="B2" s="9"/>
      <c r="L2" s="9"/>
      <c r="N2" s="9"/>
    </row>
    <row r="3" spans="1:14" ht="42">
      <c r="A3" s="1"/>
      <c r="B3" s="350" t="s">
        <v>101</v>
      </c>
      <c r="C3" s="2"/>
      <c r="D3" s="2"/>
      <c r="E3" s="2"/>
      <c r="F3" s="2"/>
      <c r="G3" s="2"/>
      <c r="H3" s="2"/>
      <c r="I3" s="2"/>
      <c r="J3" s="2"/>
      <c r="K3" s="2"/>
      <c r="L3" s="2"/>
      <c r="M3" s="2"/>
      <c r="N3" s="2"/>
    </row>
    <row r="4" spans="1:14" ht="34.5" customHeight="1" thickBot="1">
      <c r="A4" s="1"/>
      <c r="B4" s="2"/>
      <c r="C4" s="3"/>
      <c r="D4" s="3"/>
      <c r="E4" s="3"/>
      <c r="F4" s="3"/>
      <c r="G4" s="3"/>
      <c r="H4" s="3"/>
      <c r="I4" s="3"/>
      <c r="J4" s="3"/>
      <c r="K4" s="3"/>
      <c r="L4" s="3"/>
      <c r="M4" s="3"/>
      <c r="N4" s="16" t="s">
        <v>38</v>
      </c>
    </row>
    <row r="5" spans="1:16" ht="39.75" customHeight="1" thickTop="1">
      <c r="A5" s="1"/>
      <c r="B5" s="487" t="s">
        <v>48</v>
      </c>
      <c r="C5" s="491" t="s">
        <v>102</v>
      </c>
      <c r="D5" s="492"/>
      <c r="E5" s="493"/>
      <c r="F5" s="491" t="s">
        <v>103</v>
      </c>
      <c r="G5" s="492"/>
      <c r="H5" s="493"/>
      <c r="I5" s="491" t="s">
        <v>96</v>
      </c>
      <c r="J5" s="492"/>
      <c r="K5" s="493"/>
      <c r="L5" s="491" t="s">
        <v>97</v>
      </c>
      <c r="M5" s="492"/>
      <c r="N5" s="497"/>
      <c r="O5" s="18"/>
      <c r="P5" s="10"/>
    </row>
    <row r="6" spans="1:16" ht="39.75" customHeight="1">
      <c r="A6" s="1"/>
      <c r="B6" s="488"/>
      <c r="C6" s="494"/>
      <c r="D6" s="495"/>
      <c r="E6" s="496"/>
      <c r="F6" s="494"/>
      <c r="G6" s="495"/>
      <c r="H6" s="496"/>
      <c r="I6" s="494"/>
      <c r="J6" s="495"/>
      <c r="K6" s="496"/>
      <c r="L6" s="494"/>
      <c r="M6" s="495"/>
      <c r="N6" s="498"/>
      <c r="O6" s="18"/>
      <c r="P6" s="10"/>
    </row>
    <row r="7" spans="1:21" ht="39.75" customHeight="1">
      <c r="A7" s="1"/>
      <c r="B7" s="13" t="s">
        <v>49</v>
      </c>
      <c r="C7" s="14" t="s">
        <v>428</v>
      </c>
      <c r="D7" s="31" t="s">
        <v>94</v>
      </c>
      <c r="E7" s="26" t="s">
        <v>95</v>
      </c>
      <c r="F7" s="14" t="s">
        <v>428</v>
      </c>
      <c r="G7" s="31" t="s">
        <v>94</v>
      </c>
      <c r="H7" s="26" t="s">
        <v>95</v>
      </c>
      <c r="I7" s="14" t="s">
        <v>428</v>
      </c>
      <c r="J7" s="31" t="s">
        <v>94</v>
      </c>
      <c r="K7" s="26" t="s">
        <v>95</v>
      </c>
      <c r="L7" s="14" t="s">
        <v>428</v>
      </c>
      <c r="M7" s="31" t="s">
        <v>94</v>
      </c>
      <c r="N7" s="36" t="s">
        <v>95</v>
      </c>
      <c r="O7" s="18"/>
      <c r="P7" s="10"/>
      <c r="Q7" s="11" t="s">
        <v>39</v>
      </c>
      <c r="S7" s="11" t="s">
        <v>40</v>
      </c>
      <c r="U7" s="11" t="s">
        <v>41</v>
      </c>
    </row>
    <row r="8" spans="1:22" ht="64.5" customHeight="1">
      <c r="A8" s="1"/>
      <c r="B8" s="22" t="s">
        <v>68</v>
      </c>
      <c r="C8" s="4">
        <v>83604971</v>
      </c>
      <c r="D8" s="32">
        <v>83465017</v>
      </c>
      <c r="E8" s="27">
        <f aca="true" t="shared" si="0" ref="E8:E25">C8-D8</f>
        <v>139954</v>
      </c>
      <c r="F8" s="4">
        <v>24793220</v>
      </c>
      <c r="G8" s="32">
        <v>24353812</v>
      </c>
      <c r="H8" s="27">
        <f aca="true" t="shared" si="1" ref="H8:H25">F8-G8</f>
        <v>439408</v>
      </c>
      <c r="I8" s="4">
        <f aca="true" t="shared" si="2" ref="I8:I25">L8-C8-F8</f>
        <v>39301714</v>
      </c>
      <c r="J8" s="32">
        <f aca="true" t="shared" si="3" ref="J8:J25">M8-D8-G8</f>
        <v>38605843</v>
      </c>
      <c r="K8" s="27">
        <f aca="true" t="shared" si="4" ref="K8:K25">I8-J8</f>
        <v>695871</v>
      </c>
      <c r="L8" s="4">
        <v>147699905</v>
      </c>
      <c r="M8" s="32">
        <v>146424672</v>
      </c>
      <c r="N8" s="37">
        <f aca="true" t="shared" si="5" ref="N8:N25">L8-M8</f>
        <v>1275233</v>
      </c>
      <c r="O8" s="18"/>
      <c r="P8" s="10"/>
      <c r="Q8" s="11">
        <f aca="true" t="shared" si="6" ref="Q8:Q19">C8-D8</f>
        <v>139954</v>
      </c>
      <c r="R8" s="11">
        <f aca="true" t="shared" si="7" ref="R8:R19">E8-Q8</f>
        <v>0</v>
      </c>
      <c r="S8" s="11">
        <f aca="true" t="shared" si="8" ref="S8:S19">E8-F8</f>
        <v>-24653266</v>
      </c>
      <c r="T8" s="11">
        <f aca="true" t="shared" si="9" ref="T8:T19">G8-S8</f>
        <v>49007078</v>
      </c>
      <c r="U8" s="11">
        <f aca="true" t="shared" si="10" ref="U8:U18">J8+K8+L8-M8</f>
        <v>40576947</v>
      </c>
      <c r="V8" s="11">
        <f aca="true" t="shared" si="11" ref="V8:V18">N8-U8</f>
        <v>-39301714</v>
      </c>
    </row>
    <row r="9" spans="1:22" ht="64.5" customHeight="1">
      <c r="A9" s="1"/>
      <c r="B9" s="23" t="s">
        <v>69</v>
      </c>
      <c r="C9" s="6">
        <v>25479655</v>
      </c>
      <c r="D9" s="33">
        <v>24677715</v>
      </c>
      <c r="E9" s="28">
        <f t="shared" si="0"/>
        <v>801940</v>
      </c>
      <c r="F9" s="6">
        <v>4997366</v>
      </c>
      <c r="G9" s="33">
        <v>4261416</v>
      </c>
      <c r="H9" s="28">
        <f t="shared" si="1"/>
        <v>735950</v>
      </c>
      <c r="I9" s="6">
        <f t="shared" si="2"/>
        <v>11317526</v>
      </c>
      <c r="J9" s="33">
        <f t="shared" si="3"/>
        <v>11355967</v>
      </c>
      <c r="K9" s="28">
        <f t="shared" si="4"/>
        <v>-38441</v>
      </c>
      <c r="L9" s="6">
        <v>41794547</v>
      </c>
      <c r="M9" s="33">
        <v>40295098</v>
      </c>
      <c r="N9" s="38">
        <f t="shared" si="5"/>
        <v>1499449</v>
      </c>
      <c r="O9" s="18"/>
      <c r="P9" s="10"/>
      <c r="Q9" s="11">
        <f t="shared" si="6"/>
        <v>801940</v>
      </c>
      <c r="R9" s="11">
        <f t="shared" si="7"/>
        <v>0</v>
      </c>
      <c r="S9" s="11">
        <f t="shared" si="8"/>
        <v>-4195426</v>
      </c>
      <c r="T9" s="11">
        <f t="shared" si="9"/>
        <v>8456842</v>
      </c>
      <c r="U9" s="11">
        <f t="shared" si="10"/>
        <v>12816975</v>
      </c>
      <c r="V9" s="11">
        <f t="shared" si="11"/>
        <v>-11317526</v>
      </c>
    </row>
    <row r="10" spans="1:22" ht="64.5" customHeight="1">
      <c r="A10" s="1"/>
      <c r="B10" s="23" t="s">
        <v>70</v>
      </c>
      <c r="C10" s="6">
        <v>18446106</v>
      </c>
      <c r="D10" s="33">
        <v>19036967</v>
      </c>
      <c r="E10" s="28">
        <f t="shared" si="0"/>
        <v>-590861</v>
      </c>
      <c r="F10" s="6">
        <v>7008356</v>
      </c>
      <c r="G10" s="33">
        <v>7198399</v>
      </c>
      <c r="H10" s="28">
        <f t="shared" si="1"/>
        <v>-190043</v>
      </c>
      <c r="I10" s="6">
        <f t="shared" si="2"/>
        <v>10215524</v>
      </c>
      <c r="J10" s="33">
        <f t="shared" si="3"/>
        <v>10193621</v>
      </c>
      <c r="K10" s="28">
        <f t="shared" si="4"/>
        <v>21903</v>
      </c>
      <c r="L10" s="6">
        <v>35669986</v>
      </c>
      <c r="M10" s="33">
        <v>36428987</v>
      </c>
      <c r="N10" s="38">
        <f t="shared" si="5"/>
        <v>-759001</v>
      </c>
      <c r="O10" s="18"/>
      <c r="P10" s="10"/>
      <c r="Q10" s="11">
        <f t="shared" si="6"/>
        <v>-590861</v>
      </c>
      <c r="R10" s="11">
        <f t="shared" si="7"/>
        <v>0</v>
      </c>
      <c r="S10" s="11">
        <f t="shared" si="8"/>
        <v>-7599217</v>
      </c>
      <c r="T10" s="11">
        <f t="shared" si="9"/>
        <v>14797616</v>
      </c>
      <c r="U10" s="11">
        <f t="shared" si="10"/>
        <v>9456523</v>
      </c>
      <c r="V10" s="11">
        <f t="shared" si="11"/>
        <v>-10215524</v>
      </c>
    </row>
    <row r="11" spans="1:22" ht="64.5" customHeight="1">
      <c r="A11" s="1"/>
      <c r="B11" s="23" t="s">
        <v>71</v>
      </c>
      <c r="C11" s="6">
        <v>17422880</v>
      </c>
      <c r="D11" s="33">
        <v>16228130</v>
      </c>
      <c r="E11" s="28">
        <f t="shared" si="0"/>
        <v>1194750</v>
      </c>
      <c r="F11" s="6">
        <v>6650269</v>
      </c>
      <c r="G11" s="33">
        <v>7162966</v>
      </c>
      <c r="H11" s="28">
        <f t="shared" si="1"/>
        <v>-512697</v>
      </c>
      <c r="I11" s="6">
        <f t="shared" si="2"/>
        <v>10691674</v>
      </c>
      <c r="J11" s="33">
        <f t="shared" si="3"/>
        <v>10926785</v>
      </c>
      <c r="K11" s="28">
        <f t="shared" si="4"/>
        <v>-235111</v>
      </c>
      <c r="L11" s="6">
        <v>34764823</v>
      </c>
      <c r="M11" s="33">
        <v>34317881</v>
      </c>
      <c r="N11" s="38">
        <f t="shared" si="5"/>
        <v>446942</v>
      </c>
      <c r="O11" s="18"/>
      <c r="P11" s="10"/>
      <c r="Q11" s="11">
        <f t="shared" si="6"/>
        <v>1194750</v>
      </c>
      <c r="R11" s="11">
        <f t="shared" si="7"/>
        <v>0</v>
      </c>
      <c r="S11" s="11">
        <f t="shared" si="8"/>
        <v>-5455519</v>
      </c>
      <c r="T11" s="11">
        <f t="shared" si="9"/>
        <v>12618485</v>
      </c>
      <c r="U11" s="11">
        <f t="shared" si="10"/>
        <v>11138616</v>
      </c>
      <c r="V11" s="11">
        <f t="shared" si="11"/>
        <v>-10691674</v>
      </c>
    </row>
    <row r="12" spans="1:22" ht="64.5" customHeight="1">
      <c r="A12" s="1"/>
      <c r="B12" s="23" t="s">
        <v>72</v>
      </c>
      <c r="C12" s="6">
        <v>22528159</v>
      </c>
      <c r="D12" s="33">
        <v>21755115</v>
      </c>
      <c r="E12" s="28">
        <f t="shared" si="0"/>
        <v>773044</v>
      </c>
      <c r="F12" s="6">
        <v>6922895</v>
      </c>
      <c r="G12" s="33">
        <v>9909357</v>
      </c>
      <c r="H12" s="28">
        <f t="shared" si="1"/>
        <v>-2986462</v>
      </c>
      <c r="I12" s="6">
        <f t="shared" si="2"/>
        <v>11073309</v>
      </c>
      <c r="J12" s="33">
        <f t="shared" si="3"/>
        <v>12456281</v>
      </c>
      <c r="K12" s="28">
        <f t="shared" si="4"/>
        <v>-1382972</v>
      </c>
      <c r="L12" s="6">
        <v>40524363</v>
      </c>
      <c r="M12" s="33">
        <v>44120753</v>
      </c>
      <c r="N12" s="38">
        <f t="shared" si="5"/>
        <v>-3596390</v>
      </c>
      <c r="O12" s="18"/>
      <c r="P12" s="10"/>
      <c r="Q12" s="11">
        <f t="shared" si="6"/>
        <v>773044</v>
      </c>
      <c r="R12" s="11">
        <f t="shared" si="7"/>
        <v>0</v>
      </c>
      <c r="S12" s="11">
        <f t="shared" si="8"/>
        <v>-6149851</v>
      </c>
      <c r="T12" s="11">
        <f t="shared" si="9"/>
        <v>16059208</v>
      </c>
      <c r="U12" s="11">
        <f t="shared" si="10"/>
        <v>7476919</v>
      </c>
      <c r="V12" s="11">
        <f t="shared" si="11"/>
        <v>-11073309</v>
      </c>
    </row>
    <row r="13" spans="1:22" ht="64.5" customHeight="1">
      <c r="A13" s="1"/>
      <c r="B13" s="23" t="s">
        <v>73</v>
      </c>
      <c r="C13" s="6">
        <v>9378064</v>
      </c>
      <c r="D13" s="33">
        <v>8705835</v>
      </c>
      <c r="E13" s="28">
        <f t="shared" si="0"/>
        <v>672229</v>
      </c>
      <c r="F13" s="6">
        <v>3100654</v>
      </c>
      <c r="G13" s="33">
        <v>3406958</v>
      </c>
      <c r="H13" s="28">
        <f t="shared" si="1"/>
        <v>-306304</v>
      </c>
      <c r="I13" s="6">
        <f t="shared" si="2"/>
        <v>5721738</v>
      </c>
      <c r="J13" s="33">
        <f t="shared" si="3"/>
        <v>6053551</v>
      </c>
      <c r="K13" s="28">
        <f t="shared" si="4"/>
        <v>-331813</v>
      </c>
      <c r="L13" s="6">
        <v>18200456</v>
      </c>
      <c r="M13" s="33">
        <v>18166344</v>
      </c>
      <c r="N13" s="38">
        <f t="shared" si="5"/>
        <v>34112</v>
      </c>
      <c r="O13" s="18"/>
      <c r="P13" s="10"/>
      <c r="Q13" s="11">
        <f t="shared" si="6"/>
        <v>672229</v>
      </c>
      <c r="R13" s="11">
        <f t="shared" si="7"/>
        <v>0</v>
      </c>
      <c r="S13" s="11">
        <f t="shared" si="8"/>
        <v>-2428425</v>
      </c>
      <c r="T13" s="11">
        <f t="shared" si="9"/>
        <v>5835383</v>
      </c>
      <c r="U13" s="11">
        <f t="shared" si="10"/>
        <v>5755850</v>
      </c>
      <c r="V13" s="11">
        <f t="shared" si="11"/>
        <v>-5721738</v>
      </c>
    </row>
    <row r="14" spans="1:22" ht="64.5" customHeight="1">
      <c r="A14" s="1"/>
      <c r="B14" s="23" t="s">
        <v>74</v>
      </c>
      <c r="C14" s="6">
        <v>5031777</v>
      </c>
      <c r="D14" s="33">
        <v>5161629</v>
      </c>
      <c r="E14" s="28">
        <f t="shared" si="0"/>
        <v>-129852</v>
      </c>
      <c r="F14" s="6">
        <v>870130</v>
      </c>
      <c r="G14" s="33">
        <v>1018695</v>
      </c>
      <c r="H14" s="28">
        <f t="shared" si="1"/>
        <v>-148565</v>
      </c>
      <c r="I14" s="6">
        <f t="shared" si="2"/>
        <v>2734500</v>
      </c>
      <c r="J14" s="33">
        <f t="shared" si="3"/>
        <v>2555753</v>
      </c>
      <c r="K14" s="28">
        <f t="shared" si="4"/>
        <v>178747</v>
      </c>
      <c r="L14" s="6">
        <v>8636407</v>
      </c>
      <c r="M14" s="33">
        <v>8736077</v>
      </c>
      <c r="N14" s="38">
        <f t="shared" si="5"/>
        <v>-99670</v>
      </c>
      <c r="O14" s="18"/>
      <c r="P14" s="10"/>
      <c r="Q14" s="11">
        <f t="shared" si="6"/>
        <v>-129852</v>
      </c>
      <c r="R14" s="11">
        <f t="shared" si="7"/>
        <v>0</v>
      </c>
      <c r="S14" s="11">
        <f t="shared" si="8"/>
        <v>-999982</v>
      </c>
      <c r="T14" s="11">
        <f t="shared" si="9"/>
        <v>2018677</v>
      </c>
      <c r="U14" s="11">
        <f t="shared" si="10"/>
        <v>2634830</v>
      </c>
      <c r="V14" s="11">
        <f t="shared" si="11"/>
        <v>-2734500</v>
      </c>
    </row>
    <row r="15" spans="1:22" ht="64.5" customHeight="1">
      <c r="A15" s="1"/>
      <c r="B15" s="23" t="s">
        <v>75</v>
      </c>
      <c r="C15" s="6">
        <v>8908489</v>
      </c>
      <c r="D15" s="33">
        <v>8878281</v>
      </c>
      <c r="E15" s="28">
        <f t="shared" si="0"/>
        <v>30208</v>
      </c>
      <c r="F15" s="6">
        <v>3087795</v>
      </c>
      <c r="G15" s="33">
        <v>3458243</v>
      </c>
      <c r="H15" s="28">
        <f t="shared" si="1"/>
        <v>-370448</v>
      </c>
      <c r="I15" s="6">
        <f t="shared" si="2"/>
        <v>4745959</v>
      </c>
      <c r="J15" s="33">
        <f t="shared" si="3"/>
        <v>6418487</v>
      </c>
      <c r="K15" s="28">
        <f t="shared" si="4"/>
        <v>-1672528</v>
      </c>
      <c r="L15" s="6">
        <v>16742243</v>
      </c>
      <c r="M15" s="33">
        <v>18755011</v>
      </c>
      <c r="N15" s="38">
        <f t="shared" si="5"/>
        <v>-2012768</v>
      </c>
      <c r="O15" s="18"/>
      <c r="P15" s="10"/>
      <c r="Q15" s="11">
        <f t="shared" si="6"/>
        <v>30208</v>
      </c>
      <c r="R15" s="11">
        <f t="shared" si="7"/>
        <v>0</v>
      </c>
      <c r="S15" s="11">
        <f t="shared" si="8"/>
        <v>-3057587</v>
      </c>
      <c r="T15" s="11">
        <f t="shared" si="9"/>
        <v>6515830</v>
      </c>
      <c r="U15" s="11">
        <f t="shared" si="10"/>
        <v>2733191</v>
      </c>
      <c r="V15" s="11">
        <f t="shared" si="11"/>
        <v>-4745959</v>
      </c>
    </row>
    <row r="16" spans="1:22" ht="64.5" customHeight="1">
      <c r="A16" s="1"/>
      <c r="B16" s="23" t="s">
        <v>76</v>
      </c>
      <c r="C16" s="6">
        <v>6951697</v>
      </c>
      <c r="D16" s="33">
        <v>6849049</v>
      </c>
      <c r="E16" s="28">
        <f t="shared" si="0"/>
        <v>102648</v>
      </c>
      <c r="F16" s="6">
        <v>3927620</v>
      </c>
      <c r="G16" s="33">
        <v>1917832</v>
      </c>
      <c r="H16" s="28">
        <f t="shared" si="1"/>
        <v>2009788</v>
      </c>
      <c r="I16" s="6">
        <f t="shared" si="2"/>
        <v>4488511</v>
      </c>
      <c r="J16" s="33">
        <f t="shared" si="3"/>
        <v>4672338</v>
      </c>
      <c r="K16" s="28">
        <f t="shared" si="4"/>
        <v>-183827</v>
      </c>
      <c r="L16" s="6">
        <v>15367828</v>
      </c>
      <c r="M16" s="33">
        <v>13439219</v>
      </c>
      <c r="N16" s="38">
        <f t="shared" si="5"/>
        <v>1928609</v>
      </c>
      <c r="O16" s="18"/>
      <c r="P16" s="10"/>
      <c r="Q16" s="11">
        <f t="shared" si="6"/>
        <v>102648</v>
      </c>
      <c r="R16" s="11">
        <f t="shared" si="7"/>
        <v>0</v>
      </c>
      <c r="S16" s="11">
        <f t="shared" si="8"/>
        <v>-3824972</v>
      </c>
      <c r="T16" s="11">
        <f t="shared" si="9"/>
        <v>5742804</v>
      </c>
      <c r="U16" s="11">
        <f t="shared" si="10"/>
        <v>6417120</v>
      </c>
      <c r="V16" s="11">
        <f t="shared" si="11"/>
        <v>-4488511</v>
      </c>
    </row>
    <row r="17" spans="1:22" ht="64.5" customHeight="1">
      <c r="A17" s="1"/>
      <c r="B17" s="23" t="s">
        <v>77</v>
      </c>
      <c r="C17" s="6">
        <v>7421869</v>
      </c>
      <c r="D17" s="33">
        <v>7211403</v>
      </c>
      <c r="E17" s="28">
        <f t="shared" si="0"/>
        <v>210466</v>
      </c>
      <c r="F17" s="6">
        <v>3591222</v>
      </c>
      <c r="G17" s="33">
        <v>4202921</v>
      </c>
      <c r="H17" s="28">
        <f t="shared" si="1"/>
        <v>-611699</v>
      </c>
      <c r="I17" s="6">
        <f t="shared" si="2"/>
        <v>5842192</v>
      </c>
      <c r="J17" s="33">
        <f t="shared" si="3"/>
        <v>5614628</v>
      </c>
      <c r="K17" s="28">
        <f t="shared" si="4"/>
        <v>227564</v>
      </c>
      <c r="L17" s="6">
        <v>16855283</v>
      </c>
      <c r="M17" s="33">
        <v>17028952</v>
      </c>
      <c r="N17" s="38">
        <f t="shared" si="5"/>
        <v>-173669</v>
      </c>
      <c r="O17" s="18"/>
      <c r="P17" s="10"/>
      <c r="Q17" s="11">
        <f t="shared" si="6"/>
        <v>210466</v>
      </c>
      <c r="R17" s="11">
        <f t="shared" si="7"/>
        <v>0</v>
      </c>
      <c r="S17" s="11">
        <f t="shared" si="8"/>
        <v>-3380756</v>
      </c>
      <c r="T17" s="11">
        <f t="shared" si="9"/>
        <v>7583677</v>
      </c>
      <c r="U17" s="11">
        <f t="shared" si="10"/>
        <v>5668523</v>
      </c>
      <c r="V17" s="11">
        <f t="shared" si="11"/>
        <v>-5842192</v>
      </c>
    </row>
    <row r="18" spans="1:22" ht="64.5" customHeight="1">
      <c r="A18" s="1"/>
      <c r="B18" s="23" t="s">
        <v>78</v>
      </c>
      <c r="C18" s="6">
        <v>14943203</v>
      </c>
      <c r="D18" s="33">
        <v>14580038</v>
      </c>
      <c r="E18" s="28">
        <f t="shared" si="0"/>
        <v>363165</v>
      </c>
      <c r="F18" s="6">
        <v>2251188</v>
      </c>
      <c r="G18" s="33">
        <v>3404027</v>
      </c>
      <c r="H18" s="28">
        <f t="shared" si="1"/>
        <v>-1152839</v>
      </c>
      <c r="I18" s="6">
        <f t="shared" si="2"/>
        <v>7848566</v>
      </c>
      <c r="J18" s="33">
        <f t="shared" si="3"/>
        <v>7948492</v>
      </c>
      <c r="K18" s="28">
        <f t="shared" si="4"/>
        <v>-99926</v>
      </c>
      <c r="L18" s="6">
        <v>25042957</v>
      </c>
      <c r="M18" s="33">
        <v>25932557</v>
      </c>
      <c r="N18" s="38">
        <f t="shared" si="5"/>
        <v>-889600</v>
      </c>
      <c r="O18" s="18"/>
      <c r="P18" s="10"/>
      <c r="Q18" s="11">
        <f t="shared" si="6"/>
        <v>363165</v>
      </c>
      <c r="R18" s="11">
        <f t="shared" si="7"/>
        <v>0</v>
      </c>
      <c r="S18" s="11">
        <f t="shared" si="8"/>
        <v>-1888023</v>
      </c>
      <c r="T18" s="11">
        <f t="shared" si="9"/>
        <v>5292050</v>
      </c>
      <c r="U18" s="11">
        <f t="shared" si="10"/>
        <v>6958966</v>
      </c>
      <c r="V18" s="11">
        <f t="shared" si="11"/>
        <v>-7848566</v>
      </c>
    </row>
    <row r="19" spans="1:22" ht="64.5" customHeight="1">
      <c r="A19" s="1"/>
      <c r="B19" s="23" t="s">
        <v>79</v>
      </c>
      <c r="C19" s="6">
        <v>13868870</v>
      </c>
      <c r="D19" s="33">
        <v>13697044</v>
      </c>
      <c r="E19" s="28">
        <f t="shared" si="0"/>
        <v>171826</v>
      </c>
      <c r="F19" s="6">
        <v>3377825</v>
      </c>
      <c r="G19" s="33">
        <v>5280881</v>
      </c>
      <c r="H19" s="28">
        <f t="shared" si="1"/>
        <v>-1903056</v>
      </c>
      <c r="I19" s="6">
        <f t="shared" si="2"/>
        <v>8537027</v>
      </c>
      <c r="J19" s="33">
        <f t="shared" si="3"/>
        <v>8518680</v>
      </c>
      <c r="K19" s="28">
        <f t="shared" si="4"/>
        <v>18347</v>
      </c>
      <c r="L19" s="6">
        <v>25783722</v>
      </c>
      <c r="M19" s="33">
        <v>27496605</v>
      </c>
      <c r="N19" s="38">
        <f t="shared" si="5"/>
        <v>-1712883</v>
      </c>
      <c r="O19" s="18"/>
      <c r="P19" s="10"/>
      <c r="Q19" s="11">
        <f t="shared" si="6"/>
        <v>171826</v>
      </c>
      <c r="R19" s="11">
        <f t="shared" si="7"/>
        <v>0</v>
      </c>
      <c r="S19" s="11">
        <f t="shared" si="8"/>
        <v>-3205999</v>
      </c>
      <c r="T19" s="11">
        <f t="shared" si="9"/>
        <v>8486880</v>
      </c>
      <c r="U19" s="11"/>
      <c r="V19" s="11"/>
    </row>
    <row r="20" spans="1:22" ht="64.5" customHeight="1">
      <c r="A20" s="1"/>
      <c r="B20" s="23" t="s">
        <v>80</v>
      </c>
      <c r="C20" s="6">
        <v>7850129</v>
      </c>
      <c r="D20" s="33">
        <v>8021074</v>
      </c>
      <c r="E20" s="28">
        <f t="shared" si="0"/>
        <v>-170945</v>
      </c>
      <c r="F20" s="6">
        <v>1846513</v>
      </c>
      <c r="G20" s="33">
        <v>2550056</v>
      </c>
      <c r="H20" s="28">
        <f t="shared" si="1"/>
        <v>-703543</v>
      </c>
      <c r="I20" s="6">
        <f t="shared" si="2"/>
        <v>5355905</v>
      </c>
      <c r="J20" s="33">
        <f t="shared" si="3"/>
        <v>5242073</v>
      </c>
      <c r="K20" s="28">
        <f t="shared" si="4"/>
        <v>113832</v>
      </c>
      <c r="L20" s="6">
        <v>15052547</v>
      </c>
      <c r="M20" s="33">
        <v>15813203</v>
      </c>
      <c r="N20" s="38">
        <f t="shared" si="5"/>
        <v>-760656</v>
      </c>
      <c r="O20" s="18"/>
      <c r="P20" s="10"/>
      <c r="Q20" s="11">
        <f aca="true" t="shared" si="12" ref="Q20:Q25">C20-D20</f>
        <v>-170945</v>
      </c>
      <c r="R20" s="11">
        <f aca="true" t="shared" si="13" ref="R20:R25">E20-Q20</f>
        <v>0</v>
      </c>
      <c r="S20" s="11">
        <f aca="true" t="shared" si="14" ref="S20:S25">E20-F20</f>
        <v>-2017458</v>
      </c>
      <c r="T20" s="11">
        <f aca="true" t="shared" si="15" ref="T20:T25">G20-S20</f>
        <v>4567514</v>
      </c>
      <c r="U20" s="11">
        <f aca="true" t="shared" si="16" ref="U20:U25">J20+K20+L20-M20</f>
        <v>4595249</v>
      </c>
      <c r="V20" s="11">
        <f aca="true" t="shared" si="17" ref="V20:V25">N20-U20</f>
        <v>-5355905</v>
      </c>
    </row>
    <row r="21" spans="1:22" ht="64.5" customHeight="1">
      <c r="A21" s="1"/>
      <c r="B21" s="23" t="s">
        <v>81</v>
      </c>
      <c r="C21" s="6">
        <v>10595220</v>
      </c>
      <c r="D21" s="33">
        <v>10240881</v>
      </c>
      <c r="E21" s="28">
        <f t="shared" si="0"/>
        <v>354339</v>
      </c>
      <c r="F21" s="6">
        <v>2923367</v>
      </c>
      <c r="G21" s="33">
        <v>2742982</v>
      </c>
      <c r="H21" s="28">
        <f t="shared" si="1"/>
        <v>180385</v>
      </c>
      <c r="I21" s="6">
        <f t="shared" si="2"/>
        <v>6546878</v>
      </c>
      <c r="J21" s="33">
        <f t="shared" si="3"/>
        <v>6094413</v>
      </c>
      <c r="K21" s="28">
        <f t="shared" si="4"/>
        <v>452465</v>
      </c>
      <c r="L21" s="6">
        <v>20065465</v>
      </c>
      <c r="M21" s="33">
        <v>19078276</v>
      </c>
      <c r="N21" s="38">
        <f t="shared" si="5"/>
        <v>987189</v>
      </c>
      <c r="O21" s="18"/>
      <c r="P21" s="10"/>
      <c r="Q21" s="11">
        <f t="shared" si="12"/>
        <v>354339</v>
      </c>
      <c r="R21" s="11">
        <f t="shared" si="13"/>
        <v>0</v>
      </c>
      <c r="S21" s="11">
        <f t="shared" si="14"/>
        <v>-2569028</v>
      </c>
      <c r="T21" s="11">
        <f t="shared" si="15"/>
        <v>5312010</v>
      </c>
      <c r="U21" s="11">
        <f t="shared" si="16"/>
        <v>7534067</v>
      </c>
      <c r="V21" s="11">
        <f t="shared" si="17"/>
        <v>-6546878</v>
      </c>
    </row>
    <row r="22" spans="1:22" ht="64.5" customHeight="1">
      <c r="A22" s="1"/>
      <c r="B22" s="23" t="s">
        <v>82</v>
      </c>
      <c r="C22" s="6">
        <v>956143</v>
      </c>
      <c r="D22" s="33">
        <v>968342</v>
      </c>
      <c r="E22" s="28">
        <f t="shared" si="0"/>
        <v>-12199</v>
      </c>
      <c r="F22" s="6">
        <v>1016408</v>
      </c>
      <c r="G22" s="33">
        <v>536342</v>
      </c>
      <c r="H22" s="28">
        <f t="shared" si="1"/>
        <v>480066</v>
      </c>
      <c r="I22" s="6">
        <f t="shared" si="2"/>
        <v>644950</v>
      </c>
      <c r="J22" s="33">
        <f t="shared" si="3"/>
        <v>614823</v>
      </c>
      <c r="K22" s="28">
        <f t="shared" si="4"/>
        <v>30127</v>
      </c>
      <c r="L22" s="6">
        <v>2617501</v>
      </c>
      <c r="M22" s="33">
        <v>2119507</v>
      </c>
      <c r="N22" s="38">
        <f t="shared" si="5"/>
        <v>497994</v>
      </c>
      <c r="O22" s="18"/>
      <c r="P22" s="10"/>
      <c r="Q22" s="11">
        <f t="shared" si="12"/>
        <v>-12199</v>
      </c>
      <c r="R22" s="11">
        <f t="shared" si="13"/>
        <v>0</v>
      </c>
      <c r="S22" s="11">
        <f t="shared" si="14"/>
        <v>-1028607</v>
      </c>
      <c r="T22" s="11">
        <f t="shared" si="15"/>
        <v>1564949</v>
      </c>
      <c r="U22" s="11">
        <f t="shared" si="16"/>
        <v>1142944</v>
      </c>
      <c r="V22" s="11">
        <f t="shared" si="17"/>
        <v>-644950</v>
      </c>
    </row>
    <row r="23" spans="1:22" ht="64.5" customHeight="1">
      <c r="A23" s="1"/>
      <c r="B23" s="23" t="s">
        <v>83</v>
      </c>
      <c r="C23" s="6">
        <v>4198052</v>
      </c>
      <c r="D23" s="33">
        <v>3996737</v>
      </c>
      <c r="E23" s="28">
        <f t="shared" si="0"/>
        <v>201315</v>
      </c>
      <c r="F23" s="6">
        <v>635174</v>
      </c>
      <c r="G23" s="33">
        <v>826301</v>
      </c>
      <c r="H23" s="28">
        <f t="shared" si="1"/>
        <v>-191127</v>
      </c>
      <c r="I23" s="6">
        <f t="shared" si="2"/>
        <v>2818440</v>
      </c>
      <c r="J23" s="33">
        <f t="shared" si="3"/>
        <v>2994348</v>
      </c>
      <c r="K23" s="28">
        <f t="shared" si="4"/>
        <v>-175908</v>
      </c>
      <c r="L23" s="6">
        <v>7651666</v>
      </c>
      <c r="M23" s="33">
        <v>7817386</v>
      </c>
      <c r="N23" s="38">
        <f t="shared" si="5"/>
        <v>-165720</v>
      </c>
      <c r="O23" s="18"/>
      <c r="P23" s="10"/>
      <c r="Q23" s="11">
        <f t="shared" si="12"/>
        <v>201315</v>
      </c>
      <c r="R23" s="11">
        <f t="shared" si="13"/>
        <v>0</v>
      </c>
      <c r="S23" s="11">
        <f t="shared" si="14"/>
        <v>-433859</v>
      </c>
      <c r="T23" s="11">
        <f t="shared" si="15"/>
        <v>1260160</v>
      </c>
      <c r="U23" s="11">
        <f t="shared" si="16"/>
        <v>2652720</v>
      </c>
      <c r="V23" s="11">
        <f t="shared" si="17"/>
        <v>-2818440</v>
      </c>
    </row>
    <row r="24" spans="1:22" ht="64.5" customHeight="1">
      <c r="A24" s="1"/>
      <c r="B24" s="23" t="s">
        <v>84</v>
      </c>
      <c r="C24" s="6">
        <v>2545690</v>
      </c>
      <c r="D24" s="33">
        <v>2114975</v>
      </c>
      <c r="E24" s="28">
        <f t="shared" si="0"/>
        <v>430715</v>
      </c>
      <c r="F24" s="6">
        <v>1288635</v>
      </c>
      <c r="G24" s="33">
        <v>2424949</v>
      </c>
      <c r="H24" s="28">
        <f t="shared" si="1"/>
        <v>-1136314</v>
      </c>
      <c r="I24" s="6">
        <f t="shared" si="2"/>
        <v>3308742</v>
      </c>
      <c r="J24" s="33">
        <f t="shared" si="3"/>
        <v>2733731</v>
      </c>
      <c r="K24" s="28">
        <f t="shared" si="4"/>
        <v>575011</v>
      </c>
      <c r="L24" s="6">
        <v>7143067</v>
      </c>
      <c r="M24" s="33">
        <v>7273655</v>
      </c>
      <c r="N24" s="38">
        <f t="shared" si="5"/>
        <v>-130588</v>
      </c>
      <c r="O24" s="18"/>
      <c r="P24" s="10"/>
      <c r="Q24" s="11">
        <f t="shared" si="12"/>
        <v>430715</v>
      </c>
      <c r="R24" s="11">
        <f t="shared" si="13"/>
        <v>0</v>
      </c>
      <c r="S24" s="11">
        <f t="shared" si="14"/>
        <v>-857920</v>
      </c>
      <c r="T24" s="11">
        <f t="shared" si="15"/>
        <v>3282869</v>
      </c>
      <c r="U24" s="11">
        <f t="shared" si="16"/>
        <v>3178154</v>
      </c>
      <c r="V24" s="11">
        <f t="shared" si="17"/>
        <v>-3308742</v>
      </c>
    </row>
    <row r="25" spans="1:22" ht="64.5" customHeight="1" thickBot="1">
      <c r="A25" s="1"/>
      <c r="B25" s="23" t="s">
        <v>85</v>
      </c>
      <c r="C25" s="6">
        <v>3066434</v>
      </c>
      <c r="D25" s="33">
        <v>3032746</v>
      </c>
      <c r="E25" s="28">
        <f t="shared" si="0"/>
        <v>33688</v>
      </c>
      <c r="F25" s="6">
        <v>1932752</v>
      </c>
      <c r="G25" s="33">
        <v>1762346</v>
      </c>
      <c r="H25" s="28">
        <f t="shared" si="1"/>
        <v>170406</v>
      </c>
      <c r="I25" s="6">
        <f t="shared" si="2"/>
        <v>3065977</v>
      </c>
      <c r="J25" s="33">
        <f t="shared" si="3"/>
        <v>2737402</v>
      </c>
      <c r="K25" s="28">
        <f t="shared" si="4"/>
        <v>328575</v>
      </c>
      <c r="L25" s="6">
        <v>8065163</v>
      </c>
      <c r="M25" s="33">
        <v>7532494</v>
      </c>
      <c r="N25" s="38">
        <f t="shared" si="5"/>
        <v>532669</v>
      </c>
      <c r="O25" s="18"/>
      <c r="P25" s="10"/>
      <c r="Q25" s="11">
        <f t="shared" si="12"/>
        <v>33688</v>
      </c>
      <c r="R25" s="11">
        <f t="shared" si="13"/>
        <v>0</v>
      </c>
      <c r="S25" s="11">
        <f t="shared" si="14"/>
        <v>-1899064</v>
      </c>
      <c r="T25" s="11">
        <f t="shared" si="15"/>
        <v>3661410</v>
      </c>
      <c r="U25" s="11">
        <f t="shared" si="16"/>
        <v>3598646</v>
      </c>
      <c r="V25" s="11">
        <f t="shared" si="17"/>
        <v>-3065977</v>
      </c>
    </row>
    <row r="26" spans="1:16" ht="64.5" customHeight="1" thickBot="1">
      <c r="A26" s="1"/>
      <c r="B26" s="355" t="s">
        <v>86</v>
      </c>
      <c r="C26" s="356">
        <f aca="true" t="shared" si="18" ref="C26:N26">SUM(C8:C25)</f>
        <v>263197408</v>
      </c>
      <c r="D26" s="358">
        <f t="shared" si="18"/>
        <v>258620978</v>
      </c>
      <c r="E26" s="359">
        <f t="shared" si="18"/>
        <v>4576430</v>
      </c>
      <c r="F26" s="356">
        <f t="shared" si="18"/>
        <v>80221389</v>
      </c>
      <c r="G26" s="358">
        <f t="shared" si="18"/>
        <v>86418483</v>
      </c>
      <c r="H26" s="359">
        <f t="shared" si="18"/>
        <v>-6197094</v>
      </c>
      <c r="I26" s="356">
        <f t="shared" si="18"/>
        <v>144259132</v>
      </c>
      <c r="J26" s="358">
        <f t="shared" si="18"/>
        <v>145737216</v>
      </c>
      <c r="K26" s="359">
        <f t="shared" si="18"/>
        <v>-1478084</v>
      </c>
      <c r="L26" s="356">
        <f t="shared" si="18"/>
        <v>487677929</v>
      </c>
      <c r="M26" s="358">
        <f t="shared" si="18"/>
        <v>490776677</v>
      </c>
      <c r="N26" s="360">
        <f t="shared" si="18"/>
        <v>-3098748</v>
      </c>
      <c r="O26" s="18"/>
      <c r="P26" s="10"/>
    </row>
    <row r="27" spans="1:16" ht="64.5" customHeight="1">
      <c r="A27" s="1"/>
      <c r="B27" s="24" t="s">
        <v>87</v>
      </c>
      <c r="C27" s="19">
        <f aca="true" t="shared" si="19" ref="C27:N27">SUM(C8:C21)</f>
        <v>252431089</v>
      </c>
      <c r="D27" s="34">
        <f t="shared" si="19"/>
        <v>248508178</v>
      </c>
      <c r="E27" s="29">
        <f t="shared" si="19"/>
        <v>3922911</v>
      </c>
      <c r="F27" s="19">
        <f t="shared" si="19"/>
        <v>75348420</v>
      </c>
      <c r="G27" s="34">
        <f t="shared" si="19"/>
        <v>80868545</v>
      </c>
      <c r="H27" s="29">
        <f t="shared" si="19"/>
        <v>-5520125</v>
      </c>
      <c r="I27" s="19">
        <f t="shared" si="19"/>
        <v>134421023</v>
      </c>
      <c r="J27" s="34">
        <f t="shared" si="19"/>
        <v>136656912</v>
      </c>
      <c r="K27" s="29">
        <f t="shared" si="19"/>
        <v>-2235889</v>
      </c>
      <c r="L27" s="19">
        <f t="shared" si="19"/>
        <v>462200532</v>
      </c>
      <c r="M27" s="34">
        <f t="shared" si="19"/>
        <v>466033635</v>
      </c>
      <c r="N27" s="39">
        <f t="shared" si="19"/>
        <v>-3833103</v>
      </c>
      <c r="O27" s="18"/>
      <c r="P27" s="10"/>
    </row>
    <row r="28" spans="1:16" ht="64.5" customHeight="1" thickBot="1">
      <c r="A28" s="1"/>
      <c r="B28" s="25" t="s">
        <v>88</v>
      </c>
      <c r="C28" s="17">
        <f aca="true" t="shared" si="20" ref="C28:N28">SUM(C22:C25)</f>
        <v>10766319</v>
      </c>
      <c r="D28" s="35">
        <f t="shared" si="20"/>
        <v>10112800</v>
      </c>
      <c r="E28" s="30">
        <f t="shared" si="20"/>
        <v>653519</v>
      </c>
      <c r="F28" s="17">
        <f t="shared" si="20"/>
        <v>4872969</v>
      </c>
      <c r="G28" s="35">
        <f t="shared" si="20"/>
        <v>5549938</v>
      </c>
      <c r="H28" s="30">
        <f t="shared" si="20"/>
        <v>-676969</v>
      </c>
      <c r="I28" s="17">
        <f t="shared" si="20"/>
        <v>9838109</v>
      </c>
      <c r="J28" s="35">
        <f t="shared" si="20"/>
        <v>9080304</v>
      </c>
      <c r="K28" s="30">
        <f t="shared" si="20"/>
        <v>757805</v>
      </c>
      <c r="L28" s="17">
        <f t="shared" si="20"/>
        <v>25477397</v>
      </c>
      <c r="M28" s="35">
        <f t="shared" si="20"/>
        <v>24743042</v>
      </c>
      <c r="N28" s="40">
        <f t="shared" si="20"/>
        <v>734355</v>
      </c>
      <c r="O28" s="18"/>
      <c r="P28" s="10"/>
    </row>
    <row r="29" spans="2:14" ht="15" thickTop="1">
      <c r="B29" s="12"/>
      <c r="C29" s="12"/>
      <c r="D29" s="12"/>
      <c r="E29" s="12"/>
      <c r="F29" s="12"/>
      <c r="G29" s="12"/>
      <c r="H29" s="12"/>
      <c r="I29" s="12"/>
      <c r="J29" s="12"/>
      <c r="K29" s="12"/>
      <c r="L29" s="12"/>
      <c r="M29" s="12"/>
      <c r="N29" s="12"/>
    </row>
    <row r="31" ht="14.25">
      <c r="Q31" s="11" t="s">
        <v>42</v>
      </c>
    </row>
    <row r="33" ht="14.25">
      <c r="Q33" s="11" t="s">
        <v>43</v>
      </c>
    </row>
  </sheetData>
  <mergeCells count="5">
    <mergeCell ref="F5:H6"/>
    <mergeCell ref="I5:K6"/>
    <mergeCell ref="L5:N6"/>
    <mergeCell ref="B5:B6"/>
    <mergeCell ref="C5:E6"/>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1" r:id="rId1"/>
  <headerFooter alignWithMargins="0">
    <oddFooter>&amp;C&amp;24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V33"/>
  <sheetViews>
    <sheetView showOutlineSymbols="0" view="pageBreakPreview" zoomScale="60" zoomScaleNormal="50" workbookViewId="0" topLeftCell="A1">
      <selection activeCell="B1" sqref="B1"/>
    </sheetView>
  </sheetViews>
  <sheetFormatPr defaultColWidth="11.75390625" defaultRowHeight="14.25"/>
  <cols>
    <col min="1" max="1" width="11.75390625" style="8" customWidth="1"/>
    <col min="2" max="14" width="14.625" style="8" customWidth="1"/>
    <col min="15" max="15" width="2.625" style="8" customWidth="1"/>
    <col min="16" max="16384" width="11.75390625" style="8" customWidth="1"/>
  </cols>
  <sheetData>
    <row r="1" spans="1:14" ht="37.5">
      <c r="A1" s="1"/>
      <c r="B1" s="9"/>
      <c r="L1" s="9"/>
      <c r="N1" s="9" t="s">
        <v>37</v>
      </c>
    </row>
    <row r="2" spans="1:14" ht="37.5">
      <c r="A2" s="1"/>
      <c r="B2" s="9"/>
      <c r="L2" s="9"/>
      <c r="N2" s="9"/>
    </row>
    <row r="3" spans="1:14" ht="42">
      <c r="A3" s="1"/>
      <c r="B3" s="350" t="s">
        <v>104</v>
      </c>
      <c r="C3" s="2"/>
      <c r="D3" s="2"/>
      <c r="E3" s="2"/>
      <c r="F3" s="2"/>
      <c r="G3" s="2"/>
      <c r="H3" s="2"/>
      <c r="I3" s="2"/>
      <c r="J3" s="2"/>
      <c r="K3" s="2"/>
      <c r="L3" s="2"/>
      <c r="M3" s="2"/>
      <c r="N3" s="2"/>
    </row>
    <row r="4" spans="1:14" ht="34.5" customHeight="1" thickBot="1">
      <c r="A4" s="1"/>
      <c r="B4" s="2"/>
      <c r="C4" s="3"/>
      <c r="D4" s="3"/>
      <c r="E4" s="3"/>
      <c r="F4" s="3"/>
      <c r="G4" s="3"/>
      <c r="H4" s="3"/>
      <c r="I4" s="3"/>
      <c r="J4" s="3"/>
      <c r="K4" s="3"/>
      <c r="L4" s="3"/>
      <c r="M4" s="3"/>
      <c r="N4" s="16" t="s">
        <v>105</v>
      </c>
    </row>
    <row r="5" spans="1:16" ht="39.75" customHeight="1" thickTop="1">
      <c r="A5" s="1"/>
      <c r="B5" s="487" t="s">
        <v>48</v>
      </c>
      <c r="C5" s="491" t="s">
        <v>44</v>
      </c>
      <c r="D5" s="492"/>
      <c r="E5" s="493"/>
      <c r="F5" s="491" t="s">
        <v>429</v>
      </c>
      <c r="G5" s="492"/>
      <c r="H5" s="493"/>
      <c r="I5" s="491" t="s">
        <v>430</v>
      </c>
      <c r="J5" s="492"/>
      <c r="K5" s="493"/>
      <c r="L5" s="491" t="s">
        <v>45</v>
      </c>
      <c r="M5" s="492"/>
      <c r="N5" s="497"/>
      <c r="O5" s="18"/>
      <c r="P5" s="10"/>
    </row>
    <row r="6" spans="1:16" ht="39.75" customHeight="1">
      <c r="A6" s="1"/>
      <c r="B6" s="488"/>
      <c r="C6" s="494"/>
      <c r="D6" s="495"/>
      <c r="E6" s="496"/>
      <c r="F6" s="494"/>
      <c r="G6" s="495"/>
      <c r="H6" s="496"/>
      <c r="I6" s="494"/>
      <c r="J6" s="495"/>
      <c r="K6" s="496"/>
      <c r="L6" s="494"/>
      <c r="M6" s="495"/>
      <c r="N6" s="498"/>
      <c r="O6" s="18"/>
      <c r="P6" s="10"/>
    </row>
    <row r="7" spans="1:21" ht="39.75" customHeight="1">
      <c r="A7" s="1"/>
      <c r="B7" s="13" t="s">
        <v>49</v>
      </c>
      <c r="C7" s="14" t="s">
        <v>428</v>
      </c>
      <c r="D7" s="31" t="s">
        <v>94</v>
      </c>
      <c r="E7" s="26" t="s">
        <v>95</v>
      </c>
      <c r="F7" s="14" t="s">
        <v>428</v>
      </c>
      <c r="G7" s="31" t="s">
        <v>94</v>
      </c>
      <c r="H7" s="26" t="s">
        <v>95</v>
      </c>
      <c r="I7" s="14" t="s">
        <v>428</v>
      </c>
      <c r="J7" s="31" t="s">
        <v>94</v>
      </c>
      <c r="K7" s="26" t="s">
        <v>95</v>
      </c>
      <c r="L7" s="14" t="s">
        <v>428</v>
      </c>
      <c r="M7" s="31" t="s">
        <v>94</v>
      </c>
      <c r="N7" s="36" t="s">
        <v>95</v>
      </c>
      <c r="O7" s="18"/>
      <c r="P7" s="10"/>
      <c r="Q7" s="11" t="s">
        <v>39</v>
      </c>
      <c r="S7" s="11" t="s">
        <v>40</v>
      </c>
      <c r="U7" s="11" t="s">
        <v>41</v>
      </c>
    </row>
    <row r="8" spans="1:22" ht="64.5" customHeight="1">
      <c r="A8" s="1"/>
      <c r="B8" s="22" t="s">
        <v>68</v>
      </c>
      <c r="C8" s="41">
        <v>93.4</v>
      </c>
      <c r="D8" s="42">
        <v>90.2</v>
      </c>
      <c r="E8" s="49">
        <f aca="true" t="shared" si="0" ref="E8:E28">C8-D8</f>
        <v>3.200000000000003</v>
      </c>
      <c r="F8" s="41">
        <v>33</v>
      </c>
      <c r="G8" s="42">
        <v>32</v>
      </c>
      <c r="H8" s="49">
        <f aca="true" t="shared" si="1" ref="H8:H28">F8-G8</f>
        <v>1</v>
      </c>
      <c r="I8" s="41">
        <v>22</v>
      </c>
      <c r="J8" s="42">
        <v>20.7</v>
      </c>
      <c r="K8" s="49">
        <f aca="true" t="shared" si="2" ref="K8:K28">I8-J8</f>
        <v>1.3000000000000007</v>
      </c>
      <c r="L8" s="41">
        <v>12.2</v>
      </c>
      <c r="M8" s="42">
        <v>12.2</v>
      </c>
      <c r="N8" s="50">
        <f aca="true" t="shared" si="3" ref="N8:N28">L8-M8</f>
        <v>0</v>
      </c>
      <c r="O8" s="18"/>
      <c r="P8" s="10"/>
      <c r="Q8" s="11">
        <f aca="true" t="shared" si="4" ref="Q8:Q18">C8-D8</f>
        <v>3.200000000000003</v>
      </c>
      <c r="R8" s="11">
        <f aca="true" t="shared" si="5" ref="R8:R18">E8-Q8</f>
        <v>0</v>
      </c>
      <c r="S8" s="11">
        <f aca="true" t="shared" si="6" ref="S8:S18">E8-F8</f>
        <v>-29.799999999999997</v>
      </c>
      <c r="T8" s="11">
        <f aca="true" t="shared" si="7" ref="T8:T18">G8-S8</f>
        <v>61.8</v>
      </c>
      <c r="U8" s="11">
        <f aca="true" t="shared" si="8" ref="U8:U18">J8+K8+L8-M8</f>
        <v>22.000000000000004</v>
      </c>
      <c r="V8" s="11">
        <f aca="true" t="shared" si="9" ref="V8:V18">N8-U8</f>
        <v>-22.000000000000004</v>
      </c>
    </row>
    <row r="9" spans="1:22" ht="64.5" customHeight="1">
      <c r="A9" s="1"/>
      <c r="B9" s="23" t="s">
        <v>69</v>
      </c>
      <c r="C9" s="43">
        <v>95.7</v>
      </c>
      <c r="D9" s="44">
        <v>95.1</v>
      </c>
      <c r="E9" s="51">
        <f t="shared" si="0"/>
        <v>0.6000000000000085</v>
      </c>
      <c r="F9" s="43">
        <v>37.8</v>
      </c>
      <c r="G9" s="44">
        <v>40.3</v>
      </c>
      <c r="H9" s="51">
        <f t="shared" si="1"/>
        <v>-2.5</v>
      </c>
      <c r="I9" s="43">
        <v>11.5</v>
      </c>
      <c r="J9" s="44">
        <v>10.6</v>
      </c>
      <c r="K9" s="51">
        <f t="shared" si="2"/>
        <v>0.9000000000000004</v>
      </c>
      <c r="L9" s="43">
        <v>6.2</v>
      </c>
      <c r="M9" s="44">
        <v>6.6</v>
      </c>
      <c r="N9" s="52">
        <f t="shared" si="3"/>
        <v>-0.39999999999999947</v>
      </c>
      <c r="O9" s="18"/>
      <c r="P9" s="10"/>
      <c r="Q9" s="11">
        <f t="shared" si="4"/>
        <v>0.6000000000000085</v>
      </c>
      <c r="R9" s="11">
        <f t="shared" si="5"/>
        <v>0</v>
      </c>
      <c r="S9" s="11">
        <f t="shared" si="6"/>
        <v>-37.19999999999999</v>
      </c>
      <c r="T9" s="11">
        <f t="shared" si="7"/>
        <v>77.49999999999999</v>
      </c>
      <c r="U9" s="11">
        <f t="shared" si="8"/>
        <v>11.1</v>
      </c>
      <c r="V9" s="11">
        <f t="shared" si="9"/>
        <v>-11.5</v>
      </c>
    </row>
    <row r="10" spans="1:22" ht="64.5" customHeight="1">
      <c r="A10" s="1"/>
      <c r="B10" s="23" t="s">
        <v>70</v>
      </c>
      <c r="C10" s="43">
        <v>93.4</v>
      </c>
      <c r="D10" s="44">
        <v>89.3</v>
      </c>
      <c r="E10" s="51">
        <f t="shared" si="0"/>
        <v>4.1000000000000085</v>
      </c>
      <c r="F10" s="43">
        <v>31.8</v>
      </c>
      <c r="G10" s="44">
        <v>32.2</v>
      </c>
      <c r="H10" s="51">
        <f t="shared" si="1"/>
        <v>-0.40000000000000213</v>
      </c>
      <c r="I10" s="43">
        <v>20.3</v>
      </c>
      <c r="J10" s="44">
        <v>19.4</v>
      </c>
      <c r="K10" s="51">
        <f t="shared" si="2"/>
        <v>0.9000000000000021</v>
      </c>
      <c r="L10" s="43">
        <v>9.1</v>
      </c>
      <c r="M10" s="44">
        <v>9</v>
      </c>
      <c r="N10" s="52">
        <f t="shared" si="3"/>
        <v>0.09999999999999964</v>
      </c>
      <c r="O10" s="18"/>
      <c r="P10" s="10"/>
      <c r="Q10" s="11">
        <f t="shared" si="4"/>
        <v>4.1000000000000085</v>
      </c>
      <c r="R10" s="11">
        <f t="shared" si="5"/>
        <v>0</v>
      </c>
      <c r="S10" s="11">
        <f t="shared" si="6"/>
        <v>-27.699999999999992</v>
      </c>
      <c r="T10" s="11">
        <f t="shared" si="7"/>
        <v>59.89999999999999</v>
      </c>
      <c r="U10" s="11">
        <f t="shared" si="8"/>
        <v>20.4</v>
      </c>
      <c r="V10" s="11">
        <f t="shared" si="9"/>
        <v>-20.299999999999997</v>
      </c>
    </row>
    <row r="11" spans="1:22" ht="64.5" customHeight="1">
      <c r="A11" s="1"/>
      <c r="B11" s="23" t="s">
        <v>71</v>
      </c>
      <c r="C11" s="43">
        <v>95.2</v>
      </c>
      <c r="D11" s="44">
        <v>94.7</v>
      </c>
      <c r="E11" s="51">
        <f t="shared" si="0"/>
        <v>0.5</v>
      </c>
      <c r="F11" s="43">
        <v>27.9</v>
      </c>
      <c r="G11" s="44">
        <v>27.2</v>
      </c>
      <c r="H11" s="51">
        <f t="shared" si="1"/>
        <v>0.6999999999999993</v>
      </c>
      <c r="I11" s="43">
        <v>25.8</v>
      </c>
      <c r="J11" s="44">
        <v>24.3</v>
      </c>
      <c r="K11" s="51">
        <f t="shared" si="2"/>
        <v>1.5</v>
      </c>
      <c r="L11" s="43">
        <v>12.3</v>
      </c>
      <c r="M11" s="44">
        <v>12.1</v>
      </c>
      <c r="N11" s="52">
        <f t="shared" si="3"/>
        <v>0.20000000000000107</v>
      </c>
      <c r="O11" s="18"/>
      <c r="P11" s="10"/>
      <c r="Q11" s="11">
        <f t="shared" si="4"/>
        <v>0.5</v>
      </c>
      <c r="R11" s="11">
        <f t="shared" si="5"/>
        <v>0</v>
      </c>
      <c r="S11" s="11">
        <f t="shared" si="6"/>
        <v>-27.4</v>
      </c>
      <c r="T11" s="11">
        <f t="shared" si="7"/>
        <v>54.599999999999994</v>
      </c>
      <c r="U11" s="11">
        <f t="shared" si="8"/>
        <v>26</v>
      </c>
      <c r="V11" s="11">
        <f t="shared" si="9"/>
        <v>-25.799999999999997</v>
      </c>
    </row>
    <row r="12" spans="1:22" ht="64.5" customHeight="1">
      <c r="A12" s="1"/>
      <c r="B12" s="23" t="s">
        <v>72</v>
      </c>
      <c r="C12" s="43">
        <v>93.6</v>
      </c>
      <c r="D12" s="44">
        <v>91.2</v>
      </c>
      <c r="E12" s="51">
        <f t="shared" si="0"/>
        <v>2.3999999999999915</v>
      </c>
      <c r="F12" s="43">
        <v>31.2</v>
      </c>
      <c r="G12" s="44">
        <v>31.6</v>
      </c>
      <c r="H12" s="51">
        <f t="shared" si="1"/>
        <v>-0.40000000000000213</v>
      </c>
      <c r="I12" s="43">
        <v>28.8</v>
      </c>
      <c r="J12" s="44">
        <v>28</v>
      </c>
      <c r="K12" s="51">
        <f t="shared" si="2"/>
        <v>0.8000000000000007</v>
      </c>
      <c r="L12" s="43">
        <v>12.4</v>
      </c>
      <c r="M12" s="44">
        <v>12.3</v>
      </c>
      <c r="N12" s="52">
        <f t="shared" si="3"/>
        <v>0.09999999999999964</v>
      </c>
      <c r="O12" s="18"/>
      <c r="P12" s="10"/>
      <c r="Q12" s="11">
        <f t="shared" si="4"/>
        <v>2.3999999999999915</v>
      </c>
      <c r="R12" s="11">
        <f t="shared" si="5"/>
        <v>0</v>
      </c>
      <c r="S12" s="11">
        <f t="shared" si="6"/>
        <v>-28.800000000000008</v>
      </c>
      <c r="T12" s="11">
        <f t="shared" si="7"/>
        <v>60.400000000000006</v>
      </c>
      <c r="U12" s="11">
        <f t="shared" si="8"/>
        <v>28.900000000000002</v>
      </c>
      <c r="V12" s="11">
        <f t="shared" si="9"/>
        <v>-28.800000000000004</v>
      </c>
    </row>
    <row r="13" spans="1:22" ht="64.5" customHeight="1">
      <c r="A13" s="1"/>
      <c r="B13" s="23" t="s">
        <v>73</v>
      </c>
      <c r="C13" s="43">
        <v>98.7</v>
      </c>
      <c r="D13" s="44">
        <v>94.4</v>
      </c>
      <c r="E13" s="51">
        <f t="shared" si="0"/>
        <v>4.299999999999997</v>
      </c>
      <c r="F13" s="43">
        <v>29.8</v>
      </c>
      <c r="G13" s="44">
        <v>28.5</v>
      </c>
      <c r="H13" s="51">
        <f t="shared" si="1"/>
        <v>1.3000000000000007</v>
      </c>
      <c r="I13" s="43">
        <v>26.7</v>
      </c>
      <c r="J13" s="44">
        <v>23.9</v>
      </c>
      <c r="K13" s="51">
        <f t="shared" si="2"/>
        <v>2.8000000000000007</v>
      </c>
      <c r="L13" s="43">
        <v>14.5</v>
      </c>
      <c r="M13" s="44">
        <v>14.1</v>
      </c>
      <c r="N13" s="52">
        <f t="shared" si="3"/>
        <v>0.40000000000000036</v>
      </c>
      <c r="O13" s="18"/>
      <c r="P13" s="10"/>
      <c r="Q13" s="11">
        <f t="shared" si="4"/>
        <v>4.299999999999997</v>
      </c>
      <c r="R13" s="11">
        <f t="shared" si="5"/>
        <v>0</v>
      </c>
      <c r="S13" s="11">
        <f t="shared" si="6"/>
        <v>-25.500000000000004</v>
      </c>
      <c r="T13" s="11">
        <f t="shared" si="7"/>
        <v>54</v>
      </c>
      <c r="U13" s="11">
        <f t="shared" si="8"/>
        <v>27.1</v>
      </c>
      <c r="V13" s="11">
        <f t="shared" si="9"/>
        <v>-26.700000000000003</v>
      </c>
    </row>
    <row r="14" spans="1:22" ht="64.5" customHeight="1">
      <c r="A14" s="1"/>
      <c r="B14" s="23" t="s">
        <v>74</v>
      </c>
      <c r="C14" s="43">
        <v>96.5</v>
      </c>
      <c r="D14" s="44">
        <v>93.5</v>
      </c>
      <c r="E14" s="51">
        <f t="shared" si="0"/>
        <v>3</v>
      </c>
      <c r="F14" s="43">
        <v>33.9</v>
      </c>
      <c r="G14" s="44">
        <v>35.5</v>
      </c>
      <c r="H14" s="51">
        <f t="shared" si="1"/>
        <v>-1.6000000000000014</v>
      </c>
      <c r="I14" s="43">
        <v>23.3</v>
      </c>
      <c r="J14" s="44">
        <v>21.8</v>
      </c>
      <c r="K14" s="51">
        <f t="shared" si="2"/>
        <v>1.5</v>
      </c>
      <c r="L14" s="43">
        <v>10.4</v>
      </c>
      <c r="M14" s="44">
        <v>10.5</v>
      </c>
      <c r="N14" s="52">
        <f t="shared" si="3"/>
        <v>-0.09999999999999964</v>
      </c>
      <c r="O14" s="18"/>
      <c r="P14" s="10"/>
      <c r="Q14" s="11">
        <f t="shared" si="4"/>
        <v>3</v>
      </c>
      <c r="R14" s="11">
        <f t="shared" si="5"/>
        <v>0</v>
      </c>
      <c r="S14" s="11">
        <f t="shared" si="6"/>
        <v>-30.9</v>
      </c>
      <c r="T14" s="11">
        <f t="shared" si="7"/>
        <v>66.4</v>
      </c>
      <c r="U14" s="11">
        <f t="shared" si="8"/>
        <v>23.200000000000003</v>
      </c>
      <c r="V14" s="11">
        <f t="shared" si="9"/>
        <v>-23.300000000000004</v>
      </c>
    </row>
    <row r="15" spans="1:22" ht="64.5" customHeight="1">
      <c r="A15" s="1"/>
      <c r="B15" s="23" t="s">
        <v>75</v>
      </c>
      <c r="C15" s="43">
        <v>100.9</v>
      </c>
      <c r="D15" s="44">
        <v>99.9</v>
      </c>
      <c r="E15" s="51">
        <f t="shared" si="0"/>
        <v>1</v>
      </c>
      <c r="F15" s="43">
        <v>40</v>
      </c>
      <c r="G15" s="44">
        <v>41.4</v>
      </c>
      <c r="H15" s="51">
        <f t="shared" si="1"/>
        <v>-1.3999999999999986</v>
      </c>
      <c r="I15" s="43">
        <v>28</v>
      </c>
      <c r="J15" s="44">
        <v>26.4</v>
      </c>
      <c r="K15" s="51">
        <f t="shared" si="2"/>
        <v>1.6000000000000014</v>
      </c>
      <c r="L15" s="43">
        <v>11.6</v>
      </c>
      <c r="M15" s="44">
        <v>11.7</v>
      </c>
      <c r="N15" s="52">
        <f t="shared" si="3"/>
        <v>-0.09999999999999964</v>
      </c>
      <c r="O15" s="18"/>
      <c r="P15" s="10"/>
      <c r="Q15" s="11">
        <f t="shared" si="4"/>
        <v>1</v>
      </c>
      <c r="R15" s="11">
        <f t="shared" si="5"/>
        <v>0</v>
      </c>
      <c r="S15" s="11">
        <f t="shared" si="6"/>
        <v>-39</v>
      </c>
      <c r="T15" s="11">
        <f t="shared" si="7"/>
        <v>80.4</v>
      </c>
      <c r="U15" s="11">
        <f t="shared" si="8"/>
        <v>27.900000000000002</v>
      </c>
      <c r="V15" s="11">
        <f t="shared" si="9"/>
        <v>-28</v>
      </c>
    </row>
    <row r="16" spans="1:22" ht="64.5" customHeight="1">
      <c r="A16" s="1"/>
      <c r="B16" s="23" t="s">
        <v>76</v>
      </c>
      <c r="C16" s="43">
        <v>95.9</v>
      </c>
      <c r="D16" s="44">
        <v>94.3</v>
      </c>
      <c r="E16" s="51">
        <f t="shared" si="0"/>
        <v>1.6000000000000085</v>
      </c>
      <c r="F16" s="43">
        <v>32.7</v>
      </c>
      <c r="G16" s="44">
        <v>32.4</v>
      </c>
      <c r="H16" s="51">
        <f t="shared" si="1"/>
        <v>0.30000000000000426</v>
      </c>
      <c r="I16" s="43">
        <v>27.1</v>
      </c>
      <c r="J16" s="44">
        <v>27.1</v>
      </c>
      <c r="K16" s="51">
        <f t="shared" si="2"/>
        <v>0</v>
      </c>
      <c r="L16" s="43">
        <v>11.9</v>
      </c>
      <c r="M16" s="44">
        <v>12.2</v>
      </c>
      <c r="N16" s="52">
        <f t="shared" si="3"/>
        <v>-0.29999999999999893</v>
      </c>
      <c r="O16" s="18"/>
      <c r="P16" s="10"/>
      <c r="Q16" s="11">
        <f t="shared" si="4"/>
        <v>1.6000000000000085</v>
      </c>
      <c r="R16" s="11">
        <f t="shared" si="5"/>
        <v>0</v>
      </c>
      <c r="S16" s="11">
        <f t="shared" si="6"/>
        <v>-31.099999999999994</v>
      </c>
      <c r="T16" s="11">
        <f t="shared" si="7"/>
        <v>63.49999999999999</v>
      </c>
      <c r="U16" s="11">
        <f t="shared" si="8"/>
        <v>26.8</v>
      </c>
      <c r="V16" s="11">
        <f t="shared" si="9"/>
        <v>-27.1</v>
      </c>
    </row>
    <row r="17" spans="1:22" ht="64.5" customHeight="1">
      <c r="A17" s="1"/>
      <c r="B17" s="23" t="s">
        <v>77</v>
      </c>
      <c r="C17" s="43">
        <v>92.4</v>
      </c>
      <c r="D17" s="44">
        <v>90.1</v>
      </c>
      <c r="E17" s="51">
        <f t="shared" si="0"/>
        <v>2.3000000000000114</v>
      </c>
      <c r="F17" s="43">
        <v>25.7</v>
      </c>
      <c r="G17" s="44">
        <v>25.8</v>
      </c>
      <c r="H17" s="51">
        <f t="shared" si="1"/>
        <v>-0.10000000000000142</v>
      </c>
      <c r="I17" s="43">
        <v>23.3</v>
      </c>
      <c r="J17" s="44">
        <v>22</v>
      </c>
      <c r="K17" s="51">
        <f t="shared" si="2"/>
        <v>1.3000000000000007</v>
      </c>
      <c r="L17" s="43">
        <v>9.3</v>
      </c>
      <c r="M17" s="44">
        <v>9.4</v>
      </c>
      <c r="N17" s="52">
        <f t="shared" si="3"/>
        <v>-0.09999999999999964</v>
      </c>
      <c r="O17" s="18"/>
      <c r="P17" s="10"/>
      <c r="Q17" s="11">
        <f t="shared" si="4"/>
        <v>2.3000000000000114</v>
      </c>
      <c r="R17" s="11">
        <f t="shared" si="5"/>
        <v>0</v>
      </c>
      <c r="S17" s="11">
        <f t="shared" si="6"/>
        <v>-23.399999999999988</v>
      </c>
      <c r="T17" s="11">
        <f t="shared" si="7"/>
        <v>49.19999999999999</v>
      </c>
      <c r="U17" s="11">
        <f t="shared" si="8"/>
        <v>23.200000000000003</v>
      </c>
      <c r="V17" s="11">
        <f t="shared" si="9"/>
        <v>-23.300000000000004</v>
      </c>
    </row>
    <row r="18" spans="1:22" ht="64.5" customHeight="1">
      <c r="A18" s="1"/>
      <c r="B18" s="23" t="s">
        <v>78</v>
      </c>
      <c r="C18" s="43">
        <v>94.8</v>
      </c>
      <c r="D18" s="44">
        <v>95.4</v>
      </c>
      <c r="E18" s="51">
        <f t="shared" si="0"/>
        <v>-0.6000000000000085</v>
      </c>
      <c r="F18" s="43">
        <v>35.7</v>
      </c>
      <c r="G18" s="44">
        <v>37</v>
      </c>
      <c r="H18" s="51">
        <f t="shared" si="1"/>
        <v>-1.2999999999999972</v>
      </c>
      <c r="I18" s="43">
        <v>22.3</v>
      </c>
      <c r="J18" s="44">
        <v>21.9</v>
      </c>
      <c r="K18" s="51">
        <f t="shared" si="2"/>
        <v>0.40000000000000213</v>
      </c>
      <c r="L18" s="43">
        <v>11.2</v>
      </c>
      <c r="M18" s="44">
        <v>11.4</v>
      </c>
      <c r="N18" s="52">
        <f t="shared" si="3"/>
        <v>-0.20000000000000107</v>
      </c>
      <c r="O18" s="18"/>
      <c r="P18" s="10"/>
      <c r="Q18" s="11">
        <f t="shared" si="4"/>
        <v>-0.6000000000000085</v>
      </c>
      <c r="R18" s="11">
        <f t="shared" si="5"/>
        <v>0</v>
      </c>
      <c r="S18" s="11">
        <f t="shared" si="6"/>
        <v>-36.30000000000001</v>
      </c>
      <c r="T18" s="11">
        <f t="shared" si="7"/>
        <v>73.30000000000001</v>
      </c>
      <c r="U18" s="11">
        <f t="shared" si="8"/>
        <v>22.1</v>
      </c>
      <c r="V18" s="11">
        <f t="shared" si="9"/>
        <v>-22.300000000000004</v>
      </c>
    </row>
    <row r="19" spans="1:22" ht="64.5" customHeight="1">
      <c r="A19" s="1"/>
      <c r="B19" s="23" t="s">
        <v>79</v>
      </c>
      <c r="C19" s="43">
        <v>97.4</v>
      </c>
      <c r="D19" s="44">
        <v>97</v>
      </c>
      <c r="E19" s="51">
        <f t="shared" si="0"/>
        <v>0.4000000000000057</v>
      </c>
      <c r="F19" s="43">
        <v>36.1</v>
      </c>
      <c r="G19" s="44">
        <v>35.6</v>
      </c>
      <c r="H19" s="51">
        <f t="shared" si="1"/>
        <v>0.5</v>
      </c>
      <c r="I19" s="43">
        <v>29.1</v>
      </c>
      <c r="J19" s="44">
        <v>27.8</v>
      </c>
      <c r="K19" s="51">
        <f t="shared" si="2"/>
        <v>1.3000000000000007</v>
      </c>
      <c r="L19" s="43">
        <v>12.1</v>
      </c>
      <c r="M19" s="44">
        <v>12.9</v>
      </c>
      <c r="N19" s="52">
        <f t="shared" si="3"/>
        <v>-0.8000000000000007</v>
      </c>
      <c r="O19" s="18"/>
      <c r="P19" s="10"/>
      <c r="Q19" s="11"/>
      <c r="R19" s="11"/>
      <c r="S19" s="11"/>
      <c r="T19" s="11"/>
      <c r="U19" s="11"/>
      <c r="V19" s="11"/>
    </row>
    <row r="20" spans="1:22" ht="64.5" customHeight="1">
      <c r="A20" s="1"/>
      <c r="B20" s="23" t="s">
        <v>80</v>
      </c>
      <c r="C20" s="43">
        <v>95.9</v>
      </c>
      <c r="D20" s="44">
        <v>94.9</v>
      </c>
      <c r="E20" s="51">
        <f t="shared" si="0"/>
        <v>1</v>
      </c>
      <c r="F20" s="43">
        <v>33.2</v>
      </c>
      <c r="G20" s="44">
        <v>35.3</v>
      </c>
      <c r="H20" s="51">
        <f t="shared" si="1"/>
        <v>-2.0999999999999943</v>
      </c>
      <c r="I20" s="43">
        <v>19.2</v>
      </c>
      <c r="J20" s="44">
        <v>19.6</v>
      </c>
      <c r="K20" s="51">
        <f t="shared" si="2"/>
        <v>-0.40000000000000213</v>
      </c>
      <c r="L20" s="43">
        <v>9.6</v>
      </c>
      <c r="M20" s="44">
        <v>10.7</v>
      </c>
      <c r="N20" s="52">
        <f t="shared" si="3"/>
        <v>-1.0999999999999996</v>
      </c>
      <c r="O20" s="18"/>
      <c r="P20" s="10"/>
      <c r="Q20" s="11">
        <f aca="true" t="shared" si="10" ref="Q20:Q25">C20-D20</f>
        <v>1</v>
      </c>
      <c r="R20" s="11">
        <f aca="true" t="shared" si="11" ref="R20:R25">E20-Q20</f>
        <v>0</v>
      </c>
      <c r="S20" s="11">
        <f aca="true" t="shared" si="12" ref="S20:S25">E20-F20</f>
        <v>-32.2</v>
      </c>
      <c r="T20" s="11">
        <f aca="true" t="shared" si="13" ref="T20:T25">G20-S20</f>
        <v>67.5</v>
      </c>
      <c r="U20" s="11">
        <f aca="true" t="shared" si="14" ref="U20:U25">J20+K20+L20-M20</f>
        <v>18.099999999999998</v>
      </c>
      <c r="V20" s="11">
        <f aca="true" t="shared" si="15" ref="V20:V25">N20-U20</f>
        <v>-19.199999999999996</v>
      </c>
    </row>
    <row r="21" spans="1:22" ht="64.5" customHeight="1">
      <c r="A21" s="1"/>
      <c r="B21" s="23" t="s">
        <v>81</v>
      </c>
      <c r="C21" s="43">
        <v>98.3</v>
      </c>
      <c r="D21" s="44">
        <v>96.1</v>
      </c>
      <c r="E21" s="51">
        <f t="shared" si="0"/>
        <v>2.200000000000003</v>
      </c>
      <c r="F21" s="43">
        <v>31.9</v>
      </c>
      <c r="G21" s="44">
        <v>33.6</v>
      </c>
      <c r="H21" s="51">
        <f t="shared" si="1"/>
        <v>-1.7000000000000028</v>
      </c>
      <c r="I21" s="43">
        <v>27.9</v>
      </c>
      <c r="J21" s="44">
        <v>27.3</v>
      </c>
      <c r="K21" s="51">
        <f t="shared" si="2"/>
        <v>0.5999999999999979</v>
      </c>
      <c r="L21" s="43">
        <v>13.5</v>
      </c>
      <c r="M21" s="44">
        <v>14.4</v>
      </c>
      <c r="N21" s="52">
        <f t="shared" si="3"/>
        <v>-0.9000000000000004</v>
      </c>
      <c r="O21" s="18"/>
      <c r="P21" s="10"/>
      <c r="Q21" s="11">
        <f t="shared" si="10"/>
        <v>2.200000000000003</v>
      </c>
      <c r="R21" s="11">
        <f t="shared" si="11"/>
        <v>0</v>
      </c>
      <c r="S21" s="11">
        <f t="shared" si="12"/>
        <v>-29.699999999999996</v>
      </c>
      <c r="T21" s="11">
        <f t="shared" si="13"/>
        <v>63.3</v>
      </c>
      <c r="U21" s="11">
        <f t="shared" si="14"/>
        <v>27</v>
      </c>
      <c r="V21" s="11">
        <f t="shared" si="15"/>
        <v>-27.9</v>
      </c>
    </row>
    <row r="22" spans="1:22" ht="64.5" customHeight="1">
      <c r="A22" s="1"/>
      <c r="B22" s="23" t="s">
        <v>82</v>
      </c>
      <c r="C22" s="43">
        <v>99.9</v>
      </c>
      <c r="D22" s="44">
        <v>101</v>
      </c>
      <c r="E22" s="51">
        <f t="shared" si="0"/>
        <v>-1.0999999999999943</v>
      </c>
      <c r="F22" s="43">
        <v>37.1</v>
      </c>
      <c r="G22" s="44">
        <v>41.2</v>
      </c>
      <c r="H22" s="51">
        <f t="shared" si="1"/>
        <v>-4.100000000000001</v>
      </c>
      <c r="I22" s="43">
        <v>32</v>
      </c>
      <c r="J22" s="44">
        <v>31</v>
      </c>
      <c r="K22" s="51">
        <f t="shared" si="2"/>
        <v>1</v>
      </c>
      <c r="L22" s="43">
        <v>11.8</v>
      </c>
      <c r="M22" s="44">
        <v>11.4</v>
      </c>
      <c r="N22" s="52">
        <f t="shared" si="3"/>
        <v>0.40000000000000036</v>
      </c>
      <c r="O22" s="18"/>
      <c r="P22" s="10"/>
      <c r="Q22" s="11">
        <f t="shared" si="10"/>
        <v>-1.0999999999999943</v>
      </c>
      <c r="R22" s="11">
        <f t="shared" si="11"/>
        <v>0</v>
      </c>
      <c r="S22" s="11">
        <f t="shared" si="12"/>
        <v>-38.199999999999996</v>
      </c>
      <c r="T22" s="11">
        <f t="shared" si="13"/>
        <v>79.4</v>
      </c>
      <c r="U22" s="11">
        <f t="shared" si="14"/>
        <v>32.4</v>
      </c>
      <c r="V22" s="11">
        <f t="shared" si="15"/>
        <v>-32</v>
      </c>
    </row>
    <row r="23" spans="1:22" ht="64.5" customHeight="1">
      <c r="A23" s="1"/>
      <c r="B23" s="23" t="s">
        <v>83</v>
      </c>
      <c r="C23" s="43">
        <v>99.2</v>
      </c>
      <c r="D23" s="44">
        <v>85.7</v>
      </c>
      <c r="E23" s="51">
        <f t="shared" si="0"/>
        <v>13.5</v>
      </c>
      <c r="F23" s="43">
        <v>33.3</v>
      </c>
      <c r="G23" s="44">
        <v>29.9</v>
      </c>
      <c r="H23" s="51">
        <f t="shared" si="1"/>
        <v>3.3999999999999986</v>
      </c>
      <c r="I23" s="43">
        <v>19.1</v>
      </c>
      <c r="J23" s="44">
        <v>16</v>
      </c>
      <c r="K23" s="51">
        <f t="shared" si="2"/>
        <v>3.1000000000000014</v>
      </c>
      <c r="L23" s="43">
        <v>9.4</v>
      </c>
      <c r="M23" s="44">
        <v>10.2</v>
      </c>
      <c r="N23" s="52">
        <f t="shared" si="3"/>
        <v>-0.7999999999999989</v>
      </c>
      <c r="O23" s="18"/>
      <c r="P23" s="10"/>
      <c r="Q23" s="11">
        <f t="shared" si="10"/>
        <v>13.5</v>
      </c>
      <c r="R23" s="11">
        <f t="shared" si="11"/>
        <v>0</v>
      </c>
      <c r="S23" s="11">
        <f t="shared" si="12"/>
        <v>-19.799999999999997</v>
      </c>
      <c r="T23" s="11">
        <f t="shared" si="13"/>
        <v>49.699999999999996</v>
      </c>
      <c r="U23" s="11">
        <f t="shared" si="14"/>
        <v>18.3</v>
      </c>
      <c r="V23" s="11">
        <f t="shared" si="15"/>
        <v>-19.1</v>
      </c>
    </row>
    <row r="24" spans="1:22" ht="64.5" customHeight="1">
      <c r="A24" s="1"/>
      <c r="B24" s="23" t="s">
        <v>84</v>
      </c>
      <c r="C24" s="43">
        <v>89.5</v>
      </c>
      <c r="D24" s="44">
        <v>87.6</v>
      </c>
      <c r="E24" s="51">
        <f t="shared" si="0"/>
        <v>1.9000000000000057</v>
      </c>
      <c r="F24" s="43">
        <v>33.3</v>
      </c>
      <c r="G24" s="44">
        <v>33.2</v>
      </c>
      <c r="H24" s="51">
        <f t="shared" si="1"/>
        <v>0.09999999999999432</v>
      </c>
      <c r="I24" s="43">
        <v>12.4</v>
      </c>
      <c r="J24" s="44">
        <v>9.1</v>
      </c>
      <c r="K24" s="51">
        <f t="shared" si="2"/>
        <v>3.3000000000000007</v>
      </c>
      <c r="L24" s="43">
        <v>1</v>
      </c>
      <c r="M24" s="44">
        <v>-0.8</v>
      </c>
      <c r="N24" s="52">
        <f t="shared" si="3"/>
        <v>1.8</v>
      </c>
      <c r="O24" s="18"/>
      <c r="P24" s="10"/>
      <c r="Q24" s="11">
        <f t="shared" si="10"/>
        <v>1.9000000000000057</v>
      </c>
      <c r="R24" s="11">
        <f t="shared" si="11"/>
        <v>0</v>
      </c>
      <c r="S24" s="11">
        <f t="shared" si="12"/>
        <v>-31.39999999999999</v>
      </c>
      <c r="T24" s="11">
        <f t="shared" si="13"/>
        <v>64.6</v>
      </c>
      <c r="U24" s="11">
        <f t="shared" si="14"/>
        <v>14.200000000000001</v>
      </c>
      <c r="V24" s="11">
        <f t="shared" si="15"/>
        <v>-12.4</v>
      </c>
    </row>
    <row r="25" spans="1:22" ht="64.5" customHeight="1" thickBot="1">
      <c r="A25" s="1"/>
      <c r="B25" s="23" t="s">
        <v>85</v>
      </c>
      <c r="C25" s="43">
        <v>88.3</v>
      </c>
      <c r="D25" s="44">
        <v>89.7</v>
      </c>
      <c r="E25" s="51">
        <f t="shared" si="0"/>
        <v>-1.4000000000000057</v>
      </c>
      <c r="F25" s="43">
        <v>29.9</v>
      </c>
      <c r="G25" s="44">
        <v>31.5</v>
      </c>
      <c r="H25" s="51">
        <f t="shared" si="1"/>
        <v>-1.6000000000000014</v>
      </c>
      <c r="I25" s="43">
        <v>14.8</v>
      </c>
      <c r="J25" s="44">
        <v>14.9</v>
      </c>
      <c r="K25" s="51">
        <f t="shared" si="2"/>
        <v>-0.09999999999999964</v>
      </c>
      <c r="L25" s="43">
        <v>6.3</v>
      </c>
      <c r="M25" s="44">
        <v>7</v>
      </c>
      <c r="N25" s="52">
        <f t="shared" si="3"/>
        <v>-0.7000000000000002</v>
      </c>
      <c r="O25" s="18"/>
      <c r="P25" s="10"/>
      <c r="Q25" s="11">
        <f t="shared" si="10"/>
        <v>-1.4000000000000057</v>
      </c>
      <c r="R25" s="11">
        <f t="shared" si="11"/>
        <v>0</v>
      </c>
      <c r="S25" s="11">
        <f t="shared" si="12"/>
        <v>-31.300000000000004</v>
      </c>
      <c r="T25" s="11">
        <f t="shared" si="13"/>
        <v>62.800000000000004</v>
      </c>
      <c r="U25" s="11">
        <f t="shared" si="14"/>
        <v>14.100000000000001</v>
      </c>
      <c r="V25" s="11">
        <f t="shared" si="15"/>
        <v>-14.8</v>
      </c>
    </row>
    <row r="26" spans="1:16" ht="64.5" customHeight="1" thickBot="1">
      <c r="A26" s="1"/>
      <c r="B26" s="355" t="s">
        <v>86</v>
      </c>
      <c r="C26" s="361">
        <v>94.8</v>
      </c>
      <c r="D26" s="362">
        <v>92.5</v>
      </c>
      <c r="E26" s="363">
        <f t="shared" si="0"/>
        <v>2.299999999999997</v>
      </c>
      <c r="F26" s="361">
        <v>32.9</v>
      </c>
      <c r="G26" s="362">
        <v>33</v>
      </c>
      <c r="H26" s="363">
        <f t="shared" si="1"/>
        <v>-0.10000000000000142</v>
      </c>
      <c r="I26" s="361">
        <v>22.8</v>
      </c>
      <c r="J26" s="362">
        <v>21.6</v>
      </c>
      <c r="K26" s="363">
        <f t="shared" si="2"/>
        <v>1.1999999999999993</v>
      </c>
      <c r="L26" s="361">
        <v>11</v>
      </c>
      <c r="M26" s="362">
        <v>11.2</v>
      </c>
      <c r="N26" s="364">
        <f t="shared" si="3"/>
        <v>-0.1999999999999993</v>
      </c>
      <c r="O26" s="18"/>
      <c r="P26" s="10"/>
    </row>
    <row r="27" spans="1:16" ht="64.5" customHeight="1">
      <c r="A27" s="1"/>
      <c r="B27" s="24" t="s">
        <v>87</v>
      </c>
      <c r="C27" s="45">
        <v>94.9</v>
      </c>
      <c r="D27" s="46">
        <v>92.8</v>
      </c>
      <c r="E27" s="53">
        <f t="shared" si="0"/>
        <v>2.1000000000000085</v>
      </c>
      <c r="F27" s="45">
        <v>32.9</v>
      </c>
      <c r="G27" s="46">
        <v>33.1</v>
      </c>
      <c r="H27" s="53">
        <f t="shared" si="1"/>
        <v>-0.20000000000000284</v>
      </c>
      <c r="I27" s="45">
        <v>23.1</v>
      </c>
      <c r="J27" s="46">
        <v>22</v>
      </c>
      <c r="K27" s="53">
        <f t="shared" si="2"/>
        <v>1.1000000000000014</v>
      </c>
      <c r="L27" s="45">
        <v>11.3</v>
      </c>
      <c r="M27" s="46">
        <v>11.4</v>
      </c>
      <c r="N27" s="54">
        <f t="shared" si="3"/>
        <v>-0.09999999999999964</v>
      </c>
      <c r="O27" s="18"/>
      <c r="P27" s="10"/>
    </row>
    <row r="28" spans="1:16" ht="64.5" customHeight="1" thickBot="1">
      <c r="A28" s="1"/>
      <c r="B28" s="25" t="s">
        <v>88</v>
      </c>
      <c r="C28" s="47">
        <v>93.4</v>
      </c>
      <c r="D28" s="48">
        <v>88.6</v>
      </c>
      <c r="E28" s="55">
        <f t="shared" si="0"/>
        <v>4.800000000000011</v>
      </c>
      <c r="F28" s="47">
        <v>32.6</v>
      </c>
      <c r="G28" s="48">
        <v>32.1</v>
      </c>
      <c r="H28" s="55">
        <f t="shared" si="1"/>
        <v>0.5</v>
      </c>
      <c r="I28" s="47">
        <v>17.1</v>
      </c>
      <c r="J28" s="48">
        <v>15.2</v>
      </c>
      <c r="K28" s="55">
        <f t="shared" si="2"/>
        <v>1.9000000000000021</v>
      </c>
      <c r="L28" s="47">
        <v>6.6</v>
      </c>
      <c r="M28" s="48">
        <v>6.7</v>
      </c>
      <c r="N28" s="56">
        <f t="shared" si="3"/>
        <v>-0.10000000000000053</v>
      </c>
      <c r="O28" s="18"/>
      <c r="P28" s="10"/>
    </row>
    <row r="29" spans="2:14" ht="15" thickTop="1">
      <c r="B29" s="12"/>
      <c r="C29" s="12"/>
      <c r="D29" s="12"/>
      <c r="E29" s="12"/>
      <c r="F29" s="12"/>
      <c r="G29" s="12"/>
      <c r="H29" s="12"/>
      <c r="I29" s="12"/>
      <c r="J29" s="12"/>
      <c r="K29" s="12"/>
      <c r="L29" s="12"/>
      <c r="M29" s="12"/>
      <c r="N29" s="12"/>
    </row>
    <row r="31" ht="14.25">
      <c r="Q31" s="11" t="s">
        <v>42</v>
      </c>
    </row>
    <row r="33" ht="14.25">
      <c r="Q33" s="11" t="s">
        <v>43</v>
      </c>
    </row>
  </sheetData>
  <mergeCells count="5">
    <mergeCell ref="F5:H6"/>
    <mergeCell ref="I5:K6"/>
    <mergeCell ref="L5:N6"/>
    <mergeCell ref="B5:B6"/>
    <mergeCell ref="C5:E6"/>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41" r:id="rId1"/>
  <headerFooter alignWithMargins="0">
    <oddFooter>&amp;C&amp;24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V33"/>
  <sheetViews>
    <sheetView showOutlineSymbols="0" view="pageBreakPreview" zoomScale="60" zoomScaleNormal="50" workbookViewId="0" topLeftCell="A1">
      <selection activeCell="B1" sqref="B1"/>
    </sheetView>
  </sheetViews>
  <sheetFormatPr defaultColWidth="11.75390625" defaultRowHeight="14.25"/>
  <cols>
    <col min="1" max="1" width="11.75390625" style="8" customWidth="1"/>
    <col min="2" max="7" width="14.625" style="8" customWidth="1"/>
    <col min="8" max="8" width="15.625" style="8" customWidth="1"/>
    <col min="9" max="10" width="14.625" style="8" customWidth="1"/>
    <col min="11" max="11" width="15.625" style="8" customWidth="1"/>
    <col min="12" max="13" width="14.625" style="8" customWidth="1"/>
    <col min="14" max="14" width="15.625" style="8" customWidth="1"/>
    <col min="15" max="15" width="2.625" style="8" customWidth="1"/>
    <col min="16" max="16384" width="11.75390625" style="8" customWidth="1"/>
  </cols>
  <sheetData>
    <row r="1" spans="1:14" ht="37.5">
      <c r="A1" s="1"/>
      <c r="B1" s="9"/>
      <c r="L1" s="9"/>
      <c r="N1" s="9" t="s">
        <v>37</v>
      </c>
    </row>
    <row r="2" spans="1:14" ht="37.5">
      <c r="A2" s="1"/>
      <c r="B2" s="9"/>
      <c r="L2" s="9"/>
      <c r="N2" s="9"/>
    </row>
    <row r="3" spans="1:14" ht="42">
      <c r="A3" s="1"/>
      <c r="B3" s="350" t="s">
        <v>106</v>
      </c>
      <c r="C3" s="2"/>
      <c r="D3" s="2"/>
      <c r="E3" s="2"/>
      <c r="F3" s="2"/>
      <c r="G3" s="2"/>
      <c r="H3" s="2"/>
      <c r="I3" s="2"/>
      <c r="J3" s="2"/>
      <c r="K3" s="2"/>
      <c r="L3" s="2"/>
      <c r="M3" s="2"/>
      <c r="N3" s="2"/>
    </row>
    <row r="4" spans="1:14" ht="34.5" customHeight="1" thickBot="1">
      <c r="A4" s="1"/>
      <c r="B4" s="2"/>
      <c r="C4" s="3"/>
      <c r="D4" s="3"/>
      <c r="E4" s="3"/>
      <c r="F4" s="3"/>
      <c r="G4" s="3"/>
      <c r="H4" s="3"/>
      <c r="I4" s="3"/>
      <c r="J4" s="3"/>
      <c r="K4" s="3"/>
      <c r="L4" s="3"/>
      <c r="M4" s="3"/>
      <c r="N4" s="16" t="s">
        <v>38</v>
      </c>
    </row>
    <row r="5" spans="1:16" ht="39.75" customHeight="1" thickTop="1">
      <c r="A5" s="1"/>
      <c r="B5" s="487" t="s">
        <v>48</v>
      </c>
      <c r="C5" s="491" t="s">
        <v>107</v>
      </c>
      <c r="D5" s="492"/>
      <c r="E5" s="493"/>
      <c r="F5" s="491" t="s">
        <v>108</v>
      </c>
      <c r="G5" s="492"/>
      <c r="H5" s="493"/>
      <c r="I5" s="491" t="s">
        <v>109</v>
      </c>
      <c r="J5" s="492"/>
      <c r="K5" s="499"/>
      <c r="L5" s="501" t="s">
        <v>110</v>
      </c>
      <c r="M5" s="492"/>
      <c r="N5" s="497"/>
      <c r="O5" s="18"/>
      <c r="P5" s="10"/>
    </row>
    <row r="6" spans="1:16" ht="39.75" customHeight="1">
      <c r="A6" s="1"/>
      <c r="B6" s="488"/>
      <c r="C6" s="494"/>
      <c r="D6" s="495"/>
      <c r="E6" s="496"/>
      <c r="F6" s="494"/>
      <c r="G6" s="495"/>
      <c r="H6" s="496"/>
      <c r="I6" s="494"/>
      <c r="J6" s="495"/>
      <c r="K6" s="500"/>
      <c r="L6" s="495"/>
      <c r="M6" s="495"/>
      <c r="N6" s="498"/>
      <c r="O6" s="18"/>
      <c r="P6" s="10"/>
    </row>
    <row r="7" spans="1:21" ht="39.75" customHeight="1">
      <c r="A7" s="1"/>
      <c r="B7" s="13" t="s">
        <v>49</v>
      </c>
      <c r="C7" s="14" t="s">
        <v>428</v>
      </c>
      <c r="D7" s="31" t="s">
        <v>94</v>
      </c>
      <c r="E7" s="26" t="s">
        <v>95</v>
      </c>
      <c r="F7" s="14" t="s">
        <v>428</v>
      </c>
      <c r="G7" s="31" t="s">
        <v>94</v>
      </c>
      <c r="H7" s="26" t="s">
        <v>95</v>
      </c>
      <c r="I7" s="14" t="s">
        <v>428</v>
      </c>
      <c r="J7" s="31" t="s">
        <v>94</v>
      </c>
      <c r="K7" s="60" t="s">
        <v>95</v>
      </c>
      <c r="L7" s="57" t="s">
        <v>428</v>
      </c>
      <c r="M7" s="31" t="s">
        <v>94</v>
      </c>
      <c r="N7" s="36" t="s">
        <v>95</v>
      </c>
      <c r="O7" s="18"/>
      <c r="P7" s="10"/>
      <c r="Q7" s="11" t="s">
        <v>39</v>
      </c>
      <c r="S7" s="11" t="s">
        <v>40</v>
      </c>
      <c r="U7" s="11" t="s">
        <v>41</v>
      </c>
    </row>
    <row r="8" spans="1:22" ht="64.5" customHeight="1">
      <c r="A8" s="1"/>
      <c r="B8" s="22" t="s">
        <v>68</v>
      </c>
      <c r="C8" s="367">
        <v>201766827</v>
      </c>
      <c r="D8" s="32">
        <v>204538967</v>
      </c>
      <c r="E8" s="27">
        <f aca="true" t="shared" si="0" ref="E8:E25">C8-D8</f>
        <v>-2772140</v>
      </c>
      <c r="F8" s="4">
        <v>24359691</v>
      </c>
      <c r="G8" s="32">
        <v>30681343</v>
      </c>
      <c r="H8" s="27">
        <f aca="true" t="shared" si="1" ref="H8:H25">F8-G8</f>
        <v>-6321652</v>
      </c>
      <c r="I8" s="4">
        <f>C8+F8</f>
        <v>226126518</v>
      </c>
      <c r="J8" s="32">
        <f>D8+G8</f>
        <v>235220310</v>
      </c>
      <c r="K8" s="61">
        <f aca="true" t="shared" si="2" ref="K8:K25">I8-J8</f>
        <v>-9093792</v>
      </c>
      <c r="L8" s="368">
        <v>17958531</v>
      </c>
      <c r="M8" s="32">
        <v>20594200</v>
      </c>
      <c r="N8" s="37">
        <f aca="true" t="shared" si="3" ref="N8:N25">L8-M8</f>
        <v>-2635669</v>
      </c>
      <c r="O8" s="18"/>
      <c r="P8" s="10"/>
      <c r="Q8" s="11">
        <f aca="true" t="shared" si="4" ref="Q8:Q25">C8-D8</f>
        <v>-2772140</v>
      </c>
      <c r="R8" s="11">
        <f aca="true" t="shared" si="5" ref="R8:R25">E8-Q8</f>
        <v>0</v>
      </c>
      <c r="S8" s="11">
        <f aca="true" t="shared" si="6" ref="S8:S25">E8-F8</f>
        <v>-27131831</v>
      </c>
      <c r="T8" s="11">
        <f aca="true" t="shared" si="7" ref="T8:T25">G8-S8</f>
        <v>57813174</v>
      </c>
      <c r="U8" s="11">
        <f aca="true" t="shared" si="8" ref="U8:U18">J8+K8+L8-M8</f>
        <v>223490849</v>
      </c>
      <c r="V8" s="11">
        <f aca="true" t="shared" si="9" ref="V8:V18">N8-U8</f>
        <v>-226126518</v>
      </c>
    </row>
    <row r="9" spans="1:22" ht="64.5" customHeight="1">
      <c r="A9" s="1"/>
      <c r="B9" s="23" t="s">
        <v>69</v>
      </c>
      <c r="C9" s="369">
        <v>29865588</v>
      </c>
      <c r="D9" s="33">
        <v>28234868</v>
      </c>
      <c r="E9" s="28">
        <f t="shared" si="0"/>
        <v>1630720</v>
      </c>
      <c r="F9" s="6">
        <v>3498193</v>
      </c>
      <c r="G9" s="33">
        <v>4774962</v>
      </c>
      <c r="H9" s="28">
        <f t="shared" si="1"/>
        <v>-1276769</v>
      </c>
      <c r="I9" s="6">
        <f aca="true" t="shared" si="10" ref="I9:I25">C9+F9</f>
        <v>33363781</v>
      </c>
      <c r="J9" s="33">
        <f aca="true" t="shared" si="11" ref="J9:J25">D9+G9</f>
        <v>33009830</v>
      </c>
      <c r="K9" s="62">
        <f t="shared" si="2"/>
        <v>353951</v>
      </c>
      <c r="L9" s="370">
        <v>9912273</v>
      </c>
      <c r="M9" s="33">
        <v>9240970</v>
      </c>
      <c r="N9" s="38">
        <f t="shared" si="3"/>
        <v>671303</v>
      </c>
      <c r="O9" s="18"/>
      <c r="P9" s="10"/>
      <c r="Q9" s="11">
        <f t="shared" si="4"/>
        <v>1630720</v>
      </c>
      <c r="R9" s="11">
        <f t="shared" si="5"/>
        <v>0</v>
      </c>
      <c r="S9" s="11">
        <f t="shared" si="6"/>
        <v>-1867473</v>
      </c>
      <c r="T9" s="11">
        <f t="shared" si="7"/>
        <v>6642435</v>
      </c>
      <c r="U9" s="11">
        <f t="shared" si="8"/>
        <v>34035084</v>
      </c>
      <c r="V9" s="11">
        <f t="shared" si="9"/>
        <v>-33363781</v>
      </c>
    </row>
    <row r="10" spans="1:22" ht="64.5" customHeight="1">
      <c r="A10" s="1"/>
      <c r="B10" s="23" t="s">
        <v>70</v>
      </c>
      <c r="C10" s="369">
        <v>44225120</v>
      </c>
      <c r="D10" s="33">
        <v>44102138</v>
      </c>
      <c r="E10" s="28">
        <f t="shared" si="0"/>
        <v>122982</v>
      </c>
      <c r="F10" s="6">
        <v>1204690</v>
      </c>
      <c r="G10" s="33">
        <v>2308739</v>
      </c>
      <c r="H10" s="28">
        <f t="shared" si="1"/>
        <v>-1104049</v>
      </c>
      <c r="I10" s="6">
        <f t="shared" si="10"/>
        <v>45429810</v>
      </c>
      <c r="J10" s="33">
        <f t="shared" si="11"/>
        <v>46410877</v>
      </c>
      <c r="K10" s="62">
        <f t="shared" si="2"/>
        <v>-981067</v>
      </c>
      <c r="L10" s="370">
        <v>8697329</v>
      </c>
      <c r="M10" s="33">
        <v>8630444</v>
      </c>
      <c r="N10" s="38">
        <f t="shared" si="3"/>
        <v>66885</v>
      </c>
      <c r="O10" s="18"/>
      <c r="P10" s="10"/>
      <c r="Q10" s="11">
        <f t="shared" si="4"/>
        <v>122982</v>
      </c>
      <c r="R10" s="11">
        <f t="shared" si="5"/>
        <v>0</v>
      </c>
      <c r="S10" s="11">
        <f t="shared" si="6"/>
        <v>-1081708</v>
      </c>
      <c r="T10" s="11">
        <f t="shared" si="7"/>
        <v>3390447</v>
      </c>
      <c r="U10" s="11">
        <f t="shared" si="8"/>
        <v>45496695</v>
      </c>
      <c r="V10" s="11">
        <f t="shared" si="9"/>
        <v>-45429810</v>
      </c>
    </row>
    <row r="11" spans="1:22" ht="64.5" customHeight="1">
      <c r="A11" s="1"/>
      <c r="B11" s="23" t="s">
        <v>71</v>
      </c>
      <c r="C11" s="369">
        <v>44555839</v>
      </c>
      <c r="D11" s="33">
        <v>44234965</v>
      </c>
      <c r="E11" s="28">
        <f t="shared" si="0"/>
        <v>320874</v>
      </c>
      <c r="F11" s="6">
        <v>2871961</v>
      </c>
      <c r="G11" s="33">
        <v>4282790</v>
      </c>
      <c r="H11" s="28">
        <f t="shared" si="1"/>
        <v>-1410829</v>
      </c>
      <c r="I11" s="6">
        <f t="shared" si="10"/>
        <v>47427800</v>
      </c>
      <c r="J11" s="33">
        <f t="shared" si="11"/>
        <v>48517755</v>
      </c>
      <c r="K11" s="62">
        <f t="shared" si="2"/>
        <v>-1089955</v>
      </c>
      <c r="L11" s="370">
        <v>15131285</v>
      </c>
      <c r="M11" s="33">
        <v>15183753</v>
      </c>
      <c r="N11" s="38">
        <f t="shared" si="3"/>
        <v>-52468</v>
      </c>
      <c r="O11" s="18"/>
      <c r="P11" s="10"/>
      <c r="Q11" s="11">
        <f t="shared" si="4"/>
        <v>320874</v>
      </c>
      <c r="R11" s="11">
        <f t="shared" si="5"/>
        <v>0</v>
      </c>
      <c r="S11" s="11">
        <f t="shared" si="6"/>
        <v>-2551087</v>
      </c>
      <c r="T11" s="11">
        <f t="shared" si="7"/>
        <v>6833877</v>
      </c>
      <c r="U11" s="11">
        <f t="shared" si="8"/>
        <v>47375332</v>
      </c>
      <c r="V11" s="11">
        <f t="shared" si="9"/>
        <v>-47427800</v>
      </c>
    </row>
    <row r="12" spans="1:22" ht="64.5" customHeight="1">
      <c r="A12" s="1"/>
      <c r="B12" s="23" t="s">
        <v>72</v>
      </c>
      <c r="C12" s="369">
        <v>70878495</v>
      </c>
      <c r="D12" s="33">
        <v>72803108</v>
      </c>
      <c r="E12" s="28">
        <f t="shared" si="0"/>
        <v>-1924613</v>
      </c>
      <c r="F12" s="6">
        <v>4797391</v>
      </c>
      <c r="G12" s="33">
        <v>3188034</v>
      </c>
      <c r="H12" s="28">
        <f t="shared" si="1"/>
        <v>1609357</v>
      </c>
      <c r="I12" s="6">
        <f t="shared" si="10"/>
        <v>75675886</v>
      </c>
      <c r="J12" s="33">
        <f t="shared" si="11"/>
        <v>75991142</v>
      </c>
      <c r="K12" s="62">
        <f t="shared" si="2"/>
        <v>-315256</v>
      </c>
      <c r="L12" s="370">
        <v>15804390</v>
      </c>
      <c r="M12" s="33">
        <v>14816225</v>
      </c>
      <c r="N12" s="38">
        <f t="shared" si="3"/>
        <v>988165</v>
      </c>
      <c r="O12" s="18"/>
      <c r="P12" s="10"/>
      <c r="Q12" s="11">
        <f t="shared" si="4"/>
        <v>-1924613</v>
      </c>
      <c r="R12" s="11">
        <f t="shared" si="5"/>
        <v>0</v>
      </c>
      <c r="S12" s="11">
        <f t="shared" si="6"/>
        <v>-6722004</v>
      </c>
      <c r="T12" s="11">
        <f t="shared" si="7"/>
        <v>9910038</v>
      </c>
      <c r="U12" s="11">
        <f t="shared" si="8"/>
        <v>76664051</v>
      </c>
      <c r="V12" s="11">
        <f t="shared" si="9"/>
        <v>-75675886</v>
      </c>
    </row>
    <row r="13" spans="1:22" ht="64.5" customHeight="1">
      <c r="A13" s="1"/>
      <c r="B13" s="23" t="s">
        <v>73</v>
      </c>
      <c r="C13" s="369">
        <v>25877512</v>
      </c>
      <c r="D13" s="33">
        <v>25859413</v>
      </c>
      <c r="E13" s="28">
        <f t="shared" si="0"/>
        <v>18099</v>
      </c>
      <c r="F13" s="6">
        <v>1486907</v>
      </c>
      <c r="G13" s="33">
        <v>2044333</v>
      </c>
      <c r="H13" s="28">
        <f t="shared" si="1"/>
        <v>-557426</v>
      </c>
      <c r="I13" s="6">
        <f t="shared" si="10"/>
        <v>27364419</v>
      </c>
      <c r="J13" s="33">
        <f t="shared" si="11"/>
        <v>27903746</v>
      </c>
      <c r="K13" s="62">
        <f t="shared" si="2"/>
        <v>-539327</v>
      </c>
      <c r="L13" s="370">
        <v>4223982</v>
      </c>
      <c r="M13" s="33">
        <v>4100083</v>
      </c>
      <c r="N13" s="38">
        <f t="shared" si="3"/>
        <v>123899</v>
      </c>
      <c r="O13" s="18"/>
      <c r="P13" s="10"/>
      <c r="Q13" s="11">
        <f t="shared" si="4"/>
        <v>18099</v>
      </c>
      <c r="R13" s="11">
        <f t="shared" si="5"/>
        <v>0</v>
      </c>
      <c r="S13" s="11">
        <f t="shared" si="6"/>
        <v>-1468808</v>
      </c>
      <c r="T13" s="11">
        <f t="shared" si="7"/>
        <v>3513141</v>
      </c>
      <c r="U13" s="11">
        <f t="shared" si="8"/>
        <v>27488318</v>
      </c>
      <c r="V13" s="11">
        <f t="shared" si="9"/>
        <v>-27364419</v>
      </c>
    </row>
    <row r="14" spans="1:22" ht="64.5" customHeight="1">
      <c r="A14" s="1"/>
      <c r="B14" s="23" t="s">
        <v>74</v>
      </c>
      <c r="C14" s="369">
        <v>10636379</v>
      </c>
      <c r="D14" s="33">
        <v>10860822</v>
      </c>
      <c r="E14" s="28">
        <f t="shared" si="0"/>
        <v>-224443</v>
      </c>
      <c r="F14" s="6">
        <v>151467</v>
      </c>
      <c r="G14" s="33">
        <v>986795</v>
      </c>
      <c r="H14" s="28">
        <f t="shared" si="1"/>
        <v>-835328</v>
      </c>
      <c r="I14" s="6">
        <f t="shared" si="10"/>
        <v>10787846</v>
      </c>
      <c r="J14" s="33">
        <f t="shared" si="11"/>
        <v>11847617</v>
      </c>
      <c r="K14" s="62">
        <f t="shared" si="2"/>
        <v>-1059771</v>
      </c>
      <c r="L14" s="370">
        <v>2003903</v>
      </c>
      <c r="M14" s="33">
        <v>1942600</v>
      </c>
      <c r="N14" s="38">
        <f t="shared" si="3"/>
        <v>61303</v>
      </c>
      <c r="O14" s="18"/>
      <c r="P14" s="10"/>
      <c r="Q14" s="11">
        <f t="shared" si="4"/>
        <v>-224443</v>
      </c>
      <c r="R14" s="11">
        <f t="shared" si="5"/>
        <v>0</v>
      </c>
      <c r="S14" s="11">
        <f t="shared" si="6"/>
        <v>-375910</v>
      </c>
      <c r="T14" s="11">
        <f t="shared" si="7"/>
        <v>1362705</v>
      </c>
      <c r="U14" s="11">
        <f t="shared" si="8"/>
        <v>10849149</v>
      </c>
      <c r="V14" s="11">
        <f t="shared" si="9"/>
        <v>-10787846</v>
      </c>
    </row>
    <row r="15" spans="1:22" ht="64.5" customHeight="1">
      <c r="A15" s="1"/>
      <c r="B15" s="23" t="s">
        <v>75</v>
      </c>
      <c r="C15" s="369">
        <v>22690452</v>
      </c>
      <c r="D15" s="33">
        <v>23795648</v>
      </c>
      <c r="E15" s="28">
        <f t="shared" si="0"/>
        <v>-1105196</v>
      </c>
      <c r="F15" s="6">
        <v>2735870</v>
      </c>
      <c r="G15" s="33">
        <v>4049266</v>
      </c>
      <c r="H15" s="28">
        <f t="shared" si="1"/>
        <v>-1313396</v>
      </c>
      <c r="I15" s="6">
        <f t="shared" si="10"/>
        <v>25426322</v>
      </c>
      <c r="J15" s="33">
        <f t="shared" si="11"/>
        <v>27844914</v>
      </c>
      <c r="K15" s="62">
        <f t="shared" si="2"/>
        <v>-2418592</v>
      </c>
      <c r="L15" s="370">
        <v>6836453</v>
      </c>
      <c r="M15" s="33">
        <v>7042082</v>
      </c>
      <c r="N15" s="38">
        <f t="shared" si="3"/>
        <v>-205629</v>
      </c>
      <c r="O15" s="18"/>
      <c r="P15" s="10"/>
      <c r="Q15" s="11">
        <f t="shared" si="4"/>
        <v>-1105196</v>
      </c>
      <c r="R15" s="11">
        <f t="shared" si="5"/>
        <v>0</v>
      </c>
      <c r="S15" s="11">
        <f t="shared" si="6"/>
        <v>-3841066</v>
      </c>
      <c r="T15" s="11">
        <f t="shared" si="7"/>
        <v>7890332</v>
      </c>
      <c r="U15" s="11">
        <f t="shared" si="8"/>
        <v>25220693</v>
      </c>
      <c r="V15" s="11">
        <f t="shared" si="9"/>
        <v>-25426322</v>
      </c>
    </row>
    <row r="16" spans="1:22" ht="64.5" customHeight="1">
      <c r="A16" s="1"/>
      <c r="B16" s="23" t="s">
        <v>76</v>
      </c>
      <c r="C16" s="369">
        <v>18870832</v>
      </c>
      <c r="D16" s="33">
        <v>18065218</v>
      </c>
      <c r="E16" s="28">
        <f t="shared" si="0"/>
        <v>805614</v>
      </c>
      <c r="F16" s="6">
        <v>508548</v>
      </c>
      <c r="G16" s="33">
        <v>629061</v>
      </c>
      <c r="H16" s="28">
        <f t="shared" si="1"/>
        <v>-120513</v>
      </c>
      <c r="I16" s="6">
        <f t="shared" si="10"/>
        <v>19379380</v>
      </c>
      <c r="J16" s="33">
        <f t="shared" si="11"/>
        <v>18694279</v>
      </c>
      <c r="K16" s="62">
        <f t="shared" si="2"/>
        <v>685101</v>
      </c>
      <c r="L16" s="370">
        <v>4883105</v>
      </c>
      <c r="M16" s="33">
        <v>4580644</v>
      </c>
      <c r="N16" s="38">
        <f t="shared" si="3"/>
        <v>302461</v>
      </c>
      <c r="O16" s="18"/>
      <c r="P16" s="10"/>
      <c r="Q16" s="11">
        <f t="shared" si="4"/>
        <v>805614</v>
      </c>
      <c r="R16" s="11">
        <f t="shared" si="5"/>
        <v>0</v>
      </c>
      <c r="S16" s="11">
        <f t="shared" si="6"/>
        <v>297066</v>
      </c>
      <c r="T16" s="11">
        <f t="shared" si="7"/>
        <v>331995</v>
      </c>
      <c r="U16" s="11">
        <f t="shared" si="8"/>
        <v>19681841</v>
      </c>
      <c r="V16" s="11">
        <f t="shared" si="9"/>
        <v>-19379380</v>
      </c>
    </row>
    <row r="17" spans="1:22" ht="64.5" customHeight="1">
      <c r="A17" s="1"/>
      <c r="B17" s="23" t="s">
        <v>77</v>
      </c>
      <c r="C17" s="369">
        <v>22024719</v>
      </c>
      <c r="D17" s="33">
        <v>22119965</v>
      </c>
      <c r="E17" s="28">
        <f t="shared" si="0"/>
        <v>-95246</v>
      </c>
      <c r="F17" s="6">
        <v>1728222</v>
      </c>
      <c r="G17" s="33">
        <v>1901311</v>
      </c>
      <c r="H17" s="28">
        <f t="shared" si="1"/>
        <v>-173089</v>
      </c>
      <c r="I17" s="6">
        <f t="shared" si="10"/>
        <v>23752941</v>
      </c>
      <c r="J17" s="33">
        <f t="shared" si="11"/>
        <v>24021276</v>
      </c>
      <c r="K17" s="62">
        <f t="shared" si="2"/>
        <v>-268335</v>
      </c>
      <c r="L17" s="370">
        <v>4662566</v>
      </c>
      <c r="M17" s="33">
        <v>4004831</v>
      </c>
      <c r="N17" s="38">
        <f t="shared" si="3"/>
        <v>657735</v>
      </c>
      <c r="O17" s="18"/>
      <c r="P17" s="10"/>
      <c r="Q17" s="11">
        <f t="shared" si="4"/>
        <v>-95246</v>
      </c>
      <c r="R17" s="11">
        <f t="shared" si="5"/>
        <v>0</v>
      </c>
      <c r="S17" s="11">
        <f t="shared" si="6"/>
        <v>-1823468</v>
      </c>
      <c r="T17" s="11">
        <f t="shared" si="7"/>
        <v>3724779</v>
      </c>
      <c r="U17" s="11">
        <f t="shared" si="8"/>
        <v>24410676</v>
      </c>
      <c r="V17" s="11">
        <f t="shared" si="9"/>
        <v>-23752941</v>
      </c>
    </row>
    <row r="18" spans="1:22" ht="64.5" customHeight="1">
      <c r="A18" s="1"/>
      <c r="B18" s="23" t="s">
        <v>78</v>
      </c>
      <c r="C18" s="369">
        <v>29237816</v>
      </c>
      <c r="D18" s="33">
        <v>30143276</v>
      </c>
      <c r="E18" s="28">
        <f t="shared" si="0"/>
        <v>-905460</v>
      </c>
      <c r="F18" s="6">
        <v>1825651</v>
      </c>
      <c r="G18" s="33">
        <v>2308873</v>
      </c>
      <c r="H18" s="28">
        <f t="shared" si="1"/>
        <v>-483222</v>
      </c>
      <c r="I18" s="6">
        <f t="shared" si="10"/>
        <v>31063467</v>
      </c>
      <c r="J18" s="33">
        <f t="shared" si="11"/>
        <v>32452149</v>
      </c>
      <c r="K18" s="62">
        <f t="shared" si="2"/>
        <v>-1388682</v>
      </c>
      <c r="L18" s="370">
        <v>7157312</v>
      </c>
      <c r="M18" s="33">
        <v>6394737</v>
      </c>
      <c r="N18" s="38">
        <f t="shared" si="3"/>
        <v>762575</v>
      </c>
      <c r="O18" s="18"/>
      <c r="P18" s="10"/>
      <c r="Q18" s="11">
        <f t="shared" si="4"/>
        <v>-905460</v>
      </c>
      <c r="R18" s="11">
        <f t="shared" si="5"/>
        <v>0</v>
      </c>
      <c r="S18" s="11">
        <f t="shared" si="6"/>
        <v>-2731111</v>
      </c>
      <c r="T18" s="11">
        <f t="shared" si="7"/>
        <v>5039984</v>
      </c>
      <c r="U18" s="11">
        <f t="shared" si="8"/>
        <v>31826042</v>
      </c>
      <c r="V18" s="11">
        <f t="shared" si="9"/>
        <v>-31063467</v>
      </c>
    </row>
    <row r="19" spans="1:22" ht="64.5" customHeight="1">
      <c r="A19" s="1"/>
      <c r="B19" s="23" t="s">
        <v>79</v>
      </c>
      <c r="C19" s="369">
        <v>35485493</v>
      </c>
      <c r="D19" s="33">
        <v>36868258</v>
      </c>
      <c r="E19" s="28">
        <f t="shared" si="0"/>
        <v>-1382765</v>
      </c>
      <c r="F19" s="6">
        <v>843700</v>
      </c>
      <c r="G19" s="33">
        <v>799425</v>
      </c>
      <c r="H19" s="28">
        <f t="shared" si="1"/>
        <v>44275</v>
      </c>
      <c r="I19" s="6">
        <f t="shared" si="10"/>
        <v>36329193</v>
      </c>
      <c r="J19" s="33">
        <f t="shared" si="11"/>
        <v>37667683</v>
      </c>
      <c r="K19" s="62">
        <f t="shared" si="2"/>
        <v>-1338490</v>
      </c>
      <c r="L19" s="370">
        <v>8959566</v>
      </c>
      <c r="M19" s="33">
        <v>7031131</v>
      </c>
      <c r="N19" s="38">
        <f t="shared" si="3"/>
        <v>1928435</v>
      </c>
      <c r="O19" s="18"/>
      <c r="P19" s="10"/>
      <c r="Q19" s="11">
        <f t="shared" si="4"/>
        <v>-1382765</v>
      </c>
      <c r="R19" s="11">
        <f t="shared" si="5"/>
        <v>0</v>
      </c>
      <c r="S19" s="11">
        <f t="shared" si="6"/>
        <v>-2226465</v>
      </c>
      <c r="T19" s="11">
        <f t="shared" si="7"/>
        <v>3025890</v>
      </c>
      <c r="U19" s="11"/>
      <c r="V19" s="11"/>
    </row>
    <row r="20" spans="1:22" ht="64.5" customHeight="1">
      <c r="A20" s="1"/>
      <c r="B20" s="23" t="s">
        <v>80</v>
      </c>
      <c r="C20" s="369">
        <v>16869326</v>
      </c>
      <c r="D20" s="33">
        <v>17299795</v>
      </c>
      <c r="E20" s="28">
        <f t="shared" si="0"/>
        <v>-430469</v>
      </c>
      <c r="F20" s="6">
        <v>1661172</v>
      </c>
      <c r="G20" s="33">
        <v>1837802</v>
      </c>
      <c r="H20" s="28">
        <f t="shared" si="1"/>
        <v>-176630</v>
      </c>
      <c r="I20" s="6">
        <f t="shared" si="10"/>
        <v>18530498</v>
      </c>
      <c r="J20" s="33">
        <f t="shared" si="11"/>
        <v>19137597</v>
      </c>
      <c r="K20" s="62">
        <f t="shared" si="2"/>
        <v>-607099</v>
      </c>
      <c r="L20" s="370">
        <v>1778335</v>
      </c>
      <c r="M20" s="33">
        <v>1544864</v>
      </c>
      <c r="N20" s="38">
        <f t="shared" si="3"/>
        <v>233471</v>
      </c>
      <c r="O20" s="18"/>
      <c r="P20" s="10"/>
      <c r="Q20" s="11">
        <f t="shared" si="4"/>
        <v>-430469</v>
      </c>
      <c r="R20" s="11">
        <f t="shared" si="5"/>
        <v>0</v>
      </c>
      <c r="S20" s="11">
        <f t="shared" si="6"/>
        <v>-2091641</v>
      </c>
      <c r="T20" s="11">
        <f t="shared" si="7"/>
        <v>3929443</v>
      </c>
      <c r="U20" s="11">
        <f aca="true" t="shared" si="12" ref="U20:U25">J20+K20+L20-M20</f>
        <v>18763969</v>
      </c>
      <c r="V20" s="11">
        <f aca="true" t="shared" si="13" ref="V20:V25">N20-U20</f>
        <v>-18530498</v>
      </c>
    </row>
    <row r="21" spans="1:22" ht="64.5" customHeight="1">
      <c r="A21" s="1"/>
      <c r="B21" s="23" t="s">
        <v>81</v>
      </c>
      <c r="C21" s="369">
        <v>28881455</v>
      </c>
      <c r="D21" s="33">
        <v>30169486</v>
      </c>
      <c r="E21" s="28">
        <f t="shared" si="0"/>
        <v>-1288031</v>
      </c>
      <c r="F21" s="6">
        <v>973794</v>
      </c>
      <c r="G21" s="33">
        <v>1137952</v>
      </c>
      <c r="H21" s="28">
        <f t="shared" si="1"/>
        <v>-164158</v>
      </c>
      <c r="I21" s="6">
        <f t="shared" si="10"/>
        <v>29855249</v>
      </c>
      <c r="J21" s="33">
        <f t="shared" si="11"/>
        <v>31307438</v>
      </c>
      <c r="K21" s="62">
        <f t="shared" si="2"/>
        <v>-1452189</v>
      </c>
      <c r="L21" s="370">
        <v>4228529</v>
      </c>
      <c r="M21" s="33">
        <v>3847589</v>
      </c>
      <c r="N21" s="38">
        <f t="shared" si="3"/>
        <v>380940</v>
      </c>
      <c r="O21" s="18"/>
      <c r="P21" s="10"/>
      <c r="Q21" s="11">
        <f t="shared" si="4"/>
        <v>-1288031</v>
      </c>
      <c r="R21" s="11">
        <f t="shared" si="5"/>
        <v>0</v>
      </c>
      <c r="S21" s="11">
        <f t="shared" si="6"/>
        <v>-2261825</v>
      </c>
      <c r="T21" s="11">
        <f t="shared" si="7"/>
        <v>3399777</v>
      </c>
      <c r="U21" s="11">
        <f t="shared" si="12"/>
        <v>30236189</v>
      </c>
      <c r="V21" s="11">
        <f t="shared" si="13"/>
        <v>-29855249</v>
      </c>
    </row>
    <row r="22" spans="1:22" ht="64.5" customHeight="1">
      <c r="A22" s="1"/>
      <c r="B22" s="23" t="s">
        <v>82</v>
      </c>
      <c r="C22" s="369">
        <v>3534691</v>
      </c>
      <c r="D22" s="33">
        <v>3656445</v>
      </c>
      <c r="E22" s="28">
        <f t="shared" si="0"/>
        <v>-121754</v>
      </c>
      <c r="F22" s="6">
        <v>9217</v>
      </c>
      <c r="G22" s="33">
        <v>92090</v>
      </c>
      <c r="H22" s="28">
        <f t="shared" si="1"/>
        <v>-82873</v>
      </c>
      <c r="I22" s="6">
        <f t="shared" si="10"/>
        <v>3543908</v>
      </c>
      <c r="J22" s="33">
        <f t="shared" si="11"/>
        <v>3748535</v>
      </c>
      <c r="K22" s="62">
        <f t="shared" si="2"/>
        <v>-204627</v>
      </c>
      <c r="L22" s="370">
        <v>1932875</v>
      </c>
      <c r="M22" s="33">
        <v>1935749</v>
      </c>
      <c r="N22" s="38">
        <f t="shared" si="3"/>
        <v>-2874</v>
      </c>
      <c r="O22" s="18"/>
      <c r="P22" s="10"/>
      <c r="Q22" s="11">
        <f t="shared" si="4"/>
        <v>-121754</v>
      </c>
      <c r="R22" s="11">
        <f t="shared" si="5"/>
        <v>0</v>
      </c>
      <c r="S22" s="11">
        <f t="shared" si="6"/>
        <v>-130971</v>
      </c>
      <c r="T22" s="11">
        <f t="shared" si="7"/>
        <v>223061</v>
      </c>
      <c r="U22" s="11">
        <f t="shared" si="12"/>
        <v>3541034</v>
      </c>
      <c r="V22" s="11">
        <f t="shared" si="13"/>
        <v>-3543908</v>
      </c>
    </row>
    <row r="23" spans="1:22" ht="64.5" customHeight="1">
      <c r="A23" s="1"/>
      <c r="B23" s="23" t="s">
        <v>83</v>
      </c>
      <c r="C23" s="369">
        <v>9501873</v>
      </c>
      <c r="D23" s="33">
        <v>9582820</v>
      </c>
      <c r="E23" s="28">
        <f t="shared" si="0"/>
        <v>-80947</v>
      </c>
      <c r="F23" s="6">
        <v>57749</v>
      </c>
      <c r="G23" s="33">
        <v>58939</v>
      </c>
      <c r="H23" s="28">
        <f t="shared" si="1"/>
        <v>-1190</v>
      </c>
      <c r="I23" s="6">
        <f t="shared" si="10"/>
        <v>9559622</v>
      </c>
      <c r="J23" s="33">
        <f t="shared" si="11"/>
        <v>9641759</v>
      </c>
      <c r="K23" s="62">
        <f t="shared" si="2"/>
        <v>-82137</v>
      </c>
      <c r="L23" s="370">
        <v>1413362</v>
      </c>
      <c r="M23" s="33">
        <v>1339176</v>
      </c>
      <c r="N23" s="38">
        <f t="shared" si="3"/>
        <v>74186</v>
      </c>
      <c r="O23" s="18"/>
      <c r="P23" s="10"/>
      <c r="Q23" s="11">
        <f t="shared" si="4"/>
        <v>-80947</v>
      </c>
      <c r="R23" s="11">
        <f t="shared" si="5"/>
        <v>0</v>
      </c>
      <c r="S23" s="11">
        <f t="shared" si="6"/>
        <v>-138696</v>
      </c>
      <c r="T23" s="11">
        <f t="shared" si="7"/>
        <v>197635</v>
      </c>
      <c r="U23" s="11">
        <f t="shared" si="12"/>
        <v>9633808</v>
      </c>
      <c r="V23" s="11">
        <f t="shared" si="13"/>
        <v>-9559622</v>
      </c>
    </row>
    <row r="24" spans="1:22" ht="64.5" customHeight="1">
      <c r="A24" s="1"/>
      <c r="B24" s="23" t="s">
        <v>84</v>
      </c>
      <c r="C24" s="369">
        <v>5364149</v>
      </c>
      <c r="D24" s="33">
        <v>5687272</v>
      </c>
      <c r="E24" s="28">
        <f t="shared" si="0"/>
        <v>-323123</v>
      </c>
      <c r="F24" s="6">
        <v>1249719</v>
      </c>
      <c r="G24" s="33">
        <v>1424459</v>
      </c>
      <c r="H24" s="28">
        <f t="shared" si="1"/>
        <v>-174740</v>
      </c>
      <c r="I24" s="6">
        <f t="shared" si="10"/>
        <v>6613868</v>
      </c>
      <c r="J24" s="33">
        <f t="shared" si="11"/>
        <v>7111731</v>
      </c>
      <c r="K24" s="62">
        <f t="shared" si="2"/>
        <v>-497863</v>
      </c>
      <c r="L24" s="370">
        <v>4415248</v>
      </c>
      <c r="M24" s="33">
        <v>3829894</v>
      </c>
      <c r="N24" s="38">
        <f t="shared" si="3"/>
        <v>585354</v>
      </c>
      <c r="O24" s="18"/>
      <c r="P24" s="10"/>
      <c r="Q24" s="11">
        <f t="shared" si="4"/>
        <v>-323123</v>
      </c>
      <c r="R24" s="11">
        <f t="shared" si="5"/>
        <v>0</v>
      </c>
      <c r="S24" s="11">
        <f t="shared" si="6"/>
        <v>-1572842</v>
      </c>
      <c r="T24" s="11">
        <f t="shared" si="7"/>
        <v>2997301</v>
      </c>
      <c r="U24" s="11">
        <f t="shared" si="12"/>
        <v>7199222</v>
      </c>
      <c r="V24" s="11">
        <f t="shared" si="13"/>
        <v>-6613868</v>
      </c>
    </row>
    <row r="25" spans="1:22" ht="64.5" customHeight="1" thickBot="1">
      <c r="A25" s="1"/>
      <c r="B25" s="23" t="s">
        <v>85</v>
      </c>
      <c r="C25" s="369">
        <v>7103892</v>
      </c>
      <c r="D25" s="33">
        <v>7030275</v>
      </c>
      <c r="E25" s="28">
        <f t="shared" si="0"/>
        <v>73617</v>
      </c>
      <c r="F25" s="6">
        <v>2278992</v>
      </c>
      <c r="G25" s="33">
        <v>3633541</v>
      </c>
      <c r="H25" s="28">
        <f t="shared" si="1"/>
        <v>-1354549</v>
      </c>
      <c r="I25" s="6">
        <f t="shared" si="10"/>
        <v>9382884</v>
      </c>
      <c r="J25" s="33">
        <f t="shared" si="11"/>
        <v>10663816</v>
      </c>
      <c r="K25" s="62">
        <f t="shared" si="2"/>
        <v>-1280932</v>
      </c>
      <c r="L25" s="370">
        <v>4383359</v>
      </c>
      <c r="M25" s="33">
        <v>4490308</v>
      </c>
      <c r="N25" s="38">
        <f t="shared" si="3"/>
        <v>-106949</v>
      </c>
      <c r="O25" s="18"/>
      <c r="P25" s="10"/>
      <c r="Q25" s="11">
        <f t="shared" si="4"/>
        <v>73617</v>
      </c>
      <c r="R25" s="11">
        <f t="shared" si="5"/>
        <v>0</v>
      </c>
      <c r="S25" s="11">
        <f t="shared" si="6"/>
        <v>-2205375</v>
      </c>
      <c r="T25" s="11">
        <f t="shared" si="7"/>
        <v>5838916</v>
      </c>
      <c r="U25" s="11">
        <f t="shared" si="12"/>
        <v>9275935</v>
      </c>
      <c r="V25" s="11">
        <f t="shared" si="13"/>
        <v>-9382884</v>
      </c>
    </row>
    <row r="26" spans="1:16" ht="64.5" customHeight="1" thickBot="1">
      <c r="A26" s="1"/>
      <c r="B26" s="355" t="s">
        <v>86</v>
      </c>
      <c r="C26" s="356">
        <f aca="true" t="shared" si="14" ref="C26:N26">SUM(C8:C25)</f>
        <v>627370458</v>
      </c>
      <c r="D26" s="358">
        <f t="shared" si="14"/>
        <v>635052739</v>
      </c>
      <c r="E26" s="359">
        <f t="shared" si="14"/>
        <v>-7682281</v>
      </c>
      <c r="F26" s="356">
        <f t="shared" si="14"/>
        <v>52242934</v>
      </c>
      <c r="G26" s="358">
        <f t="shared" si="14"/>
        <v>66139715</v>
      </c>
      <c r="H26" s="359">
        <f t="shared" si="14"/>
        <v>-13896781</v>
      </c>
      <c r="I26" s="356">
        <f t="shared" si="14"/>
        <v>679613392</v>
      </c>
      <c r="J26" s="358">
        <f t="shared" si="14"/>
        <v>701192454</v>
      </c>
      <c r="K26" s="365">
        <f t="shared" si="14"/>
        <v>-21579062</v>
      </c>
      <c r="L26" s="366">
        <f t="shared" si="14"/>
        <v>124382403</v>
      </c>
      <c r="M26" s="358">
        <f t="shared" si="14"/>
        <v>120549280</v>
      </c>
      <c r="N26" s="360">
        <f t="shared" si="14"/>
        <v>3833123</v>
      </c>
      <c r="O26" s="18"/>
      <c r="P26" s="10"/>
    </row>
    <row r="27" spans="1:16" ht="64.5" customHeight="1">
      <c r="A27" s="1"/>
      <c r="B27" s="24" t="s">
        <v>87</v>
      </c>
      <c r="C27" s="19">
        <f aca="true" t="shared" si="15" ref="C27:N27">SUM(C8:C21)</f>
        <v>601865853</v>
      </c>
      <c r="D27" s="34">
        <f t="shared" si="15"/>
        <v>609095927</v>
      </c>
      <c r="E27" s="29">
        <f t="shared" si="15"/>
        <v>-7230074</v>
      </c>
      <c r="F27" s="19">
        <f t="shared" si="15"/>
        <v>48647257</v>
      </c>
      <c r="G27" s="34">
        <f t="shared" si="15"/>
        <v>60930686</v>
      </c>
      <c r="H27" s="29">
        <f t="shared" si="15"/>
        <v>-12283429</v>
      </c>
      <c r="I27" s="19">
        <f t="shared" si="15"/>
        <v>650513110</v>
      </c>
      <c r="J27" s="34">
        <f t="shared" si="15"/>
        <v>670026613</v>
      </c>
      <c r="K27" s="63">
        <f t="shared" si="15"/>
        <v>-19513503</v>
      </c>
      <c r="L27" s="58">
        <f t="shared" si="15"/>
        <v>112237559</v>
      </c>
      <c r="M27" s="34">
        <f t="shared" si="15"/>
        <v>108954153</v>
      </c>
      <c r="N27" s="39">
        <f t="shared" si="15"/>
        <v>3283406</v>
      </c>
      <c r="O27" s="18"/>
      <c r="P27" s="10"/>
    </row>
    <row r="28" spans="1:16" ht="64.5" customHeight="1" thickBot="1">
      <c r="A28" s="1"/>
      <c r="B28" s="25" t="s">
        <v>88</v>
      </c>
      <c r="C28" s="17">
        <f aca="true" t="shared" si="16" ref="C28:N28">SUM(C22:C25)</f>
        <v>25504605</v>
      </c>
      <c r="D28" s="35">
        <f t="shared" si="16"/>
        <v>25956812</v>
      </c>
      <c r="E28" s="30">
        <f t="shared" si="16"/>
        <v>-452207</v>
      </c>
      <c r="F28" s="17">
        <f t="shared" si="16"/>
        <v>3595677</v>
      </c>
      <c r="G28" s="35">
        <f t="shared" si="16"/>
        <v>5209029</v>
      </c>
      <c r="H28" s="30">
        <f t="shared" si="16"/>
        <v>-1613352</v>
      </c>
      <c r="I28" s="17">
        <f t="shared" si="16"/>
        <v>29100282</v>
      </c>
      <c r="J28" s="35">
        <f t="shared" si="16"/>
        <v>31165841</v>
      </c>
      <c r="K28" s="64">
        <f t="shared" si="16"/>
        <v>-2065559</v>
      </c>
      <c r="L28" s="59">
        <f t="shared" si="16"/>
        <v>12144844</v>
      </c>
      <c r="M28" s="35">
        <f t="shared" si="16"/>
        <v>11595127</v>
      </c>
      <c r="N28" s="40">
        <f t="shared" si="16"/>
        <v>549717</v>
      </c>
      <c r="O28" s="18"/>
      <c r="P28" s="10"/>
    </row>
    <row r="29" spans="2:14" ht="15" thickTop="1">
      <c r="B29" s="12"/>
      <c r="C29" s="12"/>
      <c r="D29" s="12"/>
      <c r="E29" s="12"/>
      <c r="F29" s="12"/>
      <c r="G29" s="12"/>
      <c r="H29" s="12"/>
      <c r="I29" s="12"/>
      <c r="J29" s="12"/>
      <c r="K29" s="12"/>
      <c r="L29" s="12"/>
      <c r="M29" s="12"/>
      <c r="N29" s="12"/>
    </row>
    <row r="31" ht="14.25">
      <c r="Q31" s="11" t="s">
        <v>42</v>
      </c>
    </row>
    <row r="33" ht="14.25">
      <c r="Q33" s="11" t="s">
        <v>43</v>
      </c>
    </row>
  </sheetData>
  <mergeCells count="5">
    <mergeCell ref="F5:H6"/>
    <mergeCell ref="I5:K6"/>
    <mergeCell ref="L5:N6"/>
    <mergeCell ref="B5:B6"/>
    <mergeCell ref="C5:E6"/>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0" r:id="rId1"/>
  <headerFooter alignWithMargins="0">
    <oddFooter>&amp;C&amp;24 18</oddFooter>
  </headerFooter>
</worksheet>
</file>

<file path=xl/worksheets/sheet2.xml><?xml version="1.0" encoding="utf-8"?>
<worksheet xmlns="http://schemas.openxmlformats.org/spreadsheetml/2006/main" xmlns:r="http://schemas.openxmlformats.org/officeDocument/2006/relationships">
  <dimension ref="A1:AF58"/>
  <sheetViews>
    <sheetView workbookViewId="0" topLeftCell="A1">
      <selection activeCell="A1" sqref="A1"/>
    </sheetView>
  </sheetViews>
  <sheetFormatPr defaultColWidth="9.00390625" defaultRowHeight="14.25"/>
  <cols>
    <col min="1" max="1" width="9.00390625" style="84" customWidth="1"/>
    <col min="2" max="2" width="17.375" style="84" customWidth="1"/>
    <col min="3" max="5" width="20.625" style="84" customWidth="1"/>
    <col min="6" max="6" width="15.625" style="84" customWidth="1"/>
    <col min="7" max="16384" width="9.00390625" style="84" customWidth="1"/>
  </cols>
  <sheetData>
    <row r="1" ht="21">
      <c r="A1" s="83" t="s">
        <v>204</v>
      </c>
    </row>
    <row r="3" ht="18" customHeight="1">
      <c r="A3" s="85" t="s">
        <v>400</v>
      </c>
    </row>
    <row r="4" ht="18" customHeight="1"/>
    <row r="5" spans="1:6" ht="19.5" customHeight="1">
      <c r="A5" s="86" t="s">
        <v>205</v>
      </c>
      <c r="B5" s="87" t="s">
        <v>401</v>
      </c>
      <c r="C5" s="87"/>
      <c r="D5" s="87"/>
      <c r="E5" s="87"/>
      <c r="F5" s="87"/>
    </row>
    <row r="6" spans="1:6" ht="19.5" customHeight="1">
      <c r="A6" s="87"/>
      <c r="B6" s="87" t="s">
        <v>402</v>
      </c>
      <c r="C6" s="87"/>
      <c r="D6" s="87"/>
      <c r="E6" s="87"/>
      <c r="F6" s="87"/>
    </row>
    <row r="7" spans="1:6" ht="19.5" customHeight="1">
      <c r="A7" s="87"/>
      <c r="B7" s="87" t="s">
        <v>405</v>
      </c>
      <c r="C7" s="87"/>
      <c r="D7" s="87"/>
      <c r="E7" s="87"/>
      <c r="F7" s="87"/>
    </row>
    <row r="8" spans="1:6" ht="19.5" customHeight="1">
      <c r="A8" s="86"/>
      <c r="B8" s="87" t="s">
        <v>25</v>
      </c>
      <c r="C8" s="87"/>
      <c r="D8" s="87"/>
      <c r="E8" s="87"/>
      <c r="F8" s="87"/>
    </row>
    <row r="9" spans="1:6" ht="19.5" customHeight="1">
      <c r="A9" s="87"/>
      <c r="B9" s="87" t="s">
        <v>406</v>
      </c>
      <c r="C9" s="87"/>
      <c r="D9" s="87"/>
      <c r="E9" s="87"/>
      <c r="F9" s="87"/>
    </row>
    <row r="10" spans="1:6" ht="19.5" customHeight="1">
      <c r="A10" s="87"/>
      <c r="B10" s="87" t="s">
        <v>30</v>
      </c>
      <c r="C10" s="87"/>
      <c r="D10" s="87"/>
      <c r="E10" s="87"/>
      <c r="F10" s="87"/>
    </row>
    <row r="11" spans="1:6" ht="19.5" customHeight="1">
      <c r="A11" s="87"/>
      <c r="B11" s="87" t="s">
        <v>419</v>
      </c>
      <c r="C11" s="87"/>
      <c r="D11" s="87"/>
      <c r="E11" s="87"/>
      <c r="F11" s="87"/>
    </row>
    <row r="12" spans="1:6" ht="19.5" customHeight="1">
      <c r="A12" s="87"/>
      <c r="B12" s="87"/>
      <c r="C12" s="87"/>
      <c r="D12" s="87"/>
      <c r="E12" s="87"/>
      <c r="F12" s="87"/>
    </row>
    <row r="13" spans="1:6" ht="19.5" customHeight="1">
      <c r="A13" s="86" t="s">
        <v>206</v>
      </c>
      <c r="B13" s="87" t="s">
        <v>407</v>
      </c>
      <c r="C13" s="87"/>
      <c r="D13" s="87"/>
      <c r="E13" s="87"/>
      <c r="F13" s="87"/>
    </row>
    <row r="14" spans="1:6" ht="19.5" customHeight="1">
      <c r="A14" s="87"/>
      <c r="B14" s="87" t="s">
        <v>408</v>
      </c>
      <c r="C14" s="87"/>
      <c r="D14" s="87"/>
      <c r="E14" s="87"/>
      <c r="F14" s="87"/>
    </row>
    <row r="15" spans="1:6" ht="19.5" customHeight="1">
      <c r="A15" s="87"/>
      <c r="B15" s="87" t="s">
        <v>36</v>
      </c>
      <c r="C15" s="87"/>
      <c r="D15" s="87"/>
      <c r="E15" s="87"/>
      <c r="F15" s="87"/>
    </row>
    <row r="16" spans="1:6" ht="19.5" customHeight="1">
      <c r="A16" s="87"/>
      <c r="B16" s="87" t="s">
        <v>26</v>
      </c>
      <c r="C16" s="87"/>
      <c r="D16" s="87"/>
      <c r="E16" s="87"/>
      <c r="F16" s="87"/>
    </row>
    <row r="17" spans="1:6" ht="19.5" customHeight="1">
      <c r="A17" s="87"/>
      <c r="B17" s="87" t="s">
        <v>27</v>
      </c>
      <c r="C17" s="87"/>
      <c r="D17" s="87"/>
      <c r="E17" s="87"/>
      <c r="F17" s="87"/>
    </row>
    <row r="18" spans="1:6" ht="19.5" customHeight="1">
      <c r="A18" s="87"/>
      <c r="B18" s="87" t="s">
        <v>28</v>
      </c>
      <c r="C18" s="87"/>
      <c r="D18" s="87"/>
      <c r="E18" s="87"/>
      <c r="F18" s="87"/>
    </row>
    <row r="19" spans="1:6" ht="19.5" customHeight="1">
      <c r="A19" s="87"/>
      <c r="B19" s="87" t="s">
        <v>29</v>
      </c>
      <c r="C19" s="87"/>
      <c r="D19" s="87"/>
      <c r="E19" s="87"/>
      <c r="F19" s="87"/>
    </row>
    <row r="20" spans="1:6" ht="19.5" customHeight="1">
      <c r="A20" s="87"/>
      <c r="B20" s="87" t="s">
        <v>31</v>
      </c>
      <c r="C20" s="87"/>
      <c r="D20" s="87"/>
      <c r="E20" s="87"/>
      <c r="F20" s="87"/>
    </row>
    <row r="21" spans="1:6" ht="19.5" customHeight="1">
      <c r="A21" s="87"/>
      <c r="B21" s="87" t="s">
        <v>32</v>
      </c>
      <c r="C21" s="87"/>
      <c r="D21" s="87"/>
      <c r="E21" s="87"/>
      <c r="F21" s="87"/>
    </row>
    <row r="22" spans="1:6" ht="19.5" customHeight="1">
      <c r="A22" s="87"/>
      <c r="B22" s="87" t="s">
        <v>33</v>
      </c>
      <c r="C22" s="87"/>
      <c r="D22" s="87"/>
      <c r="E22" s="87"/>
      <c r="F22" s="87"/>
    </row>
    <row r="25" ht="17.25">
      <c r="A25" s="85" t="s">
        <v>403</v>
      </c>
    </row>
    <row r="27" spans="2:6" ht="24.75" customHeight="1" thickBot="1">
      <c r="B27" s="87"/>
      <c r="C27" s="87"/>
      <c r="D27" s="87"/>
      <c r="E27" s="380" t="s">
        <v>207</v>
      </c>
      <c r="F27" s="381"/>
    </row>
    <row r="28" spans="2:6" ht="24.75" customHeight="1">
      <c r="B28" s="382" t="s">
        <v>208</v>
      </c>
      <c r="C28" s="382" t="s">
        <v>404</v>
      </c>
      <c r="D28" s="382" t="s">
        <v>209</v>
      </c>
      <c r="E28" s="384" t="s">
        <v>210</v>
      </c>
      <c r="F28" s="385"/>
    </row>
    <row r="29" spans="2:6" ht="24.75" customHeight="1" thickBot="1">
      <c r="B29" s="383"/>
      <c r="C29" s="386"/>
      <c r="D29" s="386"/>
      <c r="E29" s="89" t="s">
        <v>211</v>
      </c>
      <c r="F29" s="90" t="s">
        <v>212</v>
      </c>
    </row>
    <row r="30" spans="2:6" ht="24.75" customHeight="1">
      <c r="B30" s="91" t="s">
        <v>213</v>
      </c>
      <c r="C30" s="92">
        <v>503848391</v>
      </c>
      <c r="D30" s="93">
        <v>507911319</v>
      </c>
      <c r="E30" s="94">
        <f>SUM(C30-D30)</f>
        <v>-4062928</v>
      </c>
      <c r="F30" s="95">
        <f>ROUND(E30/D30*100,2)</f>
        <v>-0.8</v>
      </c>
    </row>
    <row r="31" spans="2:6" ht="24.75" customHeight="1" thickBot="1">
      <c r="B31" s="88" t="s">
        <v>214</v>
      </c>
      <c r="C31" s="96">
        <v>487677929</v>
      </c>
      <c r="D31" s="97">
        <v>490776677</v>
      </c>
      <c r="E31" s="98">
        <f>SUM(C31-D31)</f>
        <v>-3098748</v>
      </c>
      <c r="F31" s="99">
        <f>ROUND(E31/D31*100,2)</f>
        <v>-0.63</v>
      </c>
    </row>
    <row r="34" ht="17.25">
      <c r="A34" s="85" t="s">
        <v>215</v>
      </c>
    </row>
    <row r="51" ht="14.25">
      <c r="B51" s="87"/>
    </row>
    <row r="55" ht="19.5" customHeight="1">
      <c r="B55" s="100" t="s">
        <v>216</v>
      </c>
    </row>
    <row r="56" spans="27:32" ht="13.5">
      <c r="AA56" s="326"/>
      <c r="AB56" s="327" t="s">
        <v>377</v>
      </c>
      <c r="AC56" s="327" t="s">
        <v>378</v>
      </c>
      <c r="AD56" s="327" t="s">
        <v>379</v>
      </c>
      <c r="AE56" s="327" t="s">
        <v>380</v>
      </c>
      <c r="AF56" s="327" t="s">
        <v>399</v>
      </c>
    </row>
    <row r="57" spans="27:32" ht="13.5">
      <c r="AA57" s="329" t="s">
        <v>375</v>
      </c>
      <c r="AB57" s="328">
        <v>528360</v>
      </c>
      <c r="AC57" s="328">
        <v>535338</v>
      </c>
      <c r="AD57" s="328">
        <v>526430</v>
      </c>
      <c r="AE57" s="328">
        <v>507911</v>
      </c>
      <c r="AF57" s="328">
        <v>503848</v>
      </c>
    </row>
    <row r="58" spans="27:32" ht="13.5">
      <c r="AA58" s="329" t="s">
        <v>376</v>
      </c>
      <c r="AB58" s="328">
        <v>511361</v>
      </c>
      <c r="AC58" s="328">
        <v>520672</v>
      </c>
      <c r="AD58" s="328">
        <v>510760</v>
      </c>
      <c r="AE58" s="328">
        <v>490777</v>
      </c>
      <c r="AF58" s="328">
        <v>487678</v>
      </c>
    </row>
  </sheetData>
  <mergeCells count="5">
    <mergeCell ref="E27:F27"/>
    <mergeCell ref="B28:B29"/>
    <mergeCell ref="E28:F28"/>
    <mergeCell ref="C28:C29"/>
    <mergeCell ref="D28:D29"/>
  </mergeCells>
  <printOptions/>
  <pageMargins left="0.5905511811023623" right="0.984251968503937" top="0.7874015748031497" bottom="0.7874015748031497" header="0.5118110236220472" footer="0.5118110236220472"/>
  <pageSetup horizontalDpi="600" verticalDpi="600" orientation="portrait" paperSize="9" scale="77" r:id="rId2"/>
  <headerFooter alignWithMargins="0">
    <oddFooter>&amp;C&amp;16 1</oddFooter>
  </headerFooter>
  <drawing r:id="rId1"/>
</worksheet>
</file>

<file path=xl/worksheets/sheet20.xml><?xml version="1.0" encoding="utf-8"?>
<worksheet xmlns="http://schemas.openxmlformats.org/spreadsheetml/2006/main" xmlns:r="http://schemas.openxmlformats.org/officeDocument/2006/relationships">
  <dimension ref="A3:AL41"/>
  <sheetViews>
    <sheetView workbookViewId="0" topLeftCell="A1">
      <selection activeCell="A1" sqref="A1"/>
    </sheetView>
  </sheetViews>
  <sheetFormatPr defaultColWidth="9.00390625" defaultRowHeight="14.25"/>
  <cols>
    <col min="1" max="16384" width="2.625" style="68" customWidth="1"/>
  </cols>
  <sheetData>
    <row r="2" ht="15" customHeight="1"/>
    <row r="3" spans="1:38" ht="28.5">
      <c r="A3" s="509" t="s">
        <v>155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10"/>
      <c r="AK3" s="510"/>
      <c r="AL3" s="510"/>
    </row>
    <row r="4" ht="24" customHeight="1"/>
    <row r="5" ht="24" customHeight="1">
      <c r="A5" s="70" t="s">
        <v>156</v>
      </c>
    </row>
    <row r="6" spans="3:38" ht="24" customHeight="1">
      <c r="C6" s="74" t="s">
        <v>157</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7" ht="24" customHeight="1">
      <c r="C7" s="75" t="s">
        <v>158</v>
      </c>
    </row>
    <row r="8" spans="3:38" ht="24" customHeight="1">
      <c r="C8" s="74" t="s">
        <v>159</v>
      </c>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row>
    <row r="9" spans="3:38" ht="24" customHeight="1">
      <c r="C9" s="72"/>
      <c r="D9" s="76" t="s">
        <v>160</v>
      </c>
      <c r="E9" s="77"/>
      <c r="F9" s="77"/>
      <c r="G9" s="77"/>
      <c r="H9" s="77"/>
      <c r="I9" s="77"/>
      <c r="J9" s="77"/>
      <c r="K9" s="77"/>
      <c r="L9" s="77"/>
      <c r="M9" s="77"/>
      <c r="N9" s="77"/>
      <c r="O9" s="77"/>
      <c r="P9" s="77"/>
      <c r="Q9" s="505" t="s">
        <v>162</v>
      </c>
      <c r="R9" s="513"/>
      <c r="S9" s="513"/>
      <c r="T9" s="513"/>
      <c r="U9" s="69"/>
      <c r="V9" s="72"/>
      <c r="W9" s="72"/>
      <c r="X9" s="72"/>
      <c r="Y9" s="72"/>
      <c r="Z9" s="72"/>
      <c r="AA9" s="72"/>
      <c r="AB9" s="72"/>
      <c r="AC9" s="72"/>
      <c r="AD9" s="72"/>
      <c r="AE9" s="72"/>
      <c r="AF9" s="72"/>
      <c r="AG9" s="72"/>
      <c r="AH9" s="72"/>
      <c r="AI9" s="72"/>
      <c r="AJ9" s="72"/>
      <c r="AK9" s="72"/>
      <c r="AL9" s="72"/>
    </row>
    <row r="10" spans="3:38" ht="24" customHeight="1">
      <c r="C10" s="72"/>
      <c r="D10" s="511" t="s">
        <v>161</v>
      </c>
      <c r="E10" s="512"/>
      <c r="F10" s="512"/>
      <c r="G10" s="512"/>
      <c r="H10" s="512"/>
      <c r="I10" s="512"/>
      <c r="J10" s="512"/>
      <c r="K10" s="512"/>
      <c r="L10" s="512"/>
      <c r="M10" s="512"/>
      <c r="N10" s="512"/>
      <c r="O10" s="512"/>
      <c r="P10" s="512"/>
      <c r="Q10" s="513"/>
      <c r="R10" s="513"/>
      <c r="S10" s="513"/>
      <c r="T10" s="513"/>
      <c r="U10" s="69"/>
      <c r="V10" s="72"/>
      <c r="W10" s="72"/>
      <c r="X10" s="72"/>
      <c r="Y10" s="72"/>
      <c r="Z10" s="72"/>
      <c r="AA10" s="72"/>
      <c r="AB10" s="72"/>
      <c r="AC10" s="72"/>
      <c r="AD10" s="72"/>
      <c r="AE10" s="72"/>
      <c r="AF10" s="72"/>
      <c r="AG10" s="72"/>
      <c r="AH10" s="72"/>
      <c r="AI10" s="72"/>
      <c r="AJ10" s="72"/>
      <c r="AK10" s="72"/>
      <c r="AL10" s="72"/>
    </row>
    <row r="11" ht="24" customHeight="1"/>
    <row r="12" ht="24" customHeight="1">
      <c r="A12" s="70" t="s">
        <v>163</v>
      </c>
    </row>
    <row r="13" spans="2:38" ht="24" customHeight="1">
      <c r="B13" s="75" t="s">
        <v>164</v>
      </c>
      <c r="C13" s="502" t="s">
        <v>165</v>
      </c>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row>
    <row r="14" ht="24" customHeight="1">
      <c r="C14" s="75" t="s">
        <v>166</v>
      </c>
    </row>
    <row r="15" ht="24" customHeight="1"/>
    <row r="16" ht="24" customHeight="1">
      <c r="A16" s="70" t="s">
        <v>167</v>
      </c>
    </row>
    <row r="17" spans="3:38" ht="24" customHeight="1">
      <c r="C17" s="74" t="s">
        <v>168</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row>
    <row r="18" spans="3:38" ht="24" customHeight="1">
      <c r="C18" s="74" t="s">
        <v>169</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row>
    <row r="19" spans="3:38" ht="24" customHeight="1">
      <c r="C19" s="72"/>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row>
    <row r="20" ht="24" customHeight="1">
      <c r="A20" s="70" t="s">
        <v>170</v>
      </c>
    </row>
    <row r="21" spans="3:38" ht="24" customHeight="1">
      <c r="C21" s="74" t="s">
        <v>171</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row>
    <row r="22" spans="3:38" ht="24" customHeight="1">
      <c r="C22" s="502" t="s">
        <v>172</v>
      </c>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row>
    <row r="23" spans="3:38" ht="24" customHeight="1">
      <c r="C23" s="74" t="s">
        <v>173</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row>
    <row r="24" ht="24" customHeight="1"/>
    <row r="25" ht="24" customHeight="1">
      <c r="A25" s="70" t="s">
        <v>174</v>
      </c>
    </row>
    <row r="26" spans="3:38" ht="24" customHeight="1">
      <c r="C26" s="502" t="s">
        <v>175</v>
      </c>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row>
    <row r="27" ht="24" customHeight="1">
      <c r="C27" s="75" t="s">
        <v>176</v>
      </c>
    </row>
    <row r="28" spans="3:38" ht="24" customHeight="1">
      <c r="C28" s="502" t="s">
        <v>177</v>
      </c>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row>
    <row r="29" ht="24" customHeight="1">
      <c r="C29" s="75" t="s">
        <v>178</v>
      </c>
    </row>
    <row r="30" ht="24" customHeight="1"/>
    <row r="31" ht="24" customHeight="1">
      <c r="A31" s="70" t="s">
        <v>179</v>
      </c>
    </row>
    <row r="32" spans="3:38" ht="24" customHeight="1">
      <c r="C32" s="502" t="s">
        <v>180</v>
      </c>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row>
    <row r="33" spans="3:38" ht="24" customHeight="1">
      <c r="C33" s="502" t="s">
        <v>181</v>
      </c>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503"/>
      <c r="AL33" s="503"/>
    </row>
    <row r="34" ht="24" customHeight="1"/>
    <row r="35" ht="24" customHeight="1">
      <c r="A35" s="70" t="s">
        <v>182</v>
      </c>
    </row>
    <row r="36" spans="2:38" ht="24" customHeight="1">
      <c r="B36" s="75" t="s">
        <v>164</v>
      </c>
      <c r="C36" s="502" t="s">
        <v>183</v>
      </c>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row>
    <row r="37" spans="3:38" ht="24" customHeight="1">
      <c r="C37" s="502" t="s">
        <v>184</v>
      </c>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row>
    <row r="38" ht="24" customHeight="1">
      <c r="C38" s="75" t="s">
        <v>185</v>
      </c>
    </row>
    <row r="39" ht="24" customHeight="1">
      <c r="C39" s="75" t="s">
        <v>159</v>
      </c>
    </row>
    <row r="40" spans="4:24" ht="24" customHeight="1">
      <c r="D40" s="504" t="s">
        <v>186</v>
      </c>
      <c r="E40" s="504"/>
      <c r="F40" s="504"/>
      <c r="G40" s="504"/>
      <c r="H40" s="504"/>
      <c r="I40" s="504"/>
      <c r="J40" s="504"/>
      <c r="K40" s="504"/>
      <c r="L40" s="504"/>
      <c r="M40" s="504"/>
      <c r="N40" s="504"/>
      <c r="O40" s="504"/>
      <c r="P40" s="504"/>
      <c r="Q40" s="504"/>
      <c r="R40" s="504"/>
      <c r="S40" s="504"/>
      <c r="T40" s="504"/>
      <c r="U40" s="505" t="s">
        <v>162</v>
      </c>
      <c r="V40" s="505"/>
      <c r="W40" s="505"/>
      <c r="X40" s="505"/>
    </row>
    <row r="41" spans="4:24" ht="24" customHeight="1">
      <c r="D41" s="506" t="s">
        <v>477</v>
      </c>
      <c r="E41" s="507"/>
      <c r="F41" s="507"/>
      <c r="G41" s="507"/>
      <c r="H41" s="507"/>
      <c r="I41" s="507"/>
      <c r="J41" s="507"/>
      <c r="K41" s="507"/>
      <c r="L41" s="507"/>
      <c r="M41" s="507"/>
      <c r="N41" s="507"/>
      <c r="O41" s="507"/>
      <c r="P41" s="507"/>
      <c r="Q41" s="507"/>
      <c r="R41" s="507"/>
      <c r="S41" s="507"/>
      <c r="T41" s="507"/>
      <c r="U41" s="505"/>
      <c r="V41" s="505"/>
      <c r="W41" s="505"/>
      <c r="X41" s="505"/>
    </row>
    <row r="42" ht="18.75" customHeight="1"/>
    <row r="43" ht="18.75" customHeight="1"/>
    <row r="44" ht="18.75"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row r="1940" ht="18" customHeight="1"/>
    <row r="1941" ht="18" customHeight="1"/>
    <row r="1942" ht="18" customHeight="1"/>
    <row r="1943" ht="18" customHeight="1"/>
    <row r="1944" ht="18" customHeight="1"/>
    <row r="1945" ht="18" customHeight="1"/>
    <row r="1946" ht="18" customHeight="1"/>
    <row r="1947" ht="18"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8" customHeight="1"/>
    <row r="1972" ht="18" customHeight="1"/>
    <row r="1973" ht="18" customHeight="1"/>
    <row r="1974" ht="18" customHeight="1"/>
    <row r="1975" ht="18" customHeight="1"/>
    <row r="1976" ht="18" customHeight="1"/>
    <row r="1977" ht="18" customHeight="1"/>
    <row r="1978" ht="18" customHeight="1"/>
    <row r="1979" ht="18" customHeight="1"/>
    <row r="1980" ht="18" customHeight="1"/>
    <row r="1981" ht="18" customHeight="1"/>
    <row r="1982" ht="18" customHeight="1"/>
    <row r="1983" ht="18" customHeight="1"/>
    <row r="1984" ht="18" customHeight="1"/>
    <row r="1985" ht="18" customHeight="1"/>
    <row r="1986" ht="18" customHeight="1"/>
    <row r="1987" ht="18" customHeight="1"/>
    <row r="1988" ht="18" customHeight="1"/>
    <row r="1989" ht="18" customHeight="1"/>
    <row r="1990" ht="18" customHeight="1"/>
    <row r="1991" ht="18" customHeight="1"/>
    <row r="1992" ht="18" customHeight="1"/>
    <row r="1993" ht="18" customHeight="1"/>
    <row r="1994" ht="18" customHeight="1"/>
    <row r="1995" ht="18" customHeight="1"/>
    <row r="1996" ht="18" customHeight="1"/>
    <row r="1997" ht="18" customHeight="1"/>
    <row r="1998" ht="18" customHeight="1"/>
    <row r="1999" ht="18" customHeight="1"/>
    <row r="2000" ht="18" customHeight="1"/>
    <row r="2001" ht="18" customHeight="1"/>
    <row r="2002" ht="18" customHeight="1"/>
    <row r="2003" ht="18"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8" customHeight="1"/>
    <row r="2042" ht="18" customHeight="1"/>
    <row r="2043" ht="18" customHeight="1"/>
    <row r="2044" ht="18" customHeight="1"/>
    <row r="2045" ht="18" customHeight="1"/>
    <row r="2046" ht="18" customHeight="1"/>
    <row r="2047" ht="18" customHeight="1"/>
    <row r="2048" ht="18" customHeight="1"/>
    <row r="2049" ht="18" customHeight="1"/>
    <row r="2050" ht="18" customHeight="1"/>
    <row r="2051" ht="18" customHeight="1"/>
    <row r="2052" ht="18" customHeight="1"/>
    <row r="2053" ht="18" customHeight="1"/>
    <row r="2054" ht="18" customHeight="1"/>
    <row r="2055" ht="18" customHeight="1"/>
    <row r="2056" ht="18" customHeight="1"/>
    <row r="2057" ht="18" customHeight="1"/>
    <row r="2058" ht="18" customHeight="1"/>
    <row r="2059" ht="18" customHeight="1"/>
    <row r="2060" ht="18" customHeight="1"/>
    <row r="2061" ht="18" customHeight="1"/>
    <row r="2062" ht="18" customHeight="1"/>
    <row r="2063" ht="18" customHeight="1"/>
    <row r="2064" ht="18" customHeight="1"/>
    <row r="2065" ht="18" customHeight="1"/>
    <row r="2066" ht="18" customHeight="1"/>
    <row r="2067" ht="18" customHeight="1"/>
    <row r="2068" ht="18" customHeight="1"/>
    <row r="2069" ht="18" customHeight="1"/>
    <row r="2070" ht="18" customHeight="1"/>
    <row r="2071" ht="18" customHeight="1"/>
    <row r="2072" ht="18" customHeight="1"/>
    <row r="2073" ht="18" customHeight="1"/>
    <row r="2074" ht="18" customHeight="1"/>
    <row r="2075" ht="18" customHeight="1"/>
    <row r="2076" ht="18" customHeight="1"/>
    <row r="2077" ht="18" customHeight="1"/>
    <row r="2078" ht="18" customHeight="1"/>
    <row r="2079" ht="18" customHeight="1"/>
    <row r="2080" ht="18" customHeight="1"/>
    <row r="2081" ht="18" customHeight="1"/>
    <row r="2082" ht="18" customHeight="1"/>
    <row r="2083" ht="18" customHeight="1"/>
    <row r="2084" ht="18" customHeight="1"/>
    <row r="2085" ht="18" customHeight="1"/>
    <row r="2086" ht="18" customHeight="1"/>
    <row r="2087" ht="18" customHeight="1"/>
    <row r="2088" ht="18" customHeight="1"/>
    <row r="2089" ht="18" customHeight="1"/>
    <row r="2090" ht="18" customHeight="1"/>
    <row r="2091" ht="18" customHeight="1"/>
    <row r="2092" ht="18" customHeight="1"/>
    <row r="2093" ht="18" customHeight="1"/>
    <row r="2094" ht="18" customHeight="1"/>
    <row r="2095" ht="18" customHeight="1"/>
    <row r="2096" ht="18" customHeight="1"/>
    <row r="2097" ht="18" customHeight="1"/>
    <row r="2098" ht="18" customHeight="1"/>
    <row r="2099" ht="18" customHeight="1"/>
    <row r="2100" ht="18" customHeight="1"/>
    <row r="2101" ht="18" customHeight="1"/>
    <row r="2102" ht="18" customHeight="1"/>
    <row r="2103" ht="18" customHeight="1"/>
    <row r="2104" ht="18" customHeight="1"/>
    <row r="2105" ht="18" customHeight="1"/>
    <row r="2106" ht="18" customHeight="1"/>
    <row r="2107" ht="18" customHeight="1"/>
    <row r="2108" ht="18" customHeight="1"/>
    <row r="2109" ht="18" customHeight="1"/>
    <row r="2110" ht="18" customHeight="1"/>
    <row r="2111" ht="18" customHeight="1"/>
    <row r="2112" ht="18" customHeight="1"/>
    <row r="2113" ht="18" customHeight="1"/>
    <row r="2114" ht="18" customHeight="1"/>
    <row r="2115" ht="18" customHeight="1"/>
    <row r="2116" ht="18" customHeight="1"/>
    <row r="2117" ht="18" customHeight="1"/>
    <row r="2118" ht="18" customHeight="1"/>
    <row r="2119" ht="18" customHeight="1"/>
    <row r="2120" ht="18" customHeight="1"/>
    <row r="2121" ht="18" customHeight="1"/>
    <row r="2122" ht="18" customHeight="1"/>
    <row r="2123" ht="18" customHeight="1"/>
    <row r="2124" ht="18" customHeight="1"/>
    <row r="2125" ht="18" customHeight="1"/>
    <row r="2126" ht="18" customHeight="1"/>
    <row r="2127" ht="18" customHeight="1"/>
    <row r="2128" ht="18" customHeight="1"/>
    <row r="2129" ht="18" customHeight="1"/>
    <row r="2130" ht="18" customHeight="1"/>
    <row r="2131" ht="18" customHeight="1"/>
    <row r="2132" ht="18" customHeight="1"/>
    <row r="2133" ht="18" customHeight="1"/>
    <row r="2134" ht="18" customHeight="1"/>
    <row r="2135" ht="18" customHeight="1"/>
    <row r="2136" ht="18" customHeight="1"/>
    <row r="2137" ht="18" customHeight="1"/>
    <row r="2138" ht="18" customHeight="1"/>
    <row r="2139" ht="18" customHeight="1"/>
    <row r="2140" ht="18" customHeight="1"/>
    <row r="2141" ht="18" customHeight="1"/>
    <row r="2142" ht="18" customHeight="1"/>
    <row r="2143" ht="18" customHeight="1"/>
    <row r="2144" ht="18" customHeight="1"/>
    <row r="2145" ht="18" customHeight="1"/>
    <row r="2146" ht="18" customHeight="1"/>
    <row r="2147" ht="18" customHeight="1"/>
    <row r="2148" ht="18" customHeight="1"/>
    <row r="2149" ht="18" customHeight="1"/>
    <row r="2150" ht="18" customHeight="1"/>
    <row r="2151" ht="18" customHeight="1"/>
    <row r="2152" ht="18" customHeight="1"/>
    <row r="2153" ht="18" customHeight="1"/>
    <row r="2154" ht="18" customHeight="1"/>
    <row r="2155" ht="18" customHeight="1"/>
    <row r="2156" ht="18" customHeight="1"/>
    <row r="2157" ht="18" customHeight="1"/>
    <row r="2158" ht="18" customHeight="1"/>
    <row r="2159" ht="18" customHeight="1"/>
    <row r="2160" ht="18" customHeight="1"/>
    <row r="2161" ht="18" customHeight="1"/>
    <row r="2162" ht="18" customHeight="1"/>
    <row r="2163" ht="18" customHeight="1"/>
    <row r="2164" ht="18" customHeight="1"/>
    <row r="2165" ht="18" customHeight="1"/>
    <row r="2166" ht="18" customHeight="1"/>
    <row r="2167" ht="18" customHeight="1"/>
    <row r="2168" ht="18" customHeight="1"/>
    <row r="2169" ht="18" customHeight="1"/>
    <row r="2170" ht="18" customHeight="1"/>
    <row r="2171" ht="18" customHeight="1"/>
    <row r="2172" ht="18" customHeight="1"/>
    <row r="2173" ht="18" customHeight="1"/>
    <row r="2174" ht="18" customHeight="1"/>
    <row r="2175" ht="18" customHeight="1"/>
    <row r="2176" ht="18" customHeight="1"/>
    <row r="2177" ht="18" customHeight="1"/>
    <row r="2178" ht="18" customHeight="1"/>
    <row r="2179" ht="18" customHeight="1"/>
    <row r="2180" ht="18" customHeight="1"/>
    <row r="2181" ht="18" customHeight="1"/>
    <row r="2182" ht="18" customHeight="1"/>
    <row r="2183" ht="18" customHeight="1"/>
    <row r="2184" ht="18" customHeight="1"/>
    <row r="2185" ht="18" customHeight="1"/>
    <row r="2186" ht="18" customHeight="1"/>
    <row r="2187" ht="18" customHeight="1"/>
    <row r="2188" ht="18" customHeight="1"/>
    <row r="2189" ht="18" customHeight="1"/>
    <row r="2190" ht="18" customHeight="1"/>
    <row r="2191" ht="18" customHeight="1"/>
    <row r="2192" ht="18" customHeight="1"/>
    <row r="2193" ht="18" customHeight="1"/>
    <row r="2194" ht="18" customHeight="1"/>
    <row r="2195" ht="18" customHeight="1"/>
    <row r="2196" ht="18" customHeight="1"/>
    <row r="2197" ht="18" customHeight="1"/>
    <row r="2198" ht="18" customHeight="1"/>
    <row r="2199" ht="18" customHeight="1"/>
    <row r="2200" ht="18" customHeight="1"/>
    <row r="2201" ht="18" customHeight="1"/>
    <row r="2202" ht="18" customHeight="1"/>
    <row r="2203" ht="18" customHeight="1"/>
    <row r="2204" ht="18" customHeight="1"/>
    <row r="2205" ht="18" customHeight="1"/>
    <row r="2206" ht="18" customHeight="1"/>
    <row r="2207" ht="18" customHeight="1"/>
    <row r="2208" ht="18" customHeight="1"/>
    <row r="2209" ht="18" customHeight="1"/>
    <row r="2210" ht="18" customHeight="1"/>
    <row r="2211" ht="18" customHeight="1"/>
    <row r="2212" ht="18" customHeight="1"/>
    <row r="2213" ht="18" customHeight="1"/>
    <row r="2214" ht="18" customHeight="1"/>
    <row r="2215" ht="18" customHeight="1"/>
    <row r="2216" ht="18" customHeight="1"/>
    <row r="2217" ht="18" customHeight="1"/>
    <row r="2218" ht="18" customHeight="1"/>
    <row r="2219" ht="18" customHeight="1"/>
    <row r="2220" ht="18" customHeight="1"/>
    <row r="2221" ht="18" customHeight="1"/>
    <row r="2222" ht="18" customHeight="1"/>
    <row r="2223" ht="18" customHeight="1"/>
    <row r="2224" ht="18" customHeight="1"/>
    <row r="2225" ht="18" customHeight="1"/>
    <row r="2226" ht="18" customHeight="1"/>
    <row r="2227" ht="18" customHeight="1"/>
    <row r="2228" ht="18" customHeight="1"/>
    <row r="2229" ht="18" customHeight="1"/>
    <row r="2230" ht="18" customHeight="1"/>
    <row r="2231" ht="18" customHeight="1"/>
    <row r="2232" ht="18" customHeight="1"/>
    <row r="2233" ht="18" customHeight="1"/>
    <row r="2234" ht="18" customHeight="1"/>
    <row r="2235" ht="18" customHeight="1"/>
    <row r="2236" ht="18" customHeight="1"/>
    <row r="2237" ht="18" customHeight="1"/>
    <row r="2238" ht="18" customHeight="1"/>
    <row r="2239" ht="18" customHeight="1"/>
    <row r="2240" ht="18" customHeight="1"/>
    <row r="2241" ht="18" customHeight="1"/>
    <row r="2242" ht="18" customHeight="1"/>
    <row r="2243" ht="18" customHeight="1"/>
    <row r="2244" ht="18" customHeight="1"/>
    <row r="2245" ht="18" customHeight="1"/>
    <row r="2246" ht="18" customHeight="1"/>
    <row r="2247" ht="18" customHeight="1"/>
    <row r="2248" ht="18" customHeight="1"/>
    <row r="2249" ht="18" customHeight="1"/>
    <row r="2250" ht="18" customHeight="1"/>
    <row r="2251" ht="18" customHeight="1"/>
    <row r="2252" ht="18" customHeight="1"/>
    <row r="2253" ht="18" customHeight="1"/>
    <row r="2254" ht="18" customHeight="1"/>
    <row r="2255" ht="18" customHeight="1"/>
    <row r="2256" ht="18" customHeight="1"/>
    <row r="2257" ht="18" customHeight="1"/>
    <row r="2258" ht="18" customHeight="1"/>
    <row r="2259" ht="18" customHeight="1"/>
    <row r="2260" ht="18" customHeight="1"/>
    <row r="2261" ht="18" customHeight="1"/>
    <row r="2262" ht="18" customHeight="1"/>
    <row r="2263" ht="18" customHeight="1"/>
    <row r="2264" ht="18" customHeight="1"/>
    <row r="2265" ht="18" customHeight="1"/>
    <row r="2266" ht="18" customHeight="1"/>
    <row r="2267" ht="18" customHeight="1"/>
    <row r="2268" ht="18" customHeight="1"/>
    <row r="2269" ht="18" customHeight="1"/>
    <row r="2270" ht="18" customHeight="1"/>
    <row r="2271" ht="18" customHeight="1"/>
    <row r="2272" ht="18" customHeight="1"/>
    <row r="2273" ht="18" customHeight="1"/>
    <row r="2274" ht="18" customHeight="1"/>
    <row r="2275" ht="18" customHeight="1"/>
    <row r="2276" ht="18" customHeight="1"/>
    <row r="2277" ht="18" customHeight="1"/>
    <row r="2278" ht="18" customHeight="1"/>
    <row r="2279" ht="18" customHeight="1"/>
    <row r="2280" ht="18" customHeight="1"/>
    <row r="2281" ht="18" customHeight="1"/>
    <row r="2282" ht="18" customHeight="1"/>
    <row r="2283" ht="18" customHeight="1"/>
    <row r="2284" ht="18" customHeight="1"/>
    <row r="2285" ht="18" customHeight="1"/>
    <row r="2286" ht="18" customHeight="1"/>
    <row r="2287" ht="18" customHeight="1"/>
    <row r="2288" ht="18" customHeight="1"/>
    <row r="2289" ht="18" customHeight="1"/>
    <row r="2290" ht="18" customHeight="1"/>
    <row r="2291" ht="18" customHeight="1"/>
    <row r="2292" ht="18" customHeight="1"/>
    <row r="2293" ht="18" customHeight="1"/>
    <row r="2294" ht="18" customHeight="1"/>
    <row r="2295" ht="18" customHeight="1"/>
    <row r="2296" ht="18" customHeight="1"/>
    <row r="2297" ht="18" customHeight="1"/>
    <row r="2298" ht="18" customHeight="1"/>
    <row r="2299" ht="18" customHeight="1"/>
    <row r="2300" ht="18" customHeight="1"/>
    <row r="2301" ht="18" customHeight="1"/>
    <row r="2302" ht="18" customHeight="1"/>
    <row r="2303" ht="18" customHeight="1"/>
    <row r="2304" ht="18" customHeight="1"/>
    <row r="2305" ht="18" customHeight="1"/>
    <row r="2306" ht="18" customHeight="1"/>
    <row r="2307" ht="18" customHeight="1"/>
    <row r="2308" ht="18" customHeight="1"/>
    <row r="2309" ht="18" customHeight="1"/>
    <row r="2310" ht="18" customHeight="1"/>
    <row r="2311" ht="18" customHeight="1"/>
    <row r="2312" ht="18" customHeight="1"/>
    <row r="2313" ht="18" customHeight="1"/>
    <row r="2314" ht="18" customHeight="1"/>
    <row r="2315" ht="18" customHeight="1"/>
    <row r="2316" ht="18" customHeight="1"/>
    <row r="2317" ht="18" customHeight="1"/>
    <row r="2318" ht="18" customHeight="1"/>
    <row r="2319" ht="18" customHeight="1"/>
    <row r="2320" ht="18" customHeight="1"/>
    <row r="2321" ht="18" customHeight="1"/>
    <row r="2322" ht="18" customHeight="1"/>
    <row r="2323" ht="18" customHeight="1"/>
    <row r="2324" ht="18" customHeight="1"/>
    <row r="2325" ht="18" customHeight="1"/>
    <row r="2326" ht="18" customHeight="1"/>
    <row r="2327" ht="18" customHeight="1"/>
    <row r="2328" ht="18" customHeight="1"/>
    <row r="2329" ht="18" customHeight="1"/>
    <row r="2330" ht="18" customHeight="1"/>
    <row r="2331" ht="18" customHeight="1"/>
    <row r="2332" ht="18" customHeight="1"/>
    <row r="2333" ht="18" customHeight="1"/>
    <row r="2334" ht="18" customHeight="1"/>
    <row r="2335" ht="18" customHeight="1"/>
    <row r="2336" ht="18" customHeight="1"/>
    <row r="2337" ht="18" customHeight="1"/>
    <row r="2338" ht="18" customHeight="1"/>
    <row r="2339" ht="18" customHeight="1"/>
    <row r="2340" ht="18" customHeight="1"/>
    <row r="2341" ht="18" customHeight="1"/>
    <row r="2342" ht="18" customHeight="1"/>
    <row r="2343" ht="18" customHeight="1"/>
    <row r="2344" ht="18" customHeight="1"/>
    <row r="2345" ht="18" customHeight="1"/>
    <row r="2346" ht="18" customHeight="1"/>
    <row r="2347" ht="18" customHeight="1"/>
    <row r="2348" ht="18" customHeight="1"/>
    <row r="2349" ht="18" customHeight="1"/>
    <row r="2350" ht="18" customHeight="1"/>
    <row r="2351" ht="18" customHeight="1"/>
    <row r="2352" ht="18" customHeight="1"/>
    <row r="2353" ht="18" customHeight="1"/>
    <row r="2354" ht="18" customHeight="1"/>
    <row r="2355" ht="18" customHeight="1"/>
    <row r="2356" ht="18" customHeight="1"/>
    <row r="2357" ht="18" customHeight="1"/>
    <row r="2358" ht="18" customHeight="1"/>
    <row r="2359" ht="18" customHeight="1"/>
    <row r="2360" ht="18" customHeight="1"/>
    <row r="2361" ht="18" customHeight="1"/>
    <row r="2362" ht="18" customHeight="1"/>
    <row r="2363" ht="18" customHeight="1"/>
    <row r="2364" ht="18" customHeight="1"/>
    <row r="2365" ht="18" customHeight="1"/>
    <row r="2366" ht="18" customHeight="1"/>
    <row r="2367" ht="18" customHeight="1"/>
    <row r="2368" ht="18" customHeight="1"/>
    <row r="2369" ht="18" customHeight="1"/>
    <row r="2370" ht="18" customHeight="1"/>
    <row r="2371" ht="18" customHeight="1"/>
    <row r="2372" ht="18" customHeight="1"/>
    <row r="2373" ht="18" customHeight="1"/>
    <row r="2374" ht="18" customHeight="1"/>
    <row r="2375" ht="18" customHeight="1"/>
    <row r="2376" ht="18" customHeight="1"/>
    <row r="2377" ht="18" customHeight="1"/>
    <row r="2378" ht="18" customHeight="1"/>
    <row r="2379" ht="18" customHeight="1"/>
    <row r="2380" ht="18" customHeight="1"/>
    <row r="2381" ht="18" customHeight="1"/>
    <row r="2382" ht="18" customHeight="1"/>
    <row r="2383" ht="18" customHeight="1"/>
    <row r="2384" ht="18" customHeight="1"/>
    <row r="2385" ht="18" customHeight="1"/>
    <row r="2386" ht="18" customHeight="1"/>
    <row r="2387" ht="18" customHeight="1"/>
    <row r="2388" ht="18" customHeight="1"/>
    <row r="2389" ht="18" customHeight="1"/>
    <row r="2390" ht="18" customHeight="1"/>
    <row r="2391" ht="18" customHeight="1"/>
    <row r="2392" ht="18" customHeight="1"/>
    <row r="2393" ht="18" customHeight="1"/>
    <row r="2394" ht="18" customHeight="1"/>
    <row r="2395" ht="18" customHeight="1"/>
    <row r="2396" ht="18" customHeight="1"/>
    <row r="2397" ht="18" customHeight="1"/>
    <row r="2398" ht="18" customHeight="1"/>
    <row r="2399" ht="18" customHeight="1"/>
    <row r="2400" ht="18" customHeight="1"/>
    <row r="2401" ht="18" customHeight="1"/>
    <row r="2402" ht="18" customHeight="1"/>
    <row r="2403" ht="18" customHeight="1"/>
    <row r="2404" ht="18" customHeight="1"/>
    <row r="2405" ht="18" customHeight="1"/>
    <row r="2406" ht="18" customHeight="1"/>
    <row r="2407" ht="18" customHeight="1"/>
    <row r="2408" ht="18" customHeight="1"/>
    <row r="2409" ht="18" customHeight="1"/>
    <row r="2410" ht="18" customHeight="1"/>
    <row r="2411" ht="18" customHeight="1"/>
    <row r="2412" ht="18" customHeight="1"/>
    <row r="2413" ht="18" customHeight="1"/>
    <row r="2414" ht="18" customHeight="1"/>
    <row r="2415" ht="18" customHeight="1"/>
    <row r="2416" ht="18" customHeight="1"/>
    <row r="2417" ht="18" customHeight="1"/>
    <row r="2418" ht="18" customHeight="1"/>
    <row r="2419" ht="18" customHeight="1"/>
    <row r="2420" ht="18" customHeight="1"/>
    <row r="2421" ht="18" customHeight="1"/>
    <row r="2422" ht="18" customHeight="1"/>
    <row r="2423" ht="18" customHeight="1"/>
    <row r="2424" ht="18" customHeight="1"/>
    <row r="2425" ht="18" customHeight="1"/>
    <row r="2426" ht="18" customHeight="1"/>
    <row r="2427" ht="18" customHeight="1"/>
    <row r="2428" ht="18" customHeight="1"/>
    <row r="2429" ht="18" customHeight="1"/>
    <row r="2430" ht="18" customHeight="1"/>
    <row r="2431" ht="18" customHeight="1"/>
    <row r="2432" ht="18" customHeight="1"/>
    <row r="2433" ht="18" customHeight="1"/>
    <row r="2434" ht="18" customHeight="1"/>
    <row r="2435" ht="18" customHeight="1"/>
    <row r="2436" ht="18" customHeight="1"/>
    <row r="2437" ht="18" customHeight="1"/>
    <row r="2438" ht="18" customHeight="1"/>
    <row r="2439" ht="18" customHeight="1"/>
    <row r="2440" ht="18" customHeight="1"/>
    <row r="2441" ht="18" customHeight="1"/>
    <row r="2442" ht="18" customHeight="1"/>
    <row r="2443" ht="18" customHeight="1"/>
    <row r="2444" ht="18" customHeight="1"/>
    <row r="2445" ht="18" customHeight="1"/>
    <row r="2446" ht="18" customHeight="1"/>
    <row r="2447" ht="18" customHeight="1"/>
    <row r="2448" ht="18" customHeight="1"/>
    <row r="2449" ht="18" customHeight="1"/>
    <row r="2450" ht="18" customHeight="1"/>
    <row r="2451" ht="18" customHeight="1"/>
    <row r="2452" ht="18" customHeight="1"/>
    <row r="2453" ht="18" customHeight="1"/>
    <row r="2454" ht="18" customHeight="1"/>
    <row r="2455" ht="18" customHeight="1"/>
    <row r="2456" ht="18" customHeight="1"/>
    <row r="2457" ht="18" customHeight="1"/>
    <row r="2458" ht="18" customHeight="1"/>
    <row r="2459" ht="18" customHeight="1"/>
    <row r="2460" ht="18" customHeight="1"/>
    <row r="2461" ht="18" customHeight="1"/>
    <row r="2462" ht="18" customHeight="1"/>
    <row r="2463" ht="18" customHeight="1"/>
    <row r="2464" ht="18" customHeight="1"/>
    <row r="2465" ht="18" customHeight="1"/>
    <row r="2466" ht="18" customHeight="1"/>
    <row r="2467" ht="18" customHeight="1"/>
    <row r="2468" ht="18" customHeight="1"/>
    <row r="2469" ht="18" customHeight="1"/>
    <row r="2470" ht="18" customHeight="1"/>
    <row r="2471" ht="18" customHeight="1"/>
    <row r="2472" ht="18" customHeight="1"/>
    <row r="2473" ht="18" customHeight="1"/>
    <row r="2474" ht="18" customHeight="1"/>
    <row r="2475" ht="18" customHeight="1"/>
    <row r="2476" ht="18" customHeight="1"/>
    <row r="2477" ht="18" customHeight="1"/>
    <row r="2478" ht="18" customHeight="1"/>
    <row r="2479" ht="18" customHeight="1"/>
    <row r="2480" ht="18" customHeight="1"/>
    <row r="2481" ht="18" customHeight="1"/>
    <row r="2482" ht="18" customHeight="1"/>
    <row r="2483" ht="18" customHeight="1"/>
    <row r="2484" ht="18" customHeight="1"/>
    <row r="2485" ht="18" customHeight="1"/>
    <row r="2486" ht="18" customHeight="1"/>
    <row r="2487" ht="18" customHeight="1"/>
    <row r="2488" ht="18" customHeight="1"/>
    <row r="2489" ht="18" customHeight="1"/>
    <row r="2490" ht="18" customHeight="1"/>
    <row r="2491" ht="18" customHeight="1"/>
    <row r="2492" ht="18" customHeight="1"/>
    <row r="2493" ht="18" customHeight="1"/>
    <row r="2494" ht="18" customHeight="1"/>
    <row r="2495" ht="18" customHeight="1"/>
    <row r="2496" ht="18" customHeight="1"/>
    <row r="2497" ht="18" customHeight="1"/>
    <row r="2498" ht="18" customHeight="1"/>
    <row r="2499" ht="18" customHeight="1"/>
    <row r="2500" ht="18" customHeight="1"/>
    <row r="2501" ht="18" customHeight="1"/>
    <row r="2502" ht="18" customHeight="1"/>
    <row r="2503" ht="18" customHeight="1"/>
    <row r="2504" ht="18" customHeight="1"/>
  </sheetData>
  <mergeCells count="14">
    <mergeCell ref="A3:AL3"/>
    <mergeCell ref="D10:P10"/>
    <mergeCell ref="Q9:T10"/>
    <mergeCell ref="C28:AL28"/>
    <mergeCell ref="C32:AL32"/>
    <mergeCell ref="C26:AL26"/>
    <mergeCell ref="C13:AL13"/>
    <mergeCell ref="C22:AL22"/>
    <mergeCell ref="C33:AL33"/>
    <mergeCell ref="C36:AL36"/>
    <mergeCell ref="C37:AL37"/>
    <mergeCell ref="D40:T40"/>
    <mergeCell ref="U40:X41"/>
    <mergeCell ref="D41:T41"/>
  </mergeCells>
  <printOptions/>
  <pageMargins left="0.5905511811023623" right="0.984251968503937" top="0.7874015748031497" bottom="0.7874015748031497" header="0.5118110236220472" footer="0.5118110236220472"/>
  <pageSetup horizontalDpi="600" verticalDpi="600" orientation="portrait" paperSize="9" scale="80" r:id="rId1"/>
  <headerFooter alignWithMargins="0">
    <oddFooter>&amp;C 19</oddFooter>
  </headerFooter>
</worksheet>
</file>

<file path=xl/worksheets/sheet21.xml><?xml version="1.0" encoding="utf-8"?>
<worksheet xmlns="http://schemas.openxmlformats.org/spreadsheetml/2006/main" xmlns:r="http://schemas.openxmlformats.org/officeDocument/2006/relationships">
  <dimension ref="A3:AL36"/>
  <sheetViews>
    <sheetView workbookViewId="0" topLeftCell="A1">
      <selection activeCell="A3" sqref="A3:AL3"/>
    </sheetView>
  </sheetViews>
  <sheetFormatPr defaultColWidth="9.00390625" defaultRowHeight="14.25"/>
  <cols>
    <col min="1" max="16384" width="2.625" style="68" customWidth="1"/>
  </cols>
  <sheetData>
    <row r="2" ht="15" customHeight="1"/>
    <row r="3" spans="1:38" ht="28.5">
      <c r="A3" s="509"/>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10"/>
      <c r="AK3" s="510"/>
      <c r="AL3" s="510"/>
    </row>
    <row r="4" ht="24" customHeight="1"/>
    <row r="5" ht="24" customHeight="1">
      <c r="A5" s="70" t="s">
        <v>187</v>
      </c>
    </row>
    <row r="6" spans="3:38" ht="24" customHeight="1">
      <c r="C6" s="74" t="s">
        <v>188</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7" spans="3:38" ht="24" customHeight="1">
      <c r="C7" s="74" t="s">
        <v>159</v>
      </c>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row>
    <row r="8" spans="3:38" ht="24" customHeight="1">
      <c r="C8" s="72"/>
      <c r="D8" s="517" t="s">
        <v>189</v>
      </c>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4" t="s">
        <v>191</v>
      </c>
      <c r="AH8" s="513"/>
      <c r="AI8" s="513"/>
      <c r="AJ8" s="513"/>
      <c r="AK8" s="513"/>
      <c r="AL8" s="513"/>
    </row>
    <row r="9" spans="3:38" ht="24" customHeight="1">
      <c r="C9" s="72"/>
      <c r="D9" s="515" t="s">
        <v>190</v>
      </c>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3"/>
      <c r="AH9" s="513"/>
      <c r="AI9" s="513"/>
      <c r="AJ9" s="513"/>
      <c r="AK9" s="513"/>
      <c r="AL9" s="513"/>
    </row>
    <row r="10" ht="24" customHeight="1"/>
    <row r="11" ht="24" customHeight="1">
      <c r="A11" s="70" t="s">
        <v>192</v>
      </c>
    </row>
    <row r="12" spans="3:38" ht="24" customHeight="1">
      <c r="C12" s="502" t="s">
        <v>193</v>
      </c>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row>
    <row r="13" spans="3:38" ht="24" customHeight="1">
      <c r="C13" s="74" t="s">
        <v>194</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row>
    <row r="14" spans="3:38" ht="24" customHeight="1">
      <c r="C14" s="72"/>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row>
    <row r="15" ht="24" customHeight="1">
      <c r="A15" s="70" t="s">
        <v>195</v>
      </c>
    </row>
    <row r="16" spans="3:38" ht="24" customHeight="1">
      <c r="C16" s="502" t="s">
        <v>196</v>
      </c>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row>
    <row r="17" spans="3:38" ht="24" customHeight="1">
      <c r="C17" s="74" t="s">
        <v>197</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ht="24" customHeight="1"/>
    <row r="19" ht="24" customHeight="1">
      <c r="A19" s="70" t="s">
        <v>198</v>
      </c>
    </row>
    <row r="20" spans="3:38" ht="24" customHeight="1">
      <c r="C20" s="502" t="s">
        <v>199</v>
      </c>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row>
    <row r="21" spans="3:38" ht="24" customHeight="1">
      <c r="C21" s="502" t="s">
        <v>200</v>
      </c>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row>
    <row r="22" ht="24" customHeight="1"/>
    <row r="23" ht="24" customHeight="1">
      <c r="A23" s="70" t="s">
        <v>201</v>
      </c>
    </row>
    <row r="24" spans="3:38" ht="24" customHeight="1">
      <c r="C24" s="502" t="s">
        <v>202</v>
      </c>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row>
    <row r="25" spans="3:38" ht="24" customHeight="1">
      <c r="C25" s="74" t="s">
        <v>159</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row>
    <row r="26" spans="3:38" ht="24" customHeight="1">
      <c r="C26" s="73"/>
      <c r="D26" s="81" t="s">
        <v>203</v>
      </c>
      <c r="E26" s="79"/>
      <c r="F26" s="79"/>
      <c r="G26" s="79"/>
      <c r="H26" s="79"/>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row>
    <row r="27" spans="3:38" ht="24" customHeight="1">
      <c r="C27" s="73"/>
      <c r="D27" s="80" t="s">
        <v>161</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row>
    <row r="28" spans="3:38" ht="18.75" customHeight="1">
      <c r="C28" s="73"/>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row>
    <row r="29" spans="3:38" ht="18.75" customHeight="1">
      <c r="C29" s="73"/>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row>
    <row r="30" spans="3:38" ht="18.75" customHeight="1">
      <c r="C30" s="73"/>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row>
    <row r="31" spans="3:38" ht="18.75" customHeight="1">
      <c r="C31" s="73"/>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row>
    <row r="32" spans="3:38" ht="18.75" customHeight="1">
      <c r="C32" s="73"/>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row>
    <row r="33" spans="3:38" ht="18.75" customHeight="1">
      <c r="C33" s="73"/>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row>
    <row r="34" spans="3:38" ht="18.75" customHeight="1">
      <c r="C34" s="73"/>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row>
    <row r="35" spans="3:38" ht="18.75" customHeight="1">
      <c r="C35" s="73"/>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row>
    <row r="36" spans="3:38" ht="18.75" customHeight="1">
      <c r="C36" s="73"/>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row>
    <row r="37" ht="18.75" customHeight="1"/>
    <row r="38" ht="18.75" customHeight="1"/>
    <row r="39" ht="18.75"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row r="1940" ht="18" customHeight="1"/>
    <row r="1941" ht="18" customHeight="1"/>
    <row r="1942" ht="18" customHeight="1"/>
    <row r="1943" ht="18" customHeight="1"/>
    <row r="1944" ht="18" customHeight="1"/>
    <row r="1945" ht="18" customHeight="1"/>
    <row r="1946" ht="18" customHeight="1"/>
    <row r="1947" ht="18"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8" customHeight="1"/>
    <row r="1972" ht="18" customHeight="1"/>
    <row r="1973" ht="18" customHeight="1"/>
    <row r="1974" ht="18" customHeight="1"/>
    <row r="1975" ht="18" customHeight="1"/>
    <row r="1976" ht="18" customHeight="1"/>
    <row r="1977" ht="18" customHeight="1"/>
    <row r="1978" ht="18" customHeight="1"/>
    <row r="1979" ht="18" customHeight="1"/>
    <row r="1980" ht="18" customHeight="1"/>
    <row r="1981" ht="18" customHeight="1"/>
    <row r="1982" ht="18" customHeight="1"/>
    <row r="1983" ht="18" customHeight="1"/>
    <row r="1984" ht="18" customHeight="1"/>
    <row r="1985" ht="18" customHeight="1"/>
    <row r="1986" ht="18" customHeight="1"/>
    <row r="1987" ht="18" customHeight="1"/>
    <row r="1988" ht="18" customHeight="1"/>
    <row r="1989" ht="18" customHeight="1"/>
    <row r="1990" ht="18" customHeight="1"/>
    <row r="1991" ht="18" customHeight="1"/>
    <row r="1992" ht="18" customHeight="1"/>
    <row r="1993" ht="18" customHeight="1"/>
    <row r="1994" ht="18" customHeight="1"/>
    <row r="1995" ht="18" customHeight="1"/>
    <row r="1996" ht="18" customHeight="1"/>
    <row r="1997" ht="18" customHeight="1"/>
    <row r="1998" ht="18" customHeight="1"/>
    <row r="1999" ht="18" customHeight="1"/>
    <row r="2000" ht="18" customHeight="1"/>
    <row r="2001" ht="18" customHeight="1"/>
    <row r="2002" ht="18" customHeight="1"/>
    <row r="2003" ht="18"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8" customHeight="1"/>
    <row r="2042" ht="18" customHeight="1"/>
    <row r="2043" ht="18" customHeight="1"/>
    <row r="2044" ht="18" customHeight="1"/>
    <row r="2045" ht="18" customHeight="1"/>
    <row r="2046" ht="18" customHeight="1"/>
    <row r="2047" ht="18" customHeight="1"/>
    <row r="2048" ht="18" customHeight="1"/>
    <row r="2049" ht="18" customHeight="1"/>
    <row r="2050" ht="18" customHeight="1"/>
    <row r="2051" ht="18" customHeight="1"/>
    <row r="2052" ht="18" customHeight="1"/>
    <row r="2053" ht="18" customHeight="1"/>
    <row r="2054" ht="18" customHeight="1"/>
    <row r="2055" ht="18" customHeight="1"/>
    <row r="2056" ht="18" customHeight="1"/>
    <row r="2057" ht="18" customHeight="1"/>
    <row r="2058" ht="18" customHeight="1"/>
    <row r="2059" ht="18" customHeight="1"/>
    <row r="2060" ht="18" customHeight="1"/>
    <row r="2061" ht="18" customHeight="1"/>
    <row r="2062" ht="18" customHeight="1"/>
    <row r="2063" ht="18" customHeight="1"/>
    <row r="2064" ht="18" customHeight="1"/>
    <row r="2065" ht="18" customHeight="1"/>
    <row r="2066" ht="18" customHeight="1"/>
    <row r="2067" ht="18" customHeight="1"/>
    <row r="2068" ht="18" customHeight="1"/>
    <row r="2069" ht="18" customHeight="1"/>
    <row r="2070" ht="18" customHeight="1"/>
    <row r="2071" ht="18" customHeight="1"/>
    <row r="2072" ht="18" customHeight="1"/>
    <row r="2073" ht="18" customHeight="1"/>
    <row r="2074" ht="18" customHeight="1"/>
    <row r="2075" ht="18" customHeight="1"/>
    <row r="2076" ht="18" customHeight="1"/>
    <row r="2077" ht="18" customHeight="1"/>
    <row r="2078" ht="18" customHeight="1"/>
    <row r="2079" ht="18" customHeight="1"/>
    <row r="2080" ht="18" customHeight="1"/>
    <row r="2081" ht="18" customHeight="1"/>
    <row r="2082" ht="18" customHeight="1"/>
    <row r="2083" ht="18" customHeight="1"/>
    <row r="2084" ht="18" customHeight="1"/>
    <row r="2085" ht="18" customHeight="1"/>
    <row r="2086" ht="18" customHeight="1"/>
    <row r="2087" ht="18" customHeight="1"/>
    <row r="2088" ht="18" customHeight="1"/>
    <row r="2089" ht="18" customHeight="1"/>
    <row r="2090" ht="18" customHeight="1"/>
    <row r="2091" ht="18" customHeight="1"/>
    <row r="2092" ht="18" customHeight="1"/>
    <row r="2093" ht="18" customHeight="1"/>
    <row r="2094" ht="18" customHeight="1"/>
    <row r="2095" ht="18" customHeight="1"/>
    <row r="2096" ht="18" customHeight="1"/>
    <row r="2097" ht="18" customHeight="1"/>
    <row r="2098" ht="18" customHeight="1"/>
    <row r="2099" ht="18" customHeight="1"/>
    <row r="2100" ht="18" customHeight="1"/>
    <row r="2101" ht="18" customHeight="1"/>
    <row r="2102" ht="18" customHeight="1"/>
    <row r="2103" ht="18" customHeight="1"/>
    <row r="2104" ht="18" customHeight="1"/>
    <row r="2105" ht="18" customHeight="1"/>
    <row r="2106" ht="18" customHeight="1"/>
    <row r="2107" ht="18" customHeight="1"/>
    <row r="2108" ht="18" customHeight="1"/>
    <row r="2109" ht="18" customHeight="1"/>
    <row r="2110" ht="18" customHeight="1"/>
    <row r="2111" ht="18" customHeight="1"/>
    <row r="2112" ht="18" customHeight="1"/>
    <row r="2113" ht="18" customHeight="1"/>
    <row r="2114" ht="18" customHeight="1"/>
    <row r="2115" ht="18" customHeight="1"/>
    <row r="2116" ht="18" customHeight="1"/>
    <row r="2117" ht="18" customHeight="1"/>
    <row r="2118" ht="18" customHeight="1"/>
    <row r="2119" ht="18" customHeight="1"/>
    <row r="2120" ht="18" customHeight="1"/>
    <row r="2121" ht="18" customHeight="1"/>
    <row r="2122" ht="18" customHeight="1"/>
    <row r="2123" ht="18" customHeight="1"/>
    <row r="2124" ht="18" customHeight="1"/>
    <row r="2125" ht="18" customHeight="1"/>
    <row r="2126" ht="18" customHeight="1"/>
    <row r="2127" ht="18" customHeight="1"/>
    <row r="2128" ht="18" customHeight="1"/>
    <row r="2129" ht="18" customHeight="1"/>
    <row r="2130" ht="18" customHeight="1"/>
    <row r="2131" ht="18" customHeight="1"/>
    <row r="2132" ht="18" customHeight="1"/>
    <row r="2133" ht="18" customHeight="1"/>
    <row r="2134" ht="18" customHeight="1"/>
    <row r="2135" ht="18" customHeight="1"/>
    <row r="2136" ht="18" customHeight="1"/>
    <row r="2137" ht="18" customHeight="1"/>
    <row r="2138" ht="18" customHeight="1"/>
    <row r="2139" ht="18" customHeight="1"/>
    <row r="2140" ht="18" customHeight="1"/>
    <row r="2141" ht="18" customHeight="1"/>
    <row r="2142" ht="18" customHeight="1"/>
    <row r="2143" ht="18" customHeight="1"/>
    <row r="2144" ht="18" customHeight="1"/>
    <row r="2145" ht="18" customHeight="1"/>
    <row r="2146" ht="18" customHeight="1"/>
    <row r="2147" ht="18" customHeight="1"/>
    <row r="2148" ht="18" customHeight="1"/>
    <row r="2149" ht="18" customHeight="1"/>
    <row r="2150" ht="18" customHeight="1"/>
    <row r="2151" ht="18" customHeight="1"/>
    <row r="2152" ht="18" customHeight="1"/>
    <row r="2153" ht="18" customHeight="1"/>
    <row r="2154" ht="18" customHeight="1"/>
    <row r="2155" ht="18" customHeight="1"/>
    <row r="2156" ht="18" customHeight="1"/>
    <row r="2157" ht="18" customHeight="1"/>
    <row r="2158" ht="18" customHeight="1"/>
    <row r="2159" ht="18" customHeight="1"/>
    <row r="2160" ht="18" customHeight="1"/>
    <row r="2161" ht="18" customHeight="1"/>
    <row r="2162" ht="18" customHeight="1"/>
    <row r="2163" ht="18" customHeight="1"/>
    <row r="2164" ht="18" customHeight="1"/>
    <row r="2165" ht="18" customHeight="1"/>
    <row r="2166" ht="18" customHeight="1"/>
    <row r="2167" ht="18" customHeight="1"/>
    <row r="2168" ht="18" customHeight="1"/>
    <row r="2169" ht="18" customHeight="1"/>
    <row r="2170" ht="18" customHeight="1"/>
    <row r="2171" ht="18" customHeight="1"/>
    <row r="2172" ht="18" customHeight="1"/>
    <row r="2173" ht="18" customHeight="1"/>
    <row r="2174" ht="18" customHeight="1"/>
    <row r="2175" ht="18" customHeight="1"/>
    <row r="2176" ht="18" customHeight="1"/>
    <row r="2177" ht="18" customHeight="1"/>
    <row r="2178" ht="18" customHeight="1"/>
    <row r="2179" ht="18" customHeight="1"/>
    <row r="2180" ht="18" customHeight="1"/>
    <row r="2181" ht="18" customHeight="1"/>
    <row r="2182" ht="18" customHeight="1"/>
    <row r="2183" ht="18" customHeight="1"/>
    <row r="2184" ht="18" customHeight="1"/>
    <row r="2185" ht="18" customHeight="1"/>
    <row r="2186" ht="18" customHeight="1"/>
    <row r="2187" ht="18" customHeight="1"/>
    <row r="2188" ht="18" customHeight="1"/>
    <row r="2189" ht="18" customHeight="1"/>
    <row r="2190" ht="18" customHeight="1"/>
    <row r="2191" ht="18" customHeight="1"/>
    <row r="2192" ht="18" customHeight="1"/>
    <row r="2193" ht="18" customHeight="1"/>
    <row r="2194" ht="18" customHeight="1"/>
    <row r="2195" ht="18" customHeight="1"/>
    <row r="2196" ht="18" customHeight="1"/>
    <row r="2197" ht="18" customHeight="1"/>
    <row r="2198" ht="18" customHeight="1"/>
    <row r="2199" ht="18" customHeight="1"/>
    <row r="2200" ht="18" customHeight="1"/>
    <row r="2201" ht="18" customHeight="1"/>
    <row r="2202" ht="18" customHeight="1"/>
    <row r="2203" ht="18" customHeight="1"/>
    <row r="2204" ht="18" customHeight="1"/>
    <row r="2205" ht="18" customHeight="1"/>
    <row r="2206" ht="18" customHeight="1"/>
    <row r="2207" ht="18" customHeight="1"/>
    <row r="2208" ht="18" customHeight="1"/>
    <row r="2209" ht="18" customHeight="1"/>
    <row r="2210" ht="18" customHeight="1"/>
    <row r="2211" ht="18" customHeight="1"/>
    <row r="2212" ht="18" customHeight="1"/>
    <row r="2213" ht="18" customHeight="1"/>
    <row r="2214" ht="18" customHeight="1"/>
    <row r="2215" ht="18" customHeight="1"/>
    <row r="2216" ht="18" customHeight="1"/>
    <row r="2217" ht="18" customHeight="1"/>
    <row r="2218" ht="18" customHeight="1"/>
    <row r="2219" ht="18" customHeight="1"/>
    <row r="2220" ht="18" customHeight="1"/>
    <row r="2221" ht="18" customHeight="1"/>
    <row r="2222" ht="18" customHeight="1"/>
    <row r="2223" ht="18" customHeight="1"/>
    <row r="2224" ht="18" customHeight="1"/>
    <row r="2225" ht="18" customHeight="1"/>
    <row r="2226" ht="18" customHeight="1"/>
    <row r="2227" ht="18" customHeight="1"/>
    <row r="2228" ht="18" customHeight="1"/>
    <row r="2229" ht="18" customHeight="1"/>
    <row r="2230" ht="18" customHeight="1"/>
    <row r="2231" ht="18" customHeight="1"/>
    <row r="2232" ht="18" customHeight="1"/>
    <row r="2233" ht="18" customHeight="1"/>
    <row r="2234" ht="18" customHeight="1"/>
    <row r="2235" ht="18" customHeight="1"/>
    <row r="2236" ht="18" customHeight="1"/>
    <row r="2237" ht="18" customHeight="1"/>
    <row r="2238" ht="18" customHeight="1"/>
    <row r="2239" ht="18" customHeight="1"/>
    <row r="2240" ht="18" customHeight="1"/>
    <row r="2241" ht="18" customHeight="1"/>
    <row r="2242" ht="18" customHeight="1"/>
    <row r="2243" ht="18" customHeight="1"/>
    <row r="2244" ht="18" customHeight="1"/>
    <row r="2245" ht="18" customHeight="1"/>
    <row r="2246" ht="18" customHeight="1"/>
    <row r="2247" ht="18" customHeight="1"/>
    <row r="2248" ht="18" customHeight="1"/>
    <row r="2249" ht="18" customHeight="1"/>
    <row r="2250" ht="18" customHeight="1"/>
    <row r="2251" ht="18" customHeight="1"/>
    <row r="2252" ht="18" customHeight="1"/>
    <row r="2253" ht="18" customHeight="1"/>
    <row r="2254" ht="18" customHeight="1"/>
    <row r="2255" ht="18" customHeight="1"/>
    <row r="2256" ht="18" customHeight="1"/>
    <row r="2257" ht="18" customHeight="1"/>
    <row r="2258" ht="18" customHeight="1"/>
    <row r="2259" ht="18" customHeight="1"/>
    <row r="2260" ht="18" customHeight="1"/>
    <row r="2261" ht="18" customHeight="1"/>
    <row r="2262" ht="18" customHeight="1"/>
    <row r="2263" ht="18" customHeight="1"/>
    <row r="2264" ht="18" customHeight="1"/>
    <row r="2265" ht="18" customHeight="1"/>
    <row r="2266" ht="18" customHeight="1"/>
    <row r="2267" ht="18" customHeight="1"/>
    <row r="2268" ht="18" customHeight="1"/>
    <row r="2269" ht="18" customHeight="1"/>
    <row r="2270" ht="18" customHeight="1"/>
    <row r="2271" ht="18" customHeight="1"/>
    <row r="2272" ht="18" customHeight="1"/>
    <row r="2273" ht="18" customHeight="1"/>
    <row r="2274" ht="18" customHeight="1"/>
    <row r="2275" ht="18" customHeight="1"/>
    <row r="2276" ht="18" customHeight="1"/>
    <row r="2277" ht="18" customHeight="1"/>
    <row r="2278" ht="18" customHeight="1"/>
    <row r="2279" ht="18" customHeight="1"/>
    <row r="2280" ht="18" customHeight="1"/>
    <row r="2281" ht="18" customHeight="1"/>
    <row r="2282" ht="18" customHeight="1"/>
    <row r="2283" ht="18" customHeight="1"/>
    <row r="2284" ht="18" customHeight="1"/>
    <row r="2285" ht="18" customHeight="1"/>
    <row r="2286" ht="18" customHeight="1"/>
    <row r="2287" ht="18" customHeight="1"/>
    <row r="2288" ht="18" customHeight="1"/>
    <row r="2289" ht="18" customHeight="1"/>
    <row r="2290" ht="18" customHeight="1"/>
    <row r="2291" ht="18" customHeight="1"/>
    <row r="2292" ht="18" customHeight="1"/>
    <row r="2293" ht="18" customHeight="1"/>
    <row r="2294" ht="18" customHeight="1"/>
    <row r="2295" ht="18" customHeight="1"/>
    <row r="2296" ht="18" customHeight="1"/>
    <row r="2297" ht="18" customHeight="1"/>
    <row r="2298" ht="18" customHeight="1"/>
    <row r="2299" ht="18" customHeight="1"/>
    <row r="2300" ht="18" customHeight="1"/>
    <row r="2301" ht="18" customHeight="1"/>
    <row r="2302" ht="18" customHeight="1"/>
    <row r="2303" ht="18" customHeight="1"/>
    <row r="2304" ht="18" customHeight="1"/>
    <row r="2305" ht="18" customHeight="1"/>
    <row r="2306" ht="18" customHeight="1"/>
    <row r="2307" ht="18" customHeight="1"/>
    <row r="2308" ht="18" customHeight="1"/>
    <row r="2309" ht="18" customHeight="1"/>
    <row r="2310" ht="18" customHeight="1"/>
    <row r="2311" ht="18" customHeight="1"/>
    <row r="2312" ht="18" customHeight="1"/>
    <row r="2313" ht="18" customHeight="1"/>
    <row r="2314" ht="18" customHeight="1"/>
    <row r="2315" ht="18" customHeight="1"/>
    <row r="2316" ht="18" customHeight="1"/>
    <row r="2317" ht="18" customHeight="1"/>
    <row r="2318" ht="18" customHeight="1"/>
    <row r="2319" ht="18" customHeight="1"/>
    <row r="2320" ht="18" customHeight="1"/>
    <row r="2321" ht="18" customHeight="1"/>
    <row r="2322" ht="18" customHeight="1"/>
    <row r="2323" ht="18" customHeight="1"/>
    <row r="2324" ht="18" customHeight="1"/>
    <row r="2325" ht="18" customHeight="1"/>
    <row r="2326" ht="18" customHeight="1"/>
    <row r="2327" ht="18" customHeight="1"/>
    <row r="2328" ht="18" customHeight="1"/>
    <row r="2329" ht="18" customHeight="1"/>
    <row r="2330" ht="18" customHeight="1"/>
    <row r="2331" ht="18" customHeight="1"/>
    <row r="2332" ht="18" customHeight="1"/>
    <row r="2333" ht="18" customHeight="1"/>
    <row r="2334" ht="18" customHeight="1"/>
    <row r="2335" ht="18" customHeight="1"/>
    <row r="2336" ht="18" customHeight="1"/>
    <row r="2337" ht="18" customHeight="1"/>
    <row r="2338" ht="18" customHeight="1"/>
    <row r="2339" ht="18" customHeight="1"/>
    <row r="2340" ht="18" customHeight="1"/>
    <row r="2341" ht="18" customHeight="1"/>
    <row r="2342" ht="18" customHeight="1"/>
    <row r="2343" ht="18" customHeight="1"/>
    <row r="2344" ht="18" customHeight="1"/>
    <row r="2345" ht="18" customHeight="1"/>
    <row r="2346" ht="18" customHeight="1"/>
    <row r="2347" ht="18" customHeight="1"/>
    <row r="2348" ht="18" customHeight="1"/>
    <row r="2349" ht="18" customHeight="1"/>
    <row r="2350" ht="18" customHeight="1"/>
    <row r="2351" ht="18" customHeight="1"/>
    <row r="2352" ht="18" customHeight="1"/>
    <row r="2353" ht="18" customHeight="1"/>
    <row r="2354" ht="18" customHeight="1"/>
    <row r="2355" ht="18" customHeight="1"/>
    <row r="2356" ht="18" customHeight="1"/>
    <row r="2357" ht="18" customHeight="1"/>
    <row r="2358" ht="18" customHeight="1"/>
    <row r="2359" ht="18" customHeight="1"/>
    <row r="2360" ht="18" customHeight="1"/>
    <row r="2361" ht="18" customHeight="1"/>
    <row r="2362" ht="18" customHeight="1"/>
    <row r="2363" ht="18" customHeight="1"/>
    <row r="2364" ht="18" customHeight="1"/>
    <row r="2365" ht="18" customHeight="1"/>
    <row r="2366" ht="18" customHeight="1"/>
    <row r="2367" ht="18" customHeight="1"/>
    <row r="2368" ht="18" customHeight="1"/>
    <row r="2369" ht="18" customHeight="1"/>
    <row r="2370" ht="18" customHeight="1"/>
    <row r="2371" ht="18" customHeight="1"/>
    <row r="2372" ht="18" customHeight="1"/>
    <row r="2373" ht="18" customHeight="1"/>
    <row r="2374" ht="18" customHeight="1"/>
    <row r="2375" ht="18" customHeight="1"/>
    <row r="2376" ht="18" customHeight="1"/>
    <row r="2377" ht="18" customHeight="1"/>
    <row r="2378" ht="18" customHeight="1"/>
    <row r="2379" ht="18" customHeight="1"/>
    <row r="2380" ht="18" customHeight="1"/>
    <row r="2381" ht="18" customHeight="1"/>
    <row r="2382" ht="18" customHeight="1"/>
    <row r="2383" ht="18" customHeight="1"/>
    <row r="2384" ht="18" customHeight="1"/>
    <row r="2385" ht="18" customHeight="1"/>
    <row r="2386" ht="18" customHeight="1"/>
    <row r="2387" ht="18" customHeight="1"/>
    <row r="2388" ht="18" customHeight="1"/>
    <row r="2389" ht="18" customHeight="1"/>
    <row r="2390" ht="18" customHeight="1"/>
    <row r="2391" ht="18" customHeight="1"/>
    <row r="2392" ht="18" customHeight="1"/>
    <row r="2393" ht="18" customHeight="1"/>
    <row r="2394" ht="18" customHeight="1"/>
    <row r="2395" ht="18" customHeight="1"/>
    <row r="2396" ht="18" customHeight="1"/>
    <row r="2397" ht="18" customHeight="1"/>
    <row r="2398" ht="18" customHeight="1"/>
    <row r="2399" ht="18" customHeight="1"/>
    <row r="2400" ht="18" customHeight="1"/>
    <row r="2401" ht="18" customHeight="1"/>
    <row r="2402" ht="18" customHeight="1"/>
    <row r="2403" ht="18" customHeight="1"/>
    <row r="2404" ht="18" customHeight="1"/>
    <row r="2405" ht="18" customHeight="1"/>
    <row r="2406" ht="18" customHeight="1"/>
    <row r="2407" ht="18" customHeight="1"/>
    <row r="2408" ht="18" customHeight="1"/>
    <row r="2409" ht="18" customHeight="1"/>
    <row r="2410" ht="18" customHeight="1"/>
    <row r="2411" ht="18" customHeight="1"/>
    <row r="2412" ht="18" customHeight="1"/>
    <row r="2413" ht="18" customHeight="1"/>
    <row r="2414" ht="18" customHeight="1"/>
    <row r="2415" ht="18" customHeight="1"/>
    <row r="2416" ht="18" customHeight="1"/>
    <row r="2417" ht="18" customHeight="1"/>
    <row r="2418" ht="18" customHeight="1"/>
    <row r="2419" ht="18" customHeight="1"/>
    <row r="2420" ht="18" customHeight="1"/>
    <row r="2421" ht="18" customHeight="1"/>
    <row r="2422" ht="18" customHeight="1"/>
    <row r="2423" ht="18" customHeight="1"/>
    <row r="2424" ht="18" customHeight="1"/>
    <row r="2425" ht="18" customHeight="1"/>
    <row r="2426" ht="18" customHeight="1"/>
    <row r="2427" ht="18" customHeight="1"/>
    <row r="2428" ht="18" customHeight="1"/>
    <row r="2429" ht="18" customHeight="1"/>
    <row r="2430" ht="18" customHeight="1"/>
    <row r="2431" ht="18" customHeight="1"/>
    <row r="2432" ht="18" customHeight="1"/>
    <row r="2433" ht="18" customHeight="1"/>
    <row r="2434" ht="18" customHeight="1"/>
    <row r="2435" ht="18" customHeight="1"/>
    <row r="2436" ht="18" customHeight="1"/>
    <row r="2437" ht="18" customHeight="1"/>
    <row r="2438" ht="18" customHeight="1"/>
    <row r="2439" ht="18" customHeight="1"/>
    <row r="2440" ht="18" customHeight="1"/>
    <row r="2441" ht="18" customHeight="1"/>
    <row r="2442" ht="18" customHeight="1"/>
    <row r="2443" ht="18" customHeight="1"/>
    <row r="2444" ht="18" customHeight="1"/>
    <row r="2445" ht="18" customHeight="1"/>
    <row r="2446" ht="18" customHeight="1"/>
    <row r="2447" ht="18" customHeight="1"/>
    <row r="2448" ht="18" customHeight="1"/>
    <row r="2449" ht="18" customHeight="1"/>
    <row r="2450" ht="18" customHeight="1"/>
    <row r="2451" ht="18" customHeight="1"/>
    <row r="2452" ht="18" customHeight="1"/>
    <row r="2453" ht="18" customHeight="1"/>
    <row r="2454" ht="18" customHeight="1"/>
    <row r="2455" ht="18" customHeight="1"/>
    <row r="2456" ht="18" customHeight="1"/>
    <row r="2457" ht="18" customHeight="1"/>
    <row r="2458" ht="18" customHeight="1"/>
    <row r="2459" ht="18" customHeight="1"/>
    <row r="2460" ht="18" customHeight="1"/>
    <row r="2461" ht="18" customHeight="1"/>
    <row r="2462" ht="18" customHeight="1"/>
    <row r="2463" ht="18" customHeight="1"/>
    <row r="2464" ht="18" customHeight="1"/>
    <row r="2465" ht="18" customHeight="1"/>
    <row r="2466" ht="18" customHeight="1"/>
    <row r="2467" ht="18" customHeight="1"/>
    <row r="2468" ht="18" customHeight="1"/>
    <row r="2469" ht="18" customHeight="1"/>
    <row r="2470" ht="18" customHeight="1"/>
    <row r="2471" ht="18" customHeight="1"/>
    <row r="2472" ht="18" customHeight="1"/>
    <row r="2473" ht="18" customHeight="1"/>
    <row r="2474" ht="18" customHeight="1"/>
    <row r="2475" ht="18" customHeight="1"/>
    <row r="2476" ht="18" customHeight="1"/>
    <row r="2477" ht="18" customHeight="1"/>
    <row r="2478" ht="18" customHeight="1"/>
    <row r="2479" ht="18" customHeight="1"/>
    <row r="2480" ht="18" customHeight="1"/>
    <row r="2481" ht="18" customHeight="1"/>
    <row r="2482" ht="18" customHeight="1"/>
    <row r="2483" ht="18" customHeight="1"/>
    <row r="2484" ht="18" customHeight="1"/>
    <row r="2485" ht="18" customHeight="1"/>
    <row r="2486" ht="18" customHeight="1"/>
    <row r="2487" ht="18" customHeight="1"/>
    <row r="2488" ht="18" customHeight="1"/>
    <row r="2489" ht="18" customHeight="1"/>
    <row r="2490" ht="18" customHeight="1"/>
    <row r="2491" ht="18" customHeight="1"/>
    <row r="2492" ht="18" customHeight="1"/>
    <row r="2493" ht="18" customHeight="1"/>
    <row r="2494" ht="18" customHeight="1"/>
    <row r="2495" ht="18" customHeight="1"/>
    <row r="2496" ht="18" customHeight="1"/>
    <row r="2497" ht="18" customHeight="1"/>
    <row r="2498" ht="18" customHeight="1"/>
    <row r="2499" ht="18" customHeight="1"/>
  </sheetData>
  <mergeCells count="9">
    <mergeCell ref="C24:AL24"/>
    <mergeCell ref="C20:AL20"/>
    <mergeCell ref="C12:AL12"/>
    <mergeCell ref="C16:AL16"/>
    <mergeCell ref="C21:AL21"/>
    <mergeCell ref="A3:AL3"/>
    <mergeCell ref="AG8:AL9"/>
    <mergeCell ref="D9:AF9"/>
    <mergeCell ref="D8:AF8"/>
  </mergeCells>
  <printOptions/>
  <pageMargins left="0.984251968503937" right="0.5905511811023623" top="0.7874015748031497" bottom="0.7874015748031497" header="0.5118110236220472" footer="0.5118110236220472"/>
  <pageSetup horizontalDpi="600" verticalDpi="600" orientation="portrait" paperSize="9" scale="80" r:id="rId1"/>
  <headerFooter alignWithMargins="0">
    <oddFooter>&amp;C 20</oddFooter>
  </headerFooter>
</worksheet>
</file>

<file path=xl/worksheets/sheet3.xml><?xml version="1.0" encoding="utf-8"?>
<worksheet xmlns="http://schemas.openxmlformats.org/spreadsheetml/2006/main" xmlns:r="http://schemas.openxmlformats.org/officeDocument/2006/relationships">
  <dimension ref="A1:AF62"/>
  <sheetViews>
    <sheetView workbookViewId="0" topLeftCell="A1">
      <selection activeCell="A1" sqref="A1"/>
    </sheetView>
  </sheetViews>
  <sheetFormatPr defaultColWidth="9.00390625" defaultRowHeight="14.25"/>
  <cols>
    <col min="1" max="1" width="9.00390625" style="102" customWidth="1"/>
    <col min="2" max="2" width="38.25390625" style="102" customWidth="1"/>
    <col min="3" max="5" width="20.625" style="102" customWidth="1"/>
    <col min="6" max="26" width="9.00390625" style="102" customWidth="1"/>
    <col min="27" max="27" width="16.50390625" style="102" customWidth="1"/>
    <col min="28" max="28" width="9.00390625" style="102" customWidth="1"/>
    <col min="29" max="29" width="9.375" style="102" bestFit="1" customWidth="1"/>
    <col min="30" max="16384" width="9.00390625" style="102" customWidth="1"/>
  </cols>
  <sheetData>
    <row r="1" ht="21">
      <c r="A1" s="101" t="s">
        <v>217</v>
      </c>
    </row>
    <row r="3" ht="17.25">
      <c r="A3" s="103" t="s">
        <v>400</v>
      </c>
    </row>
    <row r="5" spans="1:5" ht="19.5" customHeight="1">
      <c r="A5" s="104" t="s">
        <v>205</v>
      </c>
      <c r="B5" s="105" t="s">
        <v>409</v>
      </c>
      <c r="C5" s="105"/>
      <c r="D5" s="105"/>
      <c r="E5" s="105"/>
    </row>
    <row r="6" spans="1:5" ht="19.5" customHeight="1">
      <c r="A6" s="105"/>
      <c r="B6" s="106" t="s">
        <v>410</v>
      </c>
      <c r="C6" s="105"/>
      <c r="D6" s="105"/>
      <c r="E6" s="105"/>
    </row>
    <row r="7" spans="1:5" ht="19.5" customHeight="1">
      <c r="A7" s="104"/>
      <c r="B7" s="105"/>
      <c r="C7" s="105"/>
      <c r="D7" s="105"/>
      <c r="E7" s="105"/>
    </row>
    <row r="8" spans="1:5" ht="19.5" customHeight="1">
      <c r="A8" s="104" t="s">
        <v>218</v>
      </c>
      <c r="B8" s="105" t="s">
        <v>411</v>
      </c>
      <c r="C8" s="105"/>
      <c r="D8" s="105"/>
      <c r="E8" s="105"/>
    </row>
    <row r="9" spans="1:5" ht="19.5" customHeight="1">
      <c r="A9" s="105"/>
      <c r="B9" s="105" t="s">
        <v>412</v>
      </c>
      <c r="C9" s="105"/>
      <c r="D9" s="105"/>
      <c r="E9" s="105"/>
    </row>
    <row r="10" spans="1:5" ht="19.5" customHeight="1">
      <c r="A10" s="105"/>
      <c r="B10" s="105" t="s">
        <v>413</v>
      </c>
      <c r="C10" s="105"/>
      <c r="D10" s="105"/>
      <c r="E10" s="105"/>
    </row>
    <row r="11" spans="1:5" ht="19.5" customHeight="1">
      <c r="A11" s="105"/>
      <c r="B11" s="105" t="s">
        <v>414</v>
      </c>
      <c r="C11" s="105"/>
      <c r="D11" s="105"/>
      <c r="E11" s="105"/>
    </row>
    <row r="12" spans="1:5" ht="19.5" customHeight="1">
      <c r="A12" s="105"/>
      <c r="B12" s="105"/>
      <c r="C12" s="105"/>
      <c r="D12" s="105"/>
      <c r="E12" s="105"/>
    </row>
    <row r="13" spans="1:5" ht="19.5" customHeight="1">
      <c r="A13" s="104" t="s">
        <v>219</v>
      </c>
      <c r="B13" s="105" t="s">
        <v>415</v>
      </c>
      <c r="C13" s="105"/>
      <c r="D13" s="105"/>
      <c r="E13" s="105"/>
    </row>
    <row r="14" spans="1:5" ht="19.5" customHeight="1">
      <c r="A14" s="105"/>
      <c r="B14" s="105" t="s">
        <v>416</v>
      </c>
      <c r="C14" s="105"/>
      <c r="D14" s="105"/>
      <c r="E14" s="105"/>
    </row>
    <row r="15" spans="1:5" ht="19.5" customHeight="1">
      <c r="A15" s="105"/>
      <c r="B15" s="105" t="s">
        <v>417</v>
      </c>
      <c r="C15" s="105"/>
      <c r="D15" s="105"/>
      <c r="E15" s="105"/>
    </row>
    <row r="16" spans="1:5" ht="19.5" customHeight="1">
      <c r="A16" s="105"/>
      <c r="B16" s="105" t="s">
        <v>35</v>
      </c>
      <c r="C16" s="105"/>
      <c r="D16" s="105"/>
      <c r="E16" s="105"/>
    </row>
    <row r="18" ht="17.25">
      <c r="A18" s="103" t="s">
        <v>403</v>
      </c>
    </row>
    <row r="19" ht="17.25">
      <c r="A19" s="103"/>
    </row>
    <row r="20" spans="1:5" ht="18" thickBot="1">
      <c r="A20" s="103"/>
      <c r="B20" s="105"/>
      <c r="C20" s="105"/>
      <c r="D20" s="105"/>
      <c r="E20" s="107" t="s">
        <v>220</v>
      </c>
    </row>
    <row r="21" spans="1:5" ht="15" customHeight="1">
      <c r="A21" s="103"/>
      <c r="B21" s="373" t="s">
        <v>208</v>
      </c>
      <c r="C21" s="375" t="s">
        <v>404</v>
      </c>
      <c r="D21" s="375" t="s">
        <v>209</v>
      </c>
      <c r="E21" s="371" t="s">
        <v>210</v>
      </c>
    </row>
    <row r="22" spans="2:5" ht="15" customHeight="1" thickBot="1">
      <c r="B22" s="374"/>
      <c r="C22" s="372"/>
      <c r="D22" s="372"/>
      <c r="E22" s="402"/>
    </row>
    <row r="23" spans="2:5" ht="15" customHeight="1">
      <c r="B23" s="401" t="s">
        <v>221</v>
      </c>
      <c r="C23" s="399">
        <v>503848391</v>
      </c>
      <c r="D23" s="399">
        <v>507911319</v>
      </c>
      <c r="E23" s="395">
        <f>SUM(C23-D23)</f>
        <v>-4062928</v>
      </c>
    </row>
    <row r="24" spans="2:5" ht="15" customHeight="1">
      <c r="B24" s="397"/>
      <c r="C24" s="390"/>
      <c r="D24" s="390"/>
      <c r="E24" s="388"/>
    </row>
    <row r="25" spans="2:5" ht="15" customHeight="1">
      <c r="B25" s="396" t="s">
        <v>222</v>
      </c>
      <c r="C25" s="389">
        <v>487677929</v>
      </c>
      <c r="D25" s="389">
        <v>490776677</v>
      </c>
      <c r="E25" s="387">
        <f>SUM(C25-D25)</f>
        <v>-3098748</v>
      </c>
    </row>
    <row r="26" spans="2:5" ht="15" customHeight="1">
      <c r="B26" s="397"/>
      <c r="C26" s="390"/>
      <c r="D26" s="390"/>
      <c r="E26" s="388"/>
    </row>
    <row r="27" spans="2:5" ht="15" customHeight="1">
      <c r="B27" s="396" t="s">
        <v>223</v>
      </c>
      <c r="C27" s="389">
        <f>SUM(C23-C25)</f>
        <v>16170462</v>
      </c>
      <c r="D27" s="389">
        <f>SUM(D23-D25)</f>
        <v>17134642</v>
      </c>
      <c r="E27" s="387">
        <f>SUM(C27-D27)</f>
        <v>-964180</v>
      </c>
    </row>
    <row r="28" spans="2:5" ht="15" customHeight="1">
      <c r="B28" s="397"/>
      <c r="C28" s="390"/>
      <c r="D28" s="390"/>
      <c r="E28" s="388"/>
    </row>
    <row r="29" spans="2:5" ht="15" customHeight="1">
      <c r="B29" s="396" t="s">
        <v>224</v>
      </c>
      <c r="C29" s="391">
        <v>1940409</v>
      </c>
      <c r="D29" s="391">
        <v>2086680</v>
      </c>
      <c r="E29" s="392">
        <f>SUM(C29-D29)</f>
        <v>-146271</v>
      </c>
    </row>
    <row r="30" spans="2:5" ht="15" customHeight="1">
      <c r="B30" s="397"/>
      <c r="C30" s="390"/>
      <c r="D30" s="390"/>
      <c r="E30" s="393"/>
    </row>
    <row r="31" spans="2:5" ht="15" customHeight="1">
      <c r="B31" s="396" t="s">
        <v>225</v>
      </c>
      <c r="C31" s="391">
        <f>SUM(C27-C29)</f>
        <v>14230053</v>
      </c>
      <c r="D31" s="391">
        <f>SUM(D27-D29)</f>
        <v>15047962</v>
      </c>
      <c r="E31" s="392">
        <f>SUM(C31-D31)</f>
        <v>-817909</v>
      </c>
    </row>
    <row r="32" spans="2:5" ht="15" customHeight="1">
      <c r="B32" s="397"/>
      <c r="C32" s="394"/>
      <c r="D32" s="390"/>
      <c r="E32" s="393"/>
    </row>
    <row r="33" spans="2:5" ht="15" customHeight="1">
      <c r="B33" s="396" t="s">
        <v>226</v>
      </c>
      <c r="C33" s="403">
        <v>-817909</v>
      </c>
      <c r="D33" s="391">
        <v>3309386</v>
      </c>
      <c r="E33" s="392">
        <f>SUM(C33-D33)</f>
        <v>-4127295</v>
      </c>
    </row>
    <row r="34" spans="2:5" ht="15" customHeight="1">
      <c r="B34" s="397"/>
      <c r="C34" s="394"/>
      <c r="D34" s="390"/>
      <c r="E34" s="393"/>
    </row>
    <row r="35" spans="2:5" ht="15" customHeight="1">
      <c r="B35" s="396" t="s">
        <v>227</v>
      </c>
      <c r="C35" s="389">
        <v>2749481</v>
      </c>
      <c r="D35" s="389">
        <v>3903297</v>
      </c>
      <c r="E35" s="387">
        <f>SUM(C35-D35)</f>
        <v>-1153816</v>
      </c>
    </row>
    <row r="36" spans="2:5" ht="15" customHeight="1">
      <c r="B36" s="397"/>
      <c r="C36" s="390"/>
      <c r="D36" s="390"/>
      <c r="E36" s="388"/>
    </row>
    <row r="37" spans="2:5" ht="15" customHeight="1">
      <c r="B37" s="396" t="s">
        <v>228</v>
      </c>
      <c r="C37" s="389">
        <v>1356728</v>
      </c>
      <c r="D37" s="389">
        <v>1343826</v>
      </c>
      <c r="E37" s="387">
        <f>SUM(C37-D37)</f>
        <v>12902</v>
      </c>
    </row>
    <row r="38" spans="2:5" ht="15" customHeight="1">
      <c r="B38" s="397"/>
      <c r="C38" s="390"/>
      <c r="D38" s="390"/>
      <c r="E38" s="388"/>
    </row>
    <row r="39" spans="2:5" ht="15" customHeight="1">
      <c r="B39" s="396" t="s">
        <v>229</v>
      </c>
      <c r="C39" s="389">
        <v>2982736</v>
      </c>
      <c r="D39" s="389">
        <v>1404462</v>
      </c>
      <c r="E39" s="387">
        <f>SUM(C39-D39)</f>
        <v>1578274</v>
      </c>
    </row>
    <row r="40" spans="2:5" ht="15" customHeight="1">
      <c r="B40" s="397"/>
      <c r="C40" s="390"/>
      <c r="D40" s="390"/>
      <c r="E40" s="388"/>
    </row>
    <row r="41" spans="2:5" ht="15" customHeight="1">
      <c r="B41" s="396" t="s">
        <v>230</v>
      </c>
      <c r="C41" s="391">
        <f>SUM(C33+C35+C37-C39)</f>
        <v>305564</v>
      </c>
      <c r="D41" s="389">
        <f>SUM(D33+D35+D37-D39)</f>
        <v>7152047</v>
      </c>
      <c r="E41" s="392">
        <f>SUM(C41-D41)</f>
        <v>-6846483</v>
      </c>
    </row>
    <row r="42" spans="2:5" ht="15" customHeight="1" thickBot="1">
      <c r="B42" s="398"/>
      <c r="C42" s="400"/>
      <c r="D42" s="400"/>
      <c r="E42" s="404"/>
    </row>
    <row r="43" spans="2:5" ht="15" customHeight="1">
      <c r="B43" s="351"/>
      <c r="C43" s="352"/>
      <c r="D43" s="353"/>
      <c r="E43" s="352"/>
    </row>
    <row r="45" ht="17.25">
      <c r="A45" s="103" t="s">
        <v>231</v>
      </c>
    </row>
    <row r="49" spans="28:32" ht="13.5">
      <c r="AB49" s="330" t="s">
        <v>377</v>
      </c>
      <c r="AC49" s="330" t="s">
        <v>378</v>
      </c>
      <c r="AD49" s="330" t="s">
        <v>379</v>
      </c>
      <c r="AE49" s="330" t="s">
        <v>380</v>
      </c>
      <c r="AF49" s="330" t="s">
        <v>399</v>
      </c>
    </row>
    <row r="50" spans="27:32" ht="13.5">
      <c r="AA50" s="108" t="s">
        <v>381</v>
      </c>
      <c r="AB50" s="331">
        <v>13070</v>
      </c>
      <c r="AC50" s="331">
        <v>9767</v>
      </c>
      <c r="AD50" s="331">
        <v>11739</v>
      </c>
      <c r="AE50" s="331">
        <v>15048</v>
      </c>
      <c r="AF50" s="331">
        <v>14230</v>
      </c>
    </row>
    <row r="51" spans="27:32" ht="13.5">
      <c r="AA51" s="108" t="s">
        <v>382</v>
      </c>
      <c r="AB51" s="331">
        <v>1606</v>
      </c>
      <c r="AC51" s="331">
        <v>-3502</v>
      </c>
      <c r="AD51" s="331">
        <v>2680</v>
      </c>
      <c r="AE51" s="331">
        <v>7152</v>
      </c>
      <c r="AF51" s="331">
        <v>306</v>
      </c>
    </row>
    <row r="62" ht="19.5" customHeight="1">
      <c r="B62" s="102" t="s">
        <v>216</v>
      </c>
    </row>
  </sheetData>
  <mergeCells count="44">
    <mergeCell ref="E31:E32"/>
    <mergeCell ref="C33:C34"/>
    <mergeCell ref="E33:E34"/>
    <mergeCell ref="C41:C42"/>
    <mergeCell ref="E41:E42"/>
    <mergeCell ref="E37:E38"/>
    <mergeCell ref="C39:C40"/>
    <mergeCell ref="D39:D40"/>
    <mergeCell ref="E39:E40"/>
    <mergeCell ref="B21:B22"/>
    <mergeCell ref="C21:C22"/>
    <mergeCell ref="D21:D22"/>
    <mergeCell ref="E21:E22"/>
    <mergeCell ref="B33:B34"/>
    <mergeCell ref="B35:B36"/>
    <mergeCell ref="B37:B38"/>
    <mergeCell ref="B23:B24"/>
    <mergeCell ref="B25:B26"/>
    <mergeCell ref="B27:B28"/>
    <mergeCell ref="B29:B30"/>
    <mergeCell ref="B39:B40"/>
    <mergeCell ref="B41:B42"/>
    <mergeCell ref="C23:C24"/>
    <mergeCell ref="D23:D24"/>
    <mergeCell ref="C27:C28"/>
    <mergeCell ref="D27:D28"/>
    <mergeCell ref="C37:C38"/>
    <mergeCell ref="D37:D38"/>
    <mergeCell ref="D41:D42"/>
    <mergeCell ref="B31:B32"/>
    <mergeCell ref="E23:E24"/>
    <mergeCell ref="C25:C26"/>
    <mergeCell ref="D25:D26"/>
    <mergeCell ref="E25:E26"/>
    <mergeCell ref="E27:E28"/>
    <mergeCell ref="C35:C36"/>
    <mergeCell ref="D35:D36"/>
    <mergeCell ref="E35:E36"/>
    <mergeCell ref="D29:D30"/>
    <mergeCell ref="D31:D32"/>
    <mergeCell ref="D33:D34"/>
    <mergeCell ref="C29:C30"/>
    <mergeCell ref="E29:E30"/>
    <mergeCell ref="C31:C32"/>
  </mergeCells>
  <printOptions/>
  <pageMargins left="0.984251968503937" right="0.5905511811023623" top="0.7874015748031497" bottom="0.7874015748031497" header="0.5118110236220472" footer="0.5118110236220472"/>
  <pageSetup horizontalDpi="600" verticalDpi="600" orientation="portrait" paperSize="9" scale="73" r:id="rId2"/>
  <headerFooter alignWithMargins="0">
    <oddFooter>&amp;C&amp;16 2</oddFooter>
  </headerFooter>
  <drawing r:id="rId1"/>
</worksheet>
</file>

<file path=xl/worksheets/sheet4.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9.00390625" defaultRowHeight="14.25"/>
  <cols>
    <col min="1" max="1" width="9.00390625" style="110" customWidth="1"/>
    <col min="2" max="2" width="25.125" style="110" customWidth="1"/>
    <col min="3" max="3" width="16.625" style="110" customWidth="1"/>
    <col min="4" max="4" width="9.625" style="110" customWidth="1"/>
    <col min="5" max="5" width="16.625" style="110" customWidth="1"/>
    <col min="6" max="6" width="9.625" style="110" customWidth="1"/>
    <col min="7" max="7" width="16.625" style="110" customWidth="1"/>
    <col min="8" max="8" width="9.625" style="110" customWidth="1"/>
    <col min="9" max="9" width="4.50390625" style="110" customWidth="1"/>
    <col min="10" max="16384" width="9.00390625" style="110" customWidth="1"/>
  </cols>
  <sheetData>
    <row r="1" ht="21">
      <c r="A1" s="109" t="s">
        <v>232</v>
      </c>
    </row>
    <row r="3" ht="17.25">
      <c r="A3" s="111" t="s">
        <v>400</v>
      </c>
    </row>
    <row r="5" spans="1:7" ht="18" customHeight="1">
      <c r="A5" s="112" t="s">
        <v>205</v>
      </c>
      <c r="B5" s="113" t="s">
        <v>433</v>
      </c>
      <c r="C5" s="113"/>
      <c r="D5" s="113"/>
      <c r="E5" s="113"/>
      <c r="F5" s="113"/>
      <c r="G5" s="113"/>
    </row>
    <row r="6" spans="1:7" ht="18" customHeight="1">
      <c r="A6" s="113"/>
      <c r="B6" s="113" t="s">
        <v>434</v>
      </c>
      <c r="C6" s="113"/>
      <c r="D6" s="113"/>
      <c r="E6" s="113"/>
      <c r="F6" s="113"/>
      <c r="G6" s="113"/>
    </row>
    <row r="7" spans="1:7" ht="18" customHeight="1">
      <c r="A7" s="113"/>
      <c r="B7" s="113" t="s">
        <v>435</v>
      </c>
      <c r="C7" s="113"/>
      <c r="D7" s="113"/>
      <c r="E7" s="113"/>
      <c r="F7" s="113"/>
      <c r="G7" s="113"/>
    </row>
    <row r="8" spans="1:7" ht="18" customHeight="1">
      <c r="A8" s="113"/>
      <c r="B8" s="113"/>
      <c r="C8" s="113"/>
      <c r="D8" s="113"/>
      <c r="E8" s="113"/>
      <c r="F8" s="113"/>
      <c r="G8" s="113"/>
    </row>
    <row r="9" spans="1:7" ht="18" customHeight="1">
      <c r="A9" s="112" t="s">
        <v>420</v>
      </c>
      <c r="B9" s="113" t="s">
        <v>431</v>
      </c>
      <c r="C9" s="113"/>
      <c r="D9" s="113"/>
      <c r="E9" s="113"/>
      <c r="F9" s="113"/>
      <c r="G9" s="113"/>
    </row>
    <row r="10" spans="1:7" ht="18" customHeight="1">
      <c r="A10" s="113"/>
      <c r="B10" s="113" t="s">
        <v>436</v>
      </c>
      <c r="C10" s="113"/>
      <c r="D10" s="113"/>
      <c r="E10" s="113"/>
      <c r="F10" s="113"/>
      <c r="G10" s="113"/>
    </row>
    <row r="11" spans="1:7" ht="18" customHeight="1">
      <c r="A11" s="113"/>
      <c r="B11" s="113"/>
      <c r="C11" s="113"/>
      <c r="D11" s="113"/>
      <c r="E11" s="113"/>
      <c r="F11" s="113"/>
      <c r="G11" s="113"/>
    </row>
    <row r="12" spans="1:7" ht="18" customHeight="1">
      <c r="A12" s="112" t="s">
        <v>233</v>
      </c>
      <c r="B12" s="113" t="s">
        <v>437</v>
      </c>
      <c r="C12" s="113"/>
      <c r="D12" s="113"/>
      <c r="E12" s="113"/>
      <c r="F12" s="113"/>
      <c r="G12" s="113"/>
    </row>
    <row r="13" spans="1:7" ht="18" customHeight="1">
      <c r="A13" s="113"/>
      <c r="B13" s="113" t="s">
        <v>438</v>
      </c>
      <c r="C13" s="113"/>
      <c r="D13" s="113"/>
      <c r="E13" s="113"/>
      <c r="F13" s="113"/>
      <c r="G13" s="113"/>
    </row>
    <row r="14" spans="1:7" ht="18" customHeight="1">
      <c r="A14" s="113"/>
      <c r="B14" s="113" t="s">
        <v>432</v>
      </c>
      <c r="C14" s="113"/>
      <c r="D14" s="113"/>
      <c r="E14" s="113"/>
      <c r="F14" s="113"/>
      <c r="G14" s="113"/>
    </row>
    <row r="15" spans="1:7" ht="18" customHeight="1">
      <c r="A15" s="113"/>
      <c r="B15" s="113" t="s">
        <v>439</v>
      </c>
      <c r="C15" s="113"/>
      <c r="D15" s="113"/>
      <c r="E15" s="113"/>
      <c r="F15" s="113"/>
      <c r="G15" s="113"/>
    </row>
    <row r="16" spans="1:7" ht="18" customHeight="1">
      <c r="A16" s="113"/>
      <c r="B16" s="113" t="s">
        <v>440</v>
      </c>
      <c r="C16" s="113"/>
      <c r="D16" s="113"/>
      <c r="E16" s="113"/>
      <c r="F16" s="113"/>
      <c r="G16" s="113"/>
    </row>
    <row r="17" spans="1:7" ht="18" customHeight="1">
      <c r="A17" s="113"/>
      <c r="B17" s="113" t="s">
        <v>34</v>
      </c>
      <c r="C17" s="113"/>
      <c r="D17" s="113"/>
      <c r="E17" s="113"/>
      <c r="F17" s="113"/>
      <c r="G17" s="113"/>
    </row>
    <row r="18" spans="1:7" ht="18" customHeight="1">
      <c r="A18" s="113"/>
      <c r="B18" s="113"/>
      <c r="C18" s="113"/>
      <c r="D18" s="113"/>
      <c r="E18" s="113"/>
      <c r="F18" s="113"/>
      <c r="G18" s="113"/>
    </row>
    <row r="19" spans="1:7" ht="18" customHeight="1">
      <c r="A19" s="112" t="s">
        <v>234</v>
      </c>
      <c r="B19" s="113" t="s">
        <v>441</v>
      </c>
      <c r="C19" s="113"/>
      <c r="D19" s="113"/>
      <c r="E19" s="113"/>
      <c r="F19" s="113"/>
      <c r="G19" s="113"/>
    </row>
    <row r="20" spans="1:7" ht="18" customHeight="1">
      <c r="A20" s="113"/>
      <c r="B20" s="113" t="s">
        <v>442</v>
      </c>
      <c r="C20" s="113"/>
      <c r="D20" s="113"/>
      <c r="E20" s="113"/>
      <c r="F20" s="113"/>
      <c r="G20" s="113"/>
    </row>
    <row r="21" spans="1:7" ht="18" customHeight="1">
      <c r="A21" s="113"/>
      <c r="B21" s="113" t="s">
        <v>443</v>
      </c>
      <c r="C21" s="113"/>
      <c r="D21" s="113"/>
      <c r="E21" s="113"/>
      <c r="F21" s="113"/>
      <c r="G21" s="113"/>
    </row>
    <row r="22" spans="1:7" ht="18" customHeight="1">
      <c r="A22" s="113"/>
      <c r="B22" s="113" t="s">
        <v>444</v>
      </c>
      <c r="C22" s="113"/>
      <c r="D22" s="113"/>
      <c r="E22" s="113"/>
      <c r="F22" s="113"/>
      <c r="G22" s="113"/>
    </row>
    <row r="24" ht="17.25">
      <c r="A24" s="111" t="s">
        <v>403</v>
      </c>
    </row>
    <row r="26" spans="2:8" ht="15" thickBot="1">
      <c r="B26" s="113"/>
      <c r="C26" s="113"/>
      <c r="D26" s="113"/>
      <c r="E26" s="113"/>
      <c r="F26" s="113"/>
      <c r="G26" s="405" t="s">
        <v>207</v>
      </c>
      <c r="H26" s="406"/>
    </row>
    <row r="27" spans="2:8" ht="18.75" customHeight="1">
      <c r="B27" s="407" t="s">
        <v>208</v>
      </c>
      <c r="C27" s="409" t="s">
        <v>404</v>
      </c>
      <c r="D27" s="410"/>
      <c r="E27" s="409" t="s">
        <v>209</v>
      </c>
      <c r="F27" s="410"/>
      <c r="G27" s="409" t="s">
        <v>210</v>
      </c>
      <c r="H27" s="410"/>
    </row>
    <row r="28" spans="2:8" ht="18.75" customHeight="1" thickBot="1">
      <c r="B28" s="408"/>
      <c r="C28" s="114" t="s">
        <v>235</v>
      </c>
      <c r="D28" s="115" t="s">
        <v>236</v>
      </c>
      <c r="E28" s="114" t="s">
        <v>235</v>
      </c>
      <c r="F28" s="115" t="s">
        <v>236</v>
      </c>
      <c r="G28" s="114" t="s">
        <v>211</v>
      </c>
      <c r="H28" s="115" t="s">
        <v>212</v>
      </c>
    </row>
    <row r="29" spans="2:8" ht="18.75" customHeight="1">
      <c r="B29" s="116" t="s">
        <v>237</v>
      </c>
      <c r="C29" s="117">
        <v>157870497</v>
      </c>
      <c r="D29" s="118">
        <f aca="true" t="shared" si="0" ref="D29:D46">ROUND(C29/$C$47*100,2)</f>
        <v>31.33</v>
      </c>
      <c r="E29" s="117">
        <v>147549563</v>
      </c>
      <c r="F29" s="118">
        <v>29</v>
      </c>
      <c r="G29" s="119">
        <f aca="true" t="shared" si="1" ref="G29:G52">SUM(C29-E29)</f>
        <v>10320934</v>
      </c>
      <c r="H29" s="118">
        <f aca="true" t="shared" si="2" ref="H29:H52">ROUND(G29/E29*100,2)</f>
        <v>6.99</v>
      </c>
    </row>
    <row r="30" spans="2:8" ht="18.75" customHeight="1">
      <c r="B30" s="120" t="s">
        <v>238</v>
      </c>
      <c r="C30" s="121">
        <v>6757922</v>
      </c>
      <c r="D30" s="122">
        <f t="shared" si="0"/>
        <v>1.34</v>
      </c>
      <c r="E30" s="121">
        <v>14736959</v>
      </c>
      <c r="F30" s="122">
        <f aca="true" t="shared" si="3" ref="F30:F46">ROUND(E30/$E$47*100,2)</f>
        <v>2.9</v>
      </c>
      <c r="G30" s="123">
        <f t="shared" si="1"/>
        <v>-7979037</v>
      </c>
      <c r="H30" s="122">
        <f t="shared" si="2"/>
        <v>-54.14</v>
      </c>
    </row>
    <row r="31" spans="2:8" ht="18.75" customHeight="1">
      <c r="B31" s="120" t="s">
        <v>239</v>
      </c>
      <c r="C31" s="121">
        <v>11993282</v>
      </c>
      <c r="D31" s="122">
        <f t="shared" si="0"/>
        <v>2.38</v>
      </c>
      <c r="E31" s="121">
        <v>12181027</v>
      </c>
      <c r="F31" s="122">
        <f t="shared" si="3"/>
        <v>2.4</v>
      </c>
      <c r="G31" s="123">
        <f t="shared" si="1"/>
        <v>-187745</v>
      </c>
      <c r="H31" s="122">
        <f t="shared" si="2"/>
        <v>-1.54</v>
      </c>
    </row>
    <row r="32" spans="2:8" ht="18.75" customHeight="1">
      <c r="B32" s="120" t="s">
        <v>240</v>
      </c>
      <c r="C32" s="121">
        <v>1027042</v>
      </c>
      <c r="D32" s="122">
        <f t="shared" si="0"/>
        <v>0.2</v>
      </c>
      <c r="E32" s="121">
        <v>3560566</v>
      </c>
      <c r="F32" s="122">
        <f t="shared" si="3"/>
        <v>0.7</v>
      </c>
      <c r="G32" s="123">
        <f t="shared" si="1"/>
        <v>-2533524</v>
      </c>
      <c r="H32" s="122">
        <f t="shared" si="2"/>
        <v>-71.16</v>
      </c>
    </row>
    <row r="33" spans="2:8" ht="18.75" customHeight="1">
      <c r="B33" s="120" t="s">
        <v>241</v>
      </c>
      <c r="C33" s="121">
        <v>3640699</v>
      </c>
      <c r="D33" s="122">
        <f t="shared" si="0"/>
        <v>0.72</v>
      </c>
      <c r="E33" s="121">
        <v>3562853</v>
      </c>
      <c r="F33" s="122">
        <f t="shared" si="3"/>
        <v>0.7</v>
      </c>
      <c r="G33" s="123">
        <f t="shared" si="1"/>
        <v>77846</v>
      </c>
      <c r="H33" s="122">
        <f t="shared" si="2"/>
        <v>2.18</v>
      </c>
    </row>
    <row r="34" spans="2:8" ht="18.75" customHeight="1">
      <c r="B34" s="120" t="s">
        <v>242</v>
      </c>
      <c r="C34" s="121">
        <v>124274639</v>
      </c>
      <c r="D34" s="122">
        <f t="shared" si="0"/>
        <v>24.67</v>
      </c>
      <c r="E34" s="121">
        <v>127195143</v>
      </c>
      <c r="F34" s="122">
        <f t="shared" si="3"/>
        <v>25.04</v>
      </c>
      <c r="G34" s="123">
        <f t="shared" si="1"/>
        <v>-2920504</v>
      </c>
      <c r="H34" s="122">
        <f t="shared" si="2"/>
        <v>-2.3</v>
      </c>
    </row>
    <row r="35" spans="2:8" ht="18.75" customHeight="1">
      <c r="B35" s="120" t="s">
        <v>243</v>
      </c>
      <c r="C35" s="121">
        <v>268186</v>
      </c>
      <c r="D35" s="122">
        <f t="shared" si="0"/>
        <v>0.05</v>
      </c>
      <c r="E35" s="121">
        <v>269442</v>
      </c>
      <c r="F35" s="122">
        <f t="shared" si="3"/>
        <v>0.05</v>
      </c>
      <c r="G35" s="123">
        <f t="shared" si="1"/>
        <v>-1256</v>
      </c>
      <c r="H35" s="122">
        <f t="shared" si="2"/>
        <v>-0.47</v>
      </c>
    </row>
    <row r="36" spans="2:8" ht="18.75" customHeight="1">
      <c r="B36" s="120" t="s">
        <v>244</v>
      </c>
      <c r="C36" s="121">
        <v>59640709</v>
      </c>
      <c r="D36" s="122">
        <f t="shared" si="0"/>
        <v>11.84</v>
      </c>
      <c r="E36" s="121">
        <v>57327625</v>
      </c>
      <c r="F36" s="122">
        <f t="shared" si="3"/>
        <v>11.29</v>
      </c>
      <c r="G36" s="123">
        <f t="shared" si="1"/>
        <v>2313084</v>
      </c>
      <c r="H36" s="122">
        <f t="shared" si="2"/>
        <v>4.03</v>
      </c>
    </row>
    <row r="37" spans="2:8" ht="18.75" customHeight="1">
      <c r="B37" s="120" t="s">
        <v>245</v>
      </c>
      <c r="C37" s="121">
        <v>30140697</v>
      </c>
      <c r="D37" s="122">
        <f t="shared" si="0"/>
        <v>5.98</v>
      </c>
      <c r="E37" s="121">
        <v>31653678</v>
      </c>
      <c r="F37" s="122">
        <f t="shared" si="3"/>
        <v>6.23</v>
      </c>
      <c r="G37" s="123">
        <f t="shared" si="1"/>
        <v>-1512981</v>
      </c>
      <c r="H37" s="122">
        <f t="shared" si="2"/>
        <v>-4.78</v>
      </c>
    </row>
    <row r="38" spans="2:8" ht="18.75" customHeight="1">
      <c r="B38" s="120" t="s">
        <v>246</v>
      </c>
      <c r="C38" s="121">
        <v>5654042</v>
      </c>
      <c r="D38" s="122">
        <f t="shared" si="0"/>
        <v>1.12</v>
      </c>
      <c r="E38" s="121">
        <v>5857758</v>
      </c>
      <c r="F38" s="122">
        <f t="shared" si="3"/>
        <v>1.15</v>
      </c>
      <c r="G38" s="123">
        <f t="shared" si="1"/>
        <v>-203716</v>
      </c>
      <c r="H38" s="122">
        <f t="shared" si="2"/>
        <v>-3.48</v>
      </c>
    </row>
    <row r="39" spans="2:8" ht="18.75" customHeight="1">
      <c r="B39" s="120" t="s">
        <v>247</v>
      </c>
      <c r="C39" s="121">
        <v>12058986</v>
      </c>
      <c r="D39" s="122">
        <f t="shared" si="0"/>
        <v>2.39</v>
      </c>
      <c r="E39" s="121">
        <v>11906504</v>
      </c>
      <c r="F39" s="122">
        <f t="shared" si="3"/>
        <v>2.34</v>
      </c>
      <c r="G39" s="123">
        <f t="shared" si="1"/>
        <v>152482</v>
      </c>
      <c r="H39" s="122">
        <f t="shared" si="2"/>
        <v>1.28</v>
      </c>
    </row>
    <row r="40" spans="2:8" ht="18.75" customHeight="1">
      <c r="B40" s="120" t="s">
        <v>248</v>
      </c>
      <c r="C40" s="121">
        <v>2316124</v>
      </c>
      <c r="D40" s="122">
        <f t="shared" si="0"/>
        <v>0.46</v>
      </c>
      <c r="E40" s="121">
        <v>1535240</v>
      </c>
      <c r="F40" s="122">
        <f t="shared" si="3"/>
        <v>0.3</v>
      </c>
      <c r="G40" s="123">
        <f t="shared" si="1"/>
        <v>780884</v>
      </c>
      <c r="H40" s="122">
        <f t="shared" si="2"/>
        <v>50.86</v>
      </c>
    </row>
    <row r="41" spans="2:8" ht="18.75" customHeight="1">
      <c r="B41" s="120" t="s">
        <v>249</v>
      </c>
      <c r="C41" s="121">
        <v>160958</v>
      </c>
      <c r="D41" s="122">
        <f t="shared" si="0"/>
        <v>0.03</v>
      </c>
      <c r="E41" s="121">
        <v>1036721</v>
      </c>
      <c r="F41" s="122">
        <f t="shared" si="3"/>
        <v>0.2</v>
      </c>
      <c r="G41" s="123">
        <f t="shared" si="1"/>
        <v>-875763</v>
      </c>
      <c r="H41" s="122">
        <f t="shared" si="2"/>
        <v>-84.47</v>
      </c>
    </row>
    <row r="42" spans="2:8" ht="18.75" customHeight="1">
      <c r="B42" s="120" t="s">
        <v>250</v>
      </c>
      <c r="C42" s="121">
        <v>10297243</v>
      </c>
      <c r="D42" s="122">
        <f>ROUND(C42/$C$47*100,2)+0.1</f>
        <v>2.14</v>
      </c>
      <c r="E42" s="121">
        <v>8149312</v>
      </c>
      <c r="F42" s="122">
        <f t="shared" si="3"/>
        <v>1.6</v>
      </c>
      <c r="G42" s="123">
        <f t="shared" si="1"/>
        <v>2147931</v>
      </c>
      <c r="H42" s="122">
        <f t="shared" si="2"/>
        <v>26.36</v>
      </c>
    </row>
    <row r="43" spans="2:8" ht="18.75" customHeight="1">
      <c r="B43" s="120" t="s">
        <v>251</v>
      </c>
      <c r="C43" s="121">
        <v>14266122</v>
      </c>
      <c r="D43" s="122">
        <f t="shared" si="0"/>
        <v>2.83</v>
      </c>
      <c r="E43" s="121">
        <v>13272262</v>
      </c>
      <c r="F43" s="122">
        <f t="shared" si="3"/>
        <v>2.61</v>
      </c>
      <c r="G43" s="123">
        <f t="shared" si="1"/>
        <v>993860</v>
      </c>
      <c r="H43" s="122">
        <f t="shared" si="2"/>
        <v>7.49</v>
      </c>
    </row>
    <row r="44" spans="2:8" ht="18.75" customHeight="1">
      <c r="B44" s="120" t="s">
        <v>252</v>
      </c>
      <c r="C44" s="121">
        <v>11817065</v>
      </c>
      <c r="D44" s="122">
        <f t="shared" si="0"/>
        <v>2.35</v>
      </c>
      <c r="E44" s="121">
        <v>11956066</v>
      </c>
      <c r="F44" s="122">
        <f t="shared" si="3"/>
        <v>2.35</v>
      </c>
      <c r="G44" s="123">
        <f t="shared" si="1"/>
        <v>-139001</v>
      </c>
      <c r="H44" s="122">
        <f t="shared" si="2"/>
        <v>-1.16</v>
      </c>
    </row>
    <row r="45" spans="2:8" ht="18.75" customHeight="1">
      <c r="B45" s="120" t="s">
        <v>253</v>
      </c>
      <c r="C45" s="121">
        <v>51664178</v>
      </c>
      <c r="D45" s="122">
        <f>ROUND(C45/$C$47*100,2)-0.1</f>
        <v>10.15</v>
      </c>
      <c r="E45" s="121">
        <v>56160600</v>
      </c>
      <c r="F45" s="122">
        <f t="shared" si="3"/>
        <v>11.06</v>
      </c>
      <c r="G45" s="123">
        <f t="shared" si="1"/>
        <v>-4496422</v>
      </c>
      <c r="H45" s="122">
        <f t="shared" si="2"/>
        <v>-8.01</v>
      </c>
    </row>
    <row r="46" spans="2:8" ht="18.75" customHeight="1" thickBot="1">
      <c r="B46" s="124" t="s">
        <v>254</v>
      </c>
      <c r="C46" s="125">
        <v>12656678</v>
      </c>
      <c r="D46" s="126">
        <f t="shared" si="0"/>
        <v>2.51</v>
      </c>
      <c r="E46" s="125">
        <v>13950000</v>
      </c>
      <c r="F46" s="126">
        <f t="shared" si="3"/>
        <v>2.75</v>
      </c>
      <c r="G46" s="127">
        <f t="shared" si="1"/>
        <v>-1293322</v>
      </c>
      <c r="H46" s="126">
        <f t="shared" si="2"/>
        <v>-9.27</v>
      </c>
    </row>
    <row r="47" spans="2:8" ht="18.75" customHeight="1" thickBot="1">
      <c r="B47" s="128" t="s">
        <v>255</v>
      </c>
      <c r="C47" s="129">
        <f>SUM(C29:C45)</f>
        <v>503848391</v>
      </c>
      <c r="D47" s="130">
        <v>100</v>
      </c>
      <c r="E47" s="129">
        <f>SUM(E29:E45)</f>
        <v>507911319</v>
      </c>
      <c r="F47" s="130">
        <v>100</v>
      </c>
      <c r="G47" s="131">
        <f t="shared" si="1"/>
        <v>-4062928</v>
      </c>
      <c r="H47" s="130">
        <f t="shared" si="2"/>
        <v>-0.8</v>
      </c>
    </row>
    <row r="48" spans="2:8" ht="18.75" customHeight="1">
      <c r="B48" s="116" t="s">
        <v>256</v>
      </c>
      <c r="C48" s="117">
        <v>349385974</v>
      </c>
      <c r="D48" s="118">
        <f>ROUND(C48/$C$47*100,2)</f>
        <v>69.34</v>
      </c>
      <c r="E48" s="117">
        <v>351484638</v>
      </c>
      <c r="F48" s="118">
        <f>ROUND(E48/$E$47*100,2)</f>
        <v>69.2</v>
      </c>
      <c r="G48" s="119">
        <f t="shared" si="1"/>
        <v>-2098664</v>
      </c>
      <c r="H48" s="118">
        <f t="shared" si="2"/>
        <v>-0.6</v>
      </c>
    </row>
    <row r="49" spans="2:8" ht="18.75" customHeight="1">
      <c r="B49" s="120" t="s">
        <v>257</v>
      </c>
      <c r="C49" s="121">
        <f>SUM(C29+C30+C31+C32+C33+C34)</f>
        <v>305564081</v>
      </c>
      <c r="D49" s="122">
        <f>ROUND(C49/$C$47*100,2)-0.1</f>
        <v>60.55</v>
      </c>
      <c r="E49" s="121">
        <f>SUM(E29+E30+E31+E32+E33+E34)</f>
        <v>308786111</v>
      </c>
      <c r="F49" s="122">
        <f>ROUND(E49/$E$47*100,2)</f>
        <v>60.8</v>
      </c>
      <c r="G49" s="123">
        <f t="shared" si="1"/>
        <v>-3222030</v>
      </c>
      <c r="H49" s="122">
        <f t="shared" si="2"/>
        <v>-1.04</v>
      </c>
    </row>
    <row r="50" spans="2:8" ht="18.75" customHeight="1" thickBot="1">
      <c r="B50" s="132" t="s">
        <v>258</v>
      </c>
      <c r="C50" s="133">
        <f>SUM(C47-C48)</f>
        <v>154462417</v>
      </c>
      <c r="D50" s="134">
        <f>ROUND(C50/$C$47*100,2)</f>
        <v>30.66</v>
      </c>
      <c r="E50" s="133">
        <f>SUM(E47-E48)</f>
        <v>156426681</v>
      </c>
      <c r="F50" s="134">
        <f>ROUND(E50/$E$47*100,2)</f>
        <v>30.8</v>
      </c>
      <c r="G50" s="135">
        <f t="shared" si="1"/>
        <v>-1964264</v>
      </c>
      <c r="H50" s="134">
        <f t="shared" si="2"/>
        <v>-1.26</v>
      </c>
    </row>
    <row r="51" spans="2:8" ht="18.75" customHeight="1">
      <c r="B51" s="136" t="s">
        <v>259</v>
      </c>
      <c r="C51" s="137">
        <f>SUM(C29+C38+C39+C40+C41+C42+C43+C44)</f>
        <v>214441037</v>
      </c>
      <c r="D51" s="138">
        <f>ROUND(C51/$C$47*100,2)</f>
        <v>42.56</v>
      </c>
      <c r="E51" s="137">
        <f>SUM(E29+E38+E39+E40+E41+E42+E43+E44)</f>
        <v>201263426</v>
      </c>
      <c r="F51" s="138">
        <f>ROUND(E51/$E$47*100,2)</f>
        <v>39.63</v>
      </c>
      <c r="G51" s="139">
        <f t="shared" si="1"/>
        <v>13177611</v>
      </c>
      <c r="H51" s="138">
        <f t="shared" si="2"/>
        <v>6.55</v>
      </c>
    </row>
    <row r="52" spans="2:8" ht="18.75" customHeight="1" thickBot="1">
      <c r="B52" s="132" t="s">
        <v>260</v>
      </c>
      <c r="C52" s="140">
        <f>SUM(C47-C51)</f>
        <v>289407354</v>
      </c>
      <c r="D52" s="141">
        <f>ROUND(C52/$C$47*100,2)</f>
        <v>57.44</v>
      </c>
      <c r="E52" s="140">
        <f>SUM(E47-E51)</f>
        <v>306647893</v>
      </c>
      <c r="F52" s="141">
        <f>ROUND(E52/$E$47*100,2)</f>
        <v>60.37</v>
      </c>
      <c r="G52" s="142">
        <f t="shared" si="1"/>
        <v>-17240539</v>
      </c>
      <c r="H52" s="141">
        <f t="shared" si="2"/>
        <v>-5.62</v>
      </c>
    </row>
    <row r="53" spans="2:8" ht="13.5">
      <c r="B53" s="143" t="s">
        <v>261</v>
      </c>
      <c r="C53" s="144"/>
      <c r="D53" s="144"/>
      <c r="E53" s="144"/>
      <c r="F53" s="144"/>
      <c r="G53" s="144"/>
      <c r="H53" s="144"/>
    </row>
    <row r="54" spans="2:8" ht="13.5">
      <c r="B54" s="145" t="s">
        <v>262</v>
      </c>
      <c r="C54" s="144"/>
      <c r="D54" s="144"/>
      <c r="E54" s="144"/>
      <c r="F54" s="144"/>
      <c r="G54" s="144"/>
      <c r="H54" s="144"/>
    </row>
    <row r="55" spans="2:8" ht="13.5">
      <c r="B55" s="146" t="s">
        <v>263</v>
      </c>
      <c r="C55" s="144"/>
      <c r="D55" s="144"/>
      <c r="E55" s="144"/>
      <c r="F55" s="144"/>
      <c r="G55" s="144"/>
      <c r="H55" s="144"/>
    </row>
    <row r="56" spans="2:8" ht="13.5">
      <c r="B56" s="146" t="s">
        <v>264</v>
      </c>
      <c r="C56" s="144"/>
      <c r="D56" s="144"/>
      <c r="E56" s="144"/>
      <c r="F56" s="144"/>
      <c r="G56" s="144"/>
      <c r="H56" s="144"/>
    </row>
    <row r="57" spans="2:8" ht="13.5">
      <c r="B57" s="146" t="s">
        <v>265</v>
      </c>
      <c r="C57" s="144"/>
      <c r="D57" s="144"/>
      <c r="E57" s="144"/>
      <c r="F57" s="144"/>
      <c r="G57" s="144"/>
      <c r="H57" s="144"/>
    </row>
    <row r="58" spans="2:8" ht="13.5">
      <c r="B58" s="146" t="s">
        <v>266</v>
      </c>
      <c r="C58" s="144"/>
      <c r="D58" s="144"/>
      <c r="E58" s="144"/>
      <c r="F58" s="144"/>
      <c r="G58" s="144"/>
      <c r="H58" s="144"/>
    </row>
  </sheetData>
  <mergeCells count="5">
    <mergeCell ref="G26:H26"/>
    <mergeCell ref="B27:B28"/>
    <mergeCell ref="C27:D27"/>
    <mergeCell ref="E27:F27"/>
    <mergeCell ref="G27:H27"/>
  </mergeCells>
  <printOptions/>
  <pageMargins left="0.5905511811023623" right="0.984251968503937" top="0.7874015748031497" bottom="0.7874015748031497" header="0.5118110236220472" footer="0.5118110236220472"/>
  <pageSetup horizontalDpi="600" verticalDpi="600" orientation="portrait" paperSize="9" scale="71" r:id="rId1"/>
  <headerFooter alignWithMargins="0">
    <oddFooter>&amp;C&amp;16 3</oddFooter>
  </headerFooter>
</worksheet>
</file>

<file path=xl/worksheets/sheet5.xml><?xml version="1.0" encoding="utf-8"?>
<worksheet xmlns="http://schemas.openxmlformats.org/spreadsheetml/2006/main" xmlns:r="http://schemas.openxmlformats.org/officeDocument/2006/relationships">
  <dimension ref="A3:AF72"/>
  <sheetViews>
    <sheetView workbookViewId="0" topLeftCell="A1">
      <selection activeCell="A1" sqref="A1"/>
    </sheetView>
  </sheetViews>
  <sheetFormatPr defaultColWidth="9.00390625" defaultRowHeight="14.25"/>
  <cols>
    <col min="1" max="11" width="9.00390625" style="110" customWidth="1"/>
    <col min="12" max="12" width="8.625" style="110" customWidth="1"/>
    <col min="13" max="26" width="9.00390625" style="110" customWidth="1"/>
    <col min="27" max="27" width="20.00390625" style="110" customWidth="1"/>
    <col min="28" max="16384" width="9.00390625" style="110" customWidth="1"/>
  </cols>
  <sheetData>
    <row r="3" ht="17.25">
      <c r="A3" s="147" t="s">
        <v>267</v>
      </c>
    </row>
    <row r="4" ht="14.25"/>
    <row r="5" ht="14.25"/>
    <row r="36" ht="17.25">
      <c r="A36" s="147"/>
    </row>
    <row r="41" ht="17.25">
      <c r="A41" s="147"/>
    </row>
    <row r="44" ht="17.25">
      <c r="A44" s="147" t="s">
        <v>418</v>
      </c>
    </row>
    <row r="50" spans="28:32" ht="13.5">
      <c r="AB50" s="333" t="s">
        <v>377</v>
      </c>
      <c r="AC50" s="333" t="s">
        <v>378</v>
      </c>
      <c r="AD50" s="333" t="s">
        <v>379</v>
      </c>
      <c r="AE50" s="333" t="s">
        <v>380</v>
      </c>
      <c r="AF50" s="333" t="s">
        <v>399</v>
      </c>
    </row>
    <row r="51" spans="27:32" ht="13.5">
      <c r="AA51" s="332" t="s">
        <v>237</v>
      </c>
      <c r="AB51" s="334">
        <v>138241</v>
      </c>
      <c r="AC51" s="334">
        <v>140021</v>
      </c>
      <c r="AD51" s="334">
        <v>145709</v>
      </c>
      <c r="AE51" s="334">
        <v>147549</v>
      </c>
      <c r="AF51" s="334">
        <v>157870</v>
      </c>
    </row>
    <row r="52" spans="27:32" ht="13.5">
      <c r="AA52" s="332" t="s">
        <v>242</v>
      </c>
      <c r="AB52" s="334">
        <v>134074</v>
      </c>
      <c r="AC52" s="334">
        <v>126921</v>
      </c>
      <c r="AD52" s="334">
        <v>130538</v>
      </c>
      <c r="AE52" s="334">
        <v>127195</v>
      </c>
      <c r="AF52" s="334">
        <v>124275</v>
      </c>
    </row>
    <row r="53" spans="27:32" ht="13.5">
      <c r="AA53" s="332" t="s">
        <v>383</v>
      </c>
      <c r="AB53" s="334">
        <v>92495</v>
      </c>
      <c r="AC53" s="334">
        <v>93899</v>
      </c>
      <c r="AD53" s="334">
        <v>97709</v>
      </c>
      <c r="AE53" s="334">
        <v>88981</v>
      </c>
      <c r="AF53" s="334">
        <v>89781</v>
      </c>
    </row>
    <row r="54" spans="27:32" ht="13.5">
      <c r="AA54" s="332" t="s">
        <v>253</v>
      </c>
      <c r="AB54" s="334">
        <v>70263</v>
      </c>
      <c r="AC54" s="334">
        <v>58846</v>
      </c>
      <c r="AD54" s="334">
        <v>63735</v>
      </c>
      <c r="AE54" s="334">
        <v>56161</v>
      </c>
      <c r="AF54" s="334">
        <v>51664</v>
      </c>
    </row>
    <row r="55" spans="27:32" ht="13.5">
      <c r="AA55" s="332" t="s">
        <v>384</v>
      </c>
      <c r="AB55" s="334">
        <v>93287</v>
      </c>
      <c r="AC55" s="334">
        <v>115651</v>
      </c>
      <c r="AD55" s="334">
        <v>88739</v>
      </c>
      <c r="AE55" s="334">
        <v>88025</v>
      </c>
      <c r="AF55" s="334">
        <v>80258</v>
      </c>
    </row>
    <row r="56" spans="27:32" ht="13.5">
      <c r="AA56" s="332" t="s">
        <v>385</v>
      </c>
      <c r="AB56" s="334">
        <f>SUM(AB51:AB55)</f>
        <v>528360</v>
      </c>
      <c r="AC56" s="334">
        <f>SUM(AC51:AC55)</f>
        <v>535338</v>
      </c>
      <c r="AD56" s="334">
        <f>SUM(AD51:AD55)</f>
        <v>526430</v>
      </c>
      <c r="AE56" s="334">
        <f>SUM(AE51:AE55)</f>
        <v>507911</v>
      </c>
      <c r="AF56" s="334">
        <f>SUM(AF51:AF55)</f>
        <v>503848</v>
      </c>
    </row>
    <row r="57" spans="27:32" ht="13.5">
      <c r="AA57" s="332"/>
      <c r="AB57" s="334"/>
      <c r="AC57" s="334"/>
      <c r="AD57" s="334"/>
      <c r="AE57" s="334"/>
      <c r="AF57" s="334"/>
    </row>
    <row r="61" spans="27:29" ht="13.5">
      <c r="AA61" s="332" t="s">
        <v>237</v>
      </c>
      <c r="AB61" s="335">
        <v>31.3</v>
      </c>
      <c r="AC61" s="335"/>
    </row>
    <row r="62" spans="27:29" ht="13.5">
      <c r="AA62" s="332" t="s">
        <v>246</v>
      </c>
      <c r="AB62" s="335">
        <v>1.1</v>
      </c>
      <c r="AC62" s="335"/>
    </row>
    <row r="63" spans="27:29" ht="13.5">
      <c r="AA63" s="332" t="s">
        <v>247</v>
      </c>
      <c r="AB63" s="335">
        <v>2.4</v>
      </c>
      <c r="AC63" s="335"/>
    </row>
    <row r="64" spans="27:29" ht="13.5">
      <c r="AA64" s="332" t="s">
        <v>250</v>
      </c>
      <c r="AB64" s="335">
        <v>2.1</v>
      </c>
      <c r="AC64" s="335"/>
    </row>
    <row r="65" spans="27:29" ht="13.5">
      <c r="AA65" s="332" t="s">
        <v>252</v>
      </c>
      <c r="AB65" s="335">
        <v>2.4</v>
      </c>
      <c r="AC65" s="335"/>
    </row>
    <row r="66" spans="27:29" ht="13.5">
      <c r="AA66" s="332" t="s">
        <v>386</v>
      </c>
      <c r="AB66" s="335">
        <v>3.3</v>
      </c>
      <c r="AC66" s="335"/>
    </row>
    <row r="67" spans="27:29" ht="13.5">
      <c r="AA67" s="332" t="s">
        <v>259</v>
      </c>
      <c r="AB67" s="335"/>
      <c r="AC67" s="335">
        <v>42.6</v>
      </c>
    </row>
    <row r="68" spans="27:29" ht="13.5">
      <c r="AA68" s="332" t="s">
        <v>242</v>
      </c>
      <c r="AB68" s="335">
        <v>24.7</v>
      </c>
      <c r="AC68" s="335"/>
    </row>
    <row r="69" spans="27:29" ht="13.5">
      <c r="AA69" s="332" t="s">
        <v>383</v>
      </c>
      <c r="AB69" s="335">
        <v>17.8</v>
      </c>
      <c r="AC69" s="335"/>
    </row>
    <row r="70" spans="27:29" ht="13.5">
      <c r="AA70" s="332" t="s">
        <v>253</v>
      </c>
      <c r="AB70" s="335">
        <v>10.2</v>
      </c>
      <c r="AC70" s="335"/>
    </row>
    <row r="71" spans="27:29" ht="13.5">
      <c r="AA71" s="332" t="s">
        <v>387</v>
      </c>
      <c r="AB71" s="335">
        <v>4.7</v>
      </c>
      <c r="AC71" s="335"/>
    </row>
    <row r="72" spans="27:29" ht="13.5">
      <c r="AA72" s="332" t="s">
        <v>260</v>
      </c>
      <c r="AB72" s="335"/>
      <c r="AC72" s="335">
        <v>57.4</v>
      </c>
    </row>
  </sheetData>
  <printOptions/>
  <pageMargins left="0.984251968503937" right="0.5905511811023623" top="0.7874015748031497" bottom="0.7874015748031497" header="0.5118110236220472" footer="0.5118110236220472"/>
  <pageSetup horizontalDpi="600" verticalDpi="600" orientation="portrait" paperSize="9" scale="68" r:id="rId2"/>
  <headerFooter alignWithMargins="0">
    <oddFooter>&amp;C&amp;16 4</oddFooter>
  </headerFooter>
  <drawing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00390625" defaultRowHeight="14.25"/>
  <cols>
    <col min="1" max="1" width="9.00390625" style="149" customWidth="1"/>
    <col min="2" max="2" width="20.50390625" style="149" customWidth="1"/>
    <col min="3" max="3" width="18.625" style="149" customWidth="1"/>
    <col min="4" max="4" width="9.625" style="149" customWidth="1"/>
    <col min="5" max="5" width="18.625" style="149" customWidth="1"/>
    <col min="6" max="6" width="9.625" style="149" customWidth="1"/>
    <col min="7" max="7" width="18.625" style="149" customWidth="1"/>
    <col min="8" max="8" width="9.625" style="149" customWidth="1"/>
    <col min="9" max="9" width="2.625" style="149" customWidth="1"/>
    <col min="10" max="16384" width="9.00390625" style="149" customWidth="1"/>
  </cols>
  <sheetData>
    <row r="1" ht="21">
      <c r="A1" s="148" t="s">
        <v>268</v>
      </c>
    </row>
    <row r="3" ht="17.25">
      <c r="A3" s="150" t="s">
        <v>400</v>
      </c>
    </row>
    <row r="5" spans="1:7" ht="19.5" customHeight="1">
      <c r="A5" s="151" t="s">
        <v>205</v>
      </c>
      <c r="B5" s="152" t="s">
        <v>445</v>
      </c>
      <c r="C5" s="152"/>
      <c r="D5" s="152"/>
      <c r="E5" s="152"/>
      <c r="F5" s="152"/>
      <c r="G5" s="152"/>
    </row>
    <row r="6" spans="1:7" ht="19.5" customHeight="1">
      <c r="A6" s="152"/>
      <c r="B6" s="152" t="s">
        <v>446</v>
      </c>
      <c r="C6" s="152"/>
      <c r="D6" s="152"/>
      <c r="E6" s="152"/>
      <c r="F6" s="152"/>
      <c r="G6" s="152"/>
    </row>
    <row r="7" spans="1:7" ht="19.5" customHeight="1">
      <c r="A7" s="152"/>
      <c r="B7" s="152"/>
      <c r="C7" s="152"/>
      <c r="D7" s="152"/>
      <c r="E7" s="152"/>
      <c r="F7" s="152"/>
      <c r="G7" s="152"/>
    </row>
    <row r="8" spans="1:7" ht="19.5" customHeight="1">
      <c r="A8" s="151" t="s">
        <v>269</v>
      </c>
      <c r="B8" s="152" t="s">
        <v>447</v>
      </c>
      <c r="C8" s="152"/>
      <c r="D8" s="152"/>
      <c r="E8" s="152"/>
      <c r="F8" s="152"/>
      <c r="G8" s="152"/>
    </row>
    <row r="9" spans="1:7" ht="19.5" customHeight="1">
      <c r="A9" s="152"/>
      <c r="B9" s="354" t="s">
        <v>448</v>
      </c>
      <c r="C9" s="152"/>
      <c r="D9" s="152"/>
      <c r="E9" s="152"/>
      <c r="F9" s="152"/>
      <c r="G9" s="152"/>
    </row>
    <row r="10" spans="1:7" ht="19.5" customHeight="1">
      <c r="A10" s="152"/>
      <c r="B10" s="152"/>
      <c r="C10" s="152"/>
      <c r="D10" s="152"/>
      <c r="E10" s="152"/>
      <c r="F10" s="152"/>
      <c r="G10" s="152"/>
    </row>
    <row r="11" spans="1:7" ht="19.5" customHeight="1">
      <c r="A11" s="151" t="s">
        <v>270</v>
      </c>
      <c r="B11" s="152" t="s">
        <v>469</v>
      </c>
      <c r="C11" s="152"/>
      <c r="D11" s="152"/>
      <c r="E11" s="152"/>
      <c r="F11" s="152"/>
      <c r="G11" s="152"/>
    </row>
    <row r="12" spans="1:7" ht="19.5" customHeight="1">
      <c r="A12" s="152"/>
      <c r="B12" s="152" t="s">
        <v>470</v>
      </c>
      <c r="C12" s="152"/>
      <c r="D12" s="152"/>
      <c r="E12" s="152"/>
      <c r="F12" s="152"/>
      <c r="G12" s="152"/>
    </row>
    <row r="13" spans="1:7" ht="19.5" customHeight="1">
      <c r="A13" s="152"/>
      <c r="B13" s="152" t="s">
        <v>471</v>
      </c>
      <c r="C13" s="152"/>
      <c r="D13" s="152"/>
      <c r="E13" s="152"/>
      <c r="F13" s="152"/>
      <c r="G13" s="152"/>
    </row>
    <row r="14" spans="1:7" ht="19.5" customHeight="1">
      <c r="A14" s="152"/>
      <c r="B14" s="152" t="s">
        <v>449</v>
      </c>
      <c r="C14" s="152"/>
      <c r="D14" s="152"/>
      <c r="E14" s="152"/>
      <c r="F14" s="152"/>
      <c r="G14" s="152"/>
    </row>
    <row r="15" spans="1:7" ht="19.5" customHeight="1">
      <c r="A15" s="152"/>
      <c r="B15" s="152" t="s">
        <v>450</v>
      </c>
      <c r="C15" s="152"/>
      <c r="D15" s="152"/>
      <c r="E15" s="152"/>
      <c r="F15" s="152"/>
      <c r="G15" s="152"/>
    </row>
    <row r="16" spans="1:7" ht="19.5" customHeight="1">
      <c r="A16" s="152"/>
      <c r="B16" s="152"/>
      <c r="C16" s="152"/>
      <c r="D16" s="152"/>
      <c r="E16" s="152"/>
      <c r="F16" s="152"/>
      <c r="G16" s="152"/>
    </row>
    <row r="17" spans="1:7" ht="19.5" customHeight="1">
      <c r="A17" s="151" t="s">
        <v>206</v>
      </c>
      <c r="B17" s="152" t="s">
        <v>451</v>
      </c>
      <c r="C17" s="152"/>
      <c r="D17" s="152"/>
      <c r="E17" s="152"/>
      <c r="F17" s="152"/>
      <c r="G17" s="152"/>
    </row>
    <row r="18" spans="1:7" ht="19.5" customHeight="1">
      <c r="A18" s="152"/>
      <c r="B18" s="152" t="s">
        <v>460</v>
      </c>
      <c r="C18" s="152"/>
      <c r="D18" s="152"/>
      <c r="E18" s="152"/>
      <c r="F18" s="152"/>
      <c r="G18" s="152"/>
    </row>
    <row r="19" spans="1:7" ht="19.5" customHeight="1">
      <c r="A19" s="152"/>
      <c r="B19" s="152" t="s">
        <v>452</v>
      </c>
      <c r="C19" s="152"/>
      <c r="D19" s="152"/>
      <c r="E19" s="152"/>
      <c r="F19" s="152"/>
      <c r="G19" s="152"/>
    </row>
    <row r="20" spans="1:7" ht="19.5" customHeight="1">
      <c r="A20" s="152"/>
      <c r="B20" s="152" t="s">
        <v>453</v>
      </c>
      <c r="C20" s="152"/>
      <c r="D20" s="152"/>
      <c r="E20" s="152"/>
      <c r="F20" s="152"/>
      <c r="G20" s="152"/>
    </row>
    <row r="21" spans="1:7" ht="19.5" customHeight="1">
      <c r="A21" s="152"/>
      <c r="B21" s="152" t="s">
        <v>454</v>
      </c>
      <c r="C21" s="152"/>
      <c r="D21" s="152"/>
      <c r="E21" s="152"/>
      <c r="F21" s="152"/>
      <c r="G21" s="152"/>
    </row>
    <row r="24" ht="17.25">
      <c r="A24" s="150" t="s">
        <v>403</v>
      </c>
    </row>
    <row r="26" spans="7:8" ht="14.25" thickBot="1">
      <c r="G26" s="411" t="s">
        <v>207</v>
      </c>
      <c r="H26" s="412"/>
    </row>
    <row r="27" spans="2:8" ht="25.5" customHeight="1">
      <c r="B27" s="413" t="s">
        <v>208</v>
      </c>
      <c r="C27" s="415" t="s">
        <v>404</v>
      </c>
      <c r="D27" s="416"/>
      <c r="E27" s="415" t="s">
        <v>209</v>
      </c>
      <c r="F27" s="416"/>
      <c r="G27" s="415" t="s">
        <v>210</v>
      </c>
      <c r="H27" s="416"/>
    </row>
    <row r="28" spans="2:8" ht="25.5" customHeight="1" thickBot="1">
      <c r="B28" s="414"/>
      <c r="C28" s="153" t="s">
        <v>235</v>
      </c>
      <c r="D28" s="154" t="s">
        <v>236</v>
      </c>
      <c r="E28" s="153" t="s">
        <v>235</v>
      </c>
      <c r="F28" s="154" t="s">
        <v>236</v>
      </c>
      <c r="G28" s="153" t="s">
        <v>211</v>
      </c>
      <c r="H28" s="154" t="s">
        <v>212</v>
      </c>
    </row>
    <row r="29" spans="2:8" ht="25.5" customHeight="1">
      <c r="B29" s="155" t="s">
        <v>271</v>
      </c>
      <c r="C29" s="156">
        <v>4315280</v>
      </c>
      <c r="D29" s="157">
        <f aca="true" t="shared" si="0" ref="D29:D42">ROUND(C29/$C$43*100,2)</f>
        <v>0.88</v>
      </c>
      <c r="E29" s="156">
        <v>4774015</v>
      </c>
      <c r="F29" s="157">
        <f aca="true" t="shared" si="1" ref="F29:F42">ROUND(E29/$E$43*100,2)</f>
        <v>0.97</v>
      </c>
      <c r="G29" s="158">
        <f aca="true" t="shared" si="2" ref="G29:G43">SUM(C29-E29)</f>
        <v>-458735</v>
      </c>
      <c r="H29" s="157">
        <f aca="true" t="shared" si="3" ref="H29:H41">ROUND(G29/E29*100,2)</f>
        <v>-9.61</v>
      </c>
    </row>
    <row r="30" spans="2:8" ht="25.5" customHeight="1">
      <c r="B30" s="159" t="s">
        <v>272</v>
      </c>
      <c r="C30" s="160">
        <v>67331520</v>
      </c>
      <c r="D30" s="161">
        <f t="shared" si="0"/>
        <v>13.81</v>
      </c>
      <c r="E30" s="160">
        <v>71354365</v>
      </c>
      <c r="F30" s="161">
        <f t="shared" si="1"/>
        <v>14.54</v>
      </c>
      <c r="G30" s="162">
        <f t="shared" si="2"/>
        <v>-4022845</v>
      </c>
      <c r="H30" s="161">
        <f t="shared" si="3"/>
        <v>-5.64</v>
      </c>
    </row>
    <row r="31" spans="2:8" ht="25.5" customHeight="1">
      <c r="B31" s="159" t="s">
        <v>273</v>
      </c>
      <c r="C31" s="160">
        <v>134534766</v>
      </c>
      <c r="D31" s="161">
        <f t="shared" si="0"/>
        <v>27.59</v>
      </c>
      <c r="E31" s="160">
        <v>130367183</v>
      </c>
      <c r="F31" s="161">
        <f t="shared" si="1"/>
        <v>26.56</v>
      </c>
      <c r="G31" s="162">
        <f t="shared" si="2"/>
        <v>4167583</v>
      </c>
      <c r="H31" s="161">
        <f t="shared" si="3"/>
        <v>3.2</v>
      </c>
    </row>
    <row r="32" spans="2:8" ht="25.5" customHeight="1">
      <c r="B32" s="159" t="s">
        <v>274</v>
      </c>
      <c r="C32" s="160">
        <v>38209673</v>
      </c>
      <c r="D32" s="161">
        <f t="shared" si="0"/>
        <v>7.84</v>
      </c>
      <c r="E32" s="160">
        <v>39439815</v>
      </c>
      <c r="F32" s="161">
        <f t="shared" si="1"/>
        <v>8.04</v>
      </c>
      <c r="G32" s="162">
        <f t="shared" si="2"/>
        <v>-1230142</v>
      </c>
      <c r="H32" s="161">
        <f t="shared" si="3"/>
        <v>-3.12</v>
      </c>
    </row>
    <row r="33" spans="2:8" ht="25.5" customHeight="1">
      <c r="B33" s="159" t="s">
        <v>275</v>
      </c>
      <c r="C33" s="160">
        <v>654454</v>
      </c>
      <c r="D33" s="161">
        <f t="shared" si="0"/>
        <v>0.13</v>
      </c>
      <c r="E33" s="160">
        <v>659424</v>
      </c>
      <c r="F33" s="161">
        <f t="shared" si="1"/>
        <v>0.13</v>
      </c>
      <c r="G33" s="162">
        <f t="shared" si="2"/>
        <v>-4970</v>
      </c>
      <c r="H33" s="161">
        <f t="shared" si="3"/>
        <v>-0.75</v>
      </c>
    </row>
    <row r="34" spans="2:8" ht="25.5" customHeight="1">
      <c r="B34" s="159" t="s">
        <v>276</v>
      </c>
      <c r="C34" s="160">
        <v>24663916</v>
      </c>
      <c r="D34" s="161">
        <f t="shared" si="0"/>
        <v>5.06</v>
      </c>
      <c r="E34" s="160">
        <v>28132529</v>
      </c>
      <c r="F34" s="161">
        <f t="shared" si="1"/>
        <v>5.73</v>
      </c>
      <c r="G34" s="162">
        <f t="shared" si="2"/>
        <v>-3468613</v>
      </c>
      <c r="H34" s="161">
        <f t="shared" si="3"/>
        <v>-12.33</v>
      </c>
    </row>
    <row r="35" spans="2:8" ht="25.5" customHeight="1">
      <c r="B35" s="159" t="s">
        <v>277</v>
      </c>
      <c r="C35" s="160">
        <v>10837116</v>
      </c>
      <c r="D35" s="161">
        <f t="shared" si="0"/>
        <v>2.22</v>
      </c>
      <c r="E35" s="160">
        <v>10672430</v>
      </c>
      <c r="F35" s="161">
        <f t="shared" si="1"/>
        <v>2.17</v>
      </c>
      <c r="G35" s="162">
        <f t="shared" si="2"/>
        <v>164686</v>
      </c>
      <c r="H35" s="161">
        <f t="shared" si="3"/>
        <v>1.54</v>
      </c>
    </row>
    <row r="36" spans="2:8" ht="25.5" customHeight="1">
      <c r="B36" s="159" t="s">
        <v>278</v>
      </c>
      <c r="C36" s="160">
        <v>62097934</v>
      </c>
      <c r="D36" s="161">
        <f t="shared" si="0"/>
        <v>12.73</v>
      </c>
      <c r="E36" s="160">
        <v>61569568</v>
      </c>
      <c r="F36" s="161">
        <f t="shared" si="1"/>
        <v>12.55</v>
      </c>
      <c r="G36" s="162">
        <f t="shared" si="2"/>
        <v>528366</v>
      </c>
      <c r="H36" s="161">
        <f t="shared" si="3"/>
        <v>0.86</v>
      </c>
    </row>
    <row r="37" spans="2:8" ht="25.5" customHeight="1">
      <c r="B37" s="159" t="s">
        <v>279</v>
      </c>
      <c r="C37" s="160">
        <v>16746883</v>
      </c>
      <c r="D37" s="161">
        <f t="shared" si="0"/>
        <v>3.43</v>
      </c>
      <c r="E37" s="160">
        <v>17825139</v>
      </c>
      <c r="F37" s="161">
        <f t="shared" si="1"/>
        <v>3.63</v>
      </c>
      <c r="G37" s="162">
        <f t="shared" si="2"/>
        <v>-1078256</v>
      </c>
      <c r="H37" s="161">
        <f t="shared" si="3"/>
        <v>-6.05</v>
      </c>
    </row>
    <row r="38" spans="2:8" ht="25.5" customHeight="1">
      <c r="B38" s="159" t="s">
        <v>280</v>
      </c>
      <c r="C38" s="160">
        <v>49590486</v>
      </c>
      <c r="D38" s="161">
        <f t="shared" si="0"/>
        <v>10.17</v>
      </c>
      <c r="E38" s="160">
        <v>47871196</v>
      </c>
      <c r="F38" s="161">
        <f t="shared" si="1"/>
        <v>9.75</v>
      </c>
      <c r="G38" s="162">
        <f t="shared" si="2"/>
        <v>1719290</v>
      </c>
      <c r="H38" s="161">
        <f t="shared" si="3"/>
        <v>3.59</v>
      </c>
    </row>
    <row r="39" spans="2:8" ht="25.5" customHeight="1">
      <c r="B39" s="159" t="s">
        <v>281</v>
      </c>
      <c r="C39" s="160">
        <v>4703605</v>
      </c>
      <c r="D39" s="161">
        <f t="shared" si="0"/>
        <v>0.96</v>
      </c>
      <c r="E39" s="160">
        <v>7037513</v>
      </c>
      <c r="F39" s="161">
        <f t="shared" si="1"/>
        <v>1.43</v>
      </c>
      <c r="G39" s="162">
        <f t="shared" si="2"/>
        <v>-2333908</v>
      </c>
      <c r="H39" s="161">
        <f t="shared" si="3"/>
        <v>-33.16</v>
      </c>
    </row>
    <row r="40" spans="2:8" ht="25.5" customHeight="1">
      <c r="B40" s="159" t="s">
        <v>282</v>
      </c>
      <c r="C40" s="160">
        <v>73781485</v>
      </c>
      <c r="D40" s="161">
        <f t="shared" si="0"/>
        <v>15.13</v>
      </c>
      <c r="E40" s="160">
        <v>70978469</v>
      </c>
      <c r="F40" s="161">
        <f t="shared" si="1"/>
        <v>14.46</v>
      </c>
      <c r="G40" s="162">
        <f t="shared" si="2"/>
        <v>2803016</v>
      </c>
      <c r="H40" s="161">
        <f t="shared" si="3"/>
        <v>3.95</v>
      </c>
    </row>
    <row r="41" spans="2:8" ht="25.5" customHeight="1">
      <c r="B41" s="159" t="s">
        <v>283</v>
      </c>
      <c r="C41" s="160">
        <v>210811</v>
      </c>
      <c r="D41" s="161">
        <f>ROUND(C41/$C$43*100,2)+0.1</f>
        <v>0.14</v>
      </c>
      <c r="E41" s="160">
        <v>95031</v>
      </c>
      <c r="F41" s="161">
        <f t="shared" si="1"/>
        <v>0.02</v>
      </c>
      <c r="G41" s="162">
        <f t="shared" si="2"/>
        <v>115780</v>
      </c>
      <c r="H41" s="161">
        <f t="shared" si="3"/>
        <v>121.83</v>
      </c>
    </row>
    <row r="42" spans="2:8" ht="25.5" customHeight="1" thickBot="1">
      <c r="B42" s="159" t="s">
        <v>284</v>
      </c>
      <c r="C42" s="160">
        <v>0</v>
      </c>
      <c r="D42" s="161">
        <f t="shared" si="0"/>
        <v>0</v>
      </c>
      <c r="E42" s="160">
        <v>0</v>
      </c>
      <c r="F42" s="161">
        <f t="shared" si="1"/>
        <v>0</v>
      </c>
      <c r="G42" s="162">
        <f t="shared" si="2"/>
        <v>0</v>
      </c>
      <c r="H42" s="163" t="s">
        <v>285</v>
      </c>
    </row>
    <row r="43" spans="2:8" ht="25.5" customHeight="1" thickBot="1">
      <c r="B43" s="164" t="s">
        <v>255</v>
      </c>
      <c r="C43" s="165">
        <f>SUM(C29:C42)</f>
        <v>487677929</v>
      </c>
      <c r="D43" s="166">
        <v>100</v>
      </c>
      <c r="E43" s="165">
        <f>SUM(E29:E42)</f>
        <v>490776677</v>
      </c>
      <c r="F43" s="166">
        <f>SUM(F29:F42)</f>
        <v>99.98</v>
      </c>
      <c r="G43" s="167">
        <f t="shared" si="2"/>
        <v>-3098748</v>
      </c>
      <c r="H43" s="166">
        <f>ROUND(G43/E43*100,2)</f>
        <v>-0.63</v>
      </c>
    </row>
  </sheetData>
  <mergeCells count="5">
    <mergeCell ref="G26:H26"/>
    <mergeCell ref="B27:B28"/>
    <mergeCell ref="C27:D27"/>
    <mergeCell ref="E27:F27"/>
    <mergeCell ref="G27:H27"/>
  </mergeCells>
  <printOptions/>
  <pageMargins left="0.5905511811023623" right="0.984251968503937" top="0.7874015748031497" bottom="0.7874015748031497" header="0.5118110236220472" footer="0.5118110236220472"/>
  <pageSetup horizontalDpi="600" verticalDpi="600" orientation="portrait" paperSize="9" scale="70" r:id="rId1"/>
  <headerFooter alignWithMargins="0">
    <oddFooter>&amp;C&amp;16 5</oddFooter>
  </headerFooter>
</worksheet>
</file>

<file path=xl/worksheets/sheet7.xml><?xml version="1.0" encoding="utf-8"?>
<worksheet xmlns="http://schemas.openxmlformats.org/spreadsheetml/2006/main" xmlns:r="http://schemas.openxmlformats.org/officeDocument/2006/relationships">
  <dimension ref="A3:AF78"/>
  <sheetViews>
    <sheetView workbookViewId="0" topLeftCell="A1">
      <selection activeCell="A1" sqref="A1"/>
    </sheetView>
  </sheetViews>
  <sheetFormatPr defaultColWidth="9.00390625" defaultRowHeight="14.25"/>
  <cols>
    <col min="1" max="11" width="9.00390625" style="149" customWidth="1"/>
    <col min="12" max="12" width="8.625" style="149" customWidth="1"/>
    <col min="13" max="26" width="9.00390625" style="149" customWidth="1"/>
    <col min="27" max="27" width="17.625" style="149" customWidth="1"/>
    <col min="28" max="16384" width="9.00390625" style="149" customWidth="1"/>
  </cols>
  <sheetData>
    <row r="2" ht="14.25"/>
    <row r="3" ht="18">
      <c r="A3" s="168" t="s">
        <v>286</v>
      </c>
    </row>
    <row r="4" ht="14.25"/>
    <row r="5" ht="14.25"/>
    <row r="36" ht="17.25">
      <c r="A36" s="168"/>
    </row>
    <row r="41" ht="17.25">
      <c r="A41" s="168"/>
    </row>
    <row r="44" ht="17.25">
      <c r="A44" s="168" t="s">
        <v>23</v>
      </c>
    </row>
    <row r="50" spans="28:32" ht="13.5">
      <c r="AB50" s="337" t="s">
        <v>377</v>
      </c>
      <c r="AC50" s="337" t="s">
        <v>378</v>
      </c>
      <c r="AD50" s="337" t="s">
        <v>379</v>
      </c>
      <c r="AE50" s="337" t="s">
        <v>380</v>
      </c>
      <c r="AF50" s="337" t="s">
        <v>399</v>
      </c>
    </row>
    <row r="51" spans="27:32" ht="13.5">
      <c r="AA51" s="336" t="s">
        <v>272</v>
      </c>
      <c r="AB51" s="338">
        <v>70503</v>
      </c>
      <c r="AC51" s="338">
        <v>80765</v>
      </c>
      <c r="AD51" s="338">
        <v>83551</v>
      </c>
      <c r="AE51" s="338">
        <v>71354</v>
      </c>
      <c r="AF51" s="338">
        <v>67332</v>
      </c>
    </row>
    <row r="52" spans="27:32" ht="13.5">
      <c r="AA52" s="336" t="s">
        <v>273</v>
      </c>
      <c r="AB52" s="338">
        <v>118732</v>
      </c>
      <c r="AC52" s="338">
        <v>124637</v>
      </c>
      <c r="AD52" s="338">
        <v>128468</v>
      </c>
      <c r="AE52" s="338">
        <v>130367</v>
      </c>
      <c r="AF52" s="338">
        <v>134535</v>
      </c>
    </row>
    <row r="53" spans="27:32" ht="13.5">
      <c r="AA53" s="336" t="s">
        <v>276</v>
      </c>
      <c r="AB53" s="338">
        <v>33774</v>
      </c>
      <c r="AC53" s="338">
        <v>33564</v>
      </c>
      <c r="AD53" s="338">
        <v>28764</v>
      </c>
      <c r="AE53" s="338">
        <v>28133</v>
      </c>
      <c r="AF53" s="338">
        <v>24664</v>
      </c>
    </row>
    <row r="54" spans="27:32" ht="13.5">
      <c r="AA54" s="336" t="s">
        <v>278</v>
      </c>
      <c r="AB54" s="338">
        <v>78791</v>
      </c>
      <c r="AC54" s="338">
        <v>72225</v>
      </c>
      <c r="AD54" s="338">
        <v>60882</v>
      </c>
      <c r="AE54" s="338">
        <v>61570</v>
      </c>
      <c r="AF54" s="338">
        <v>62098</v>
      </c>
    </row>
    <row r="55" spans="27:32" ht="13.5">
      <c r="AA55" s="336" t="s">
        <v>280</v>
      </c>
      <c r="AB55" s="338">
        <v>55377</v>
      </c>
      <c r="AC55" s="338">
        <v>54418</v>
      </c>
      <c r="AD55" s="338">
        <v>53076</v>
      </c>
      <c r="AE55" s="338">
        <v>47871</v>
      </c>
      <c r="AF55" s="338">
        <v>49590</v>
      </c>
    </row>
    <row r="56" spans="27:32" ht="13.5">
      <c r="AA56" s="336" t="s">
        <v>282</v>
      </c>
      <c r="AB56" s="338">
        <v>70931</v>
      </c>
      <c r="AC56" s="338">
        <v>69691</v>
      </c>
      <c r="AD56" s="338">
        <v>69317</v>
      </c>
      <c r="AE56" s="338">
        <v>70978</v>
      </c>
      <c r="AF56" s="338">
        <v>73781</v>
      </c>
    </row>
    <row r="57" spans="27:32" ht="13.5">
      <c r="AA57" s="336" t="s">
        <v>384</v>
      </c>
      <c r="AB57" s="338">
        <v>83253</v>
      </c>
      <c r="AC57" s="338">
        <v>85372</v>
      </c>
      <c r="AD57" s="338">
        <v>86702</v>
      </c>
      <c r="AE57" s="338">
        <v>80504</v>
      </c>
      <c r="AF57" s="338">
        <v>75678</v>
      </c>
    </row>
    <row r="58" spans="27:32" ht="13.5">
      <c r="AA58" s="336" t="s">
        <v>385</v>
      </c>
      <c r="AB58" s="338">
        <f>SUM(AB51:AB57)</f>
        <v>511361</v>
      </c>
      <c r="AC58" s="338">
        <f>SUM(AC51:AC57)</f>
        <v>520672</v>
      </c>
      <c r="AD58" s="338">
        <f>SUM(AD51:AD57)</f>
        <v>510760</v>
      </c>
      <c r="AE58" s="338">
        <f>SUM(AE51:AE57)</f>
        <v>490777</v>
      </c>
      <c r="AF58" s="338">
        <f>SUM(AF51:AF57)</f>
        <v>487678</v>
      </c>
    </row>
    <row r="62" spans="27:28" ht="13.5">
      <c r="AA62" s="336" t="s">
        <v>271</v>
      </c>
      <c r="AB62" s="339">
        <v>0.9</v>
      </c>
    </row>
    <row r="63" spans="27:28" ht="13.5">
      <c r="AA63" s="336" t="s">
        <v>272</v>
      </c>
      <c r="AB63" s="339">
        <v>13.8</v>
      </c>
    </row>
    <row r="64" spans="27:28" ht="13.5">
      <c r="AA64" s="336" t="s">
        <v>273</v>
      </c>
      <c r="AB64" s="339">
        <v>27.6</v>
      </c>
    </row>
    <row r="65" spans="27:28" ht="13.5">
      <c r="AA65" s="336" t="s">
        <v>274</v>
      </c>
      <c r="AB65" s="339">
        <v>7.8</v>
      </c>
    </row>
    <row r="66" spans="27:28" ht="13.5">
      <c r="AA66" s="336" t="s">
        <v>275</v>
      </c>
      <c r="AB66" s="339">
        <v>0.1</v>
      </c>
    </row>
    <row r="67" spans="27:28" ht="13.5">
      <c r="AA67" s="336" t="s">
        <v>276</v>
      </c>
      <c r="AB67" s="339">
        <v>5.1</v>
      </c>
    </row>
    <row r="68" spans="27:28" ht="13.5">
      <c r="AA68" s="336" t="s">
        <v>277</v>
      </c>
      <c r="AB68" s="339">
        <v>2.2</v>
      </c>
    </row>
    <row r="69" spans="27:28" ht="13.5">
      <c r="AA69" s="336" t="s">
        <v>278</v>
      </c>
      <c r="AB69" s="339">
        <v>12.7</v>
      </c>
    </row>
    <row r="70" spans="27:28" ht="13.5">
      <c r="AA70" s="336" t="s">
        <v>279</v>
      </c>
      <c r="AB70" s="339">
        <v>3.4</v>
      </c>
    </row>
    <row r="71" spans="27:28" ht="13.5">
      <c r="AA71" s="336" t="s">
        <v>280</v>
      </c>
      <c r="AB71" s="339">
        <v>10.2</v>
      </c>
    </row>
    <row r="72" spans="27:28" ht="13.5">
      <c r="AA72" s="336" t="s">
        <v>281</v>
      </c>
      <c r="AB72" s="339">
        <v>1</v>
      </c>
    </row>
    <row r="73" spans="27:28" ht="13.5">
      <c r="AA73" s="336" t="s">
        <v>282</v>
      </c>
      <c r="AB73" s="339">
        <v>15.1</v>
      </c>
    </row>
    <row r="78" ht="13.5">
      <c r="B78" s="336" t="s">
        <v>24</v>
      </c>
    </row>
  </sheetData>
  <printOptions/>
  <pageMargins left="0.984251968503937" right="0.5905511811023623" top="0.7874015748031497" bottom="0.7874015748031497" header="0.5118110236220472" footer="0.5118110236220472"/>
  <pageSetup horizontalDpi="600" verticalDpi="600" orientation="portrait" paperSize="9" scale="68" r:id="rId2"/>
  <headerFooter alignWithMargins="0">
    <oddFooter>&amp;C&amp;16 6</oddFooter>
  </headerFooter>
  <drawing r:id="rId1"/>
</worksheet>
</file>

<file path=xl/worksheets/sheet8.xml><?xml version="1.0" encoding="utf-8"?>
<worksheet xmlns="http://schemas.openxmlformats.org/spreadsheetml/2006/main" xmlns:r="http://schemas.openxmlformats.org/officeDocument/2006/relationships">
  <dimension ref="A1:H52"/>
  <sheetViews>
    <sheetView workbookViewId="0" topLeftCell="A1">
      <selection activeCell="A1" sqref="A1"/>
    </sheetView>
  </sheetViews>
  <sheetFormatPr defaultColWidth="9.00390625" defaultRowHeight="14.25"/>
  <cols>
    <col min="1" max="1" width="9.00390625" style="170" customWidth="1"/>
    <col min="2" max="2" width="21.50390625" style="170" customWidth="1"/>
    <col min="3" max="3" width="18.625" style="170" customWidth="1"/>
    <col min="4" max="4" width="9.625" style="170" customWidth="1"/>
    <col min="5" max="5" width="18.625" style="170" customWidth="1"/>
    <col min="6" max="6" width="9.625" style="170" customWidth="1"/>
    <col min="7" max="7" width="18.625" style="170" customWidth="1"/>
    <col min="8" max="8" width="9.625" style="170" customWidth="1"/>
    <col min="9" max="16384" width="9.00390625" style="170" customWidth="1"/>
  </cols>
  <sheetData>
    <row r="1" ht="21">
      <c r="A1" s="169" t="s">
        <v>287</v>
      </c>
    </row>
    <row r="3" ht="17.25">
      <c r="A3" s="171" t="s">
        <v>400</v>
      </c>
    </row>
    <row r="5" spans="1:7" ht="18.75" customHeight="1">
      <c r="A5" s="172" t="s">
        <v>205</v>
      </c>
      <c r="B5" s="173" t="s">
        <v>455</v>
      </c>
      <c r="C5" s="173"/>
      <c r="D5" s="173"/>
      <c r="E5" s="173"/>
      <c r="F5" s="173"/>
      <c r="G5" s="173"/>
    </row>
    <row r="6" spans="1:7" ht="18.75" customHeight="1">
      <c r="A6" s="173"/>
      <c r="B6" s="173" t="s">
        <v>456</v>
      </c>
      <c r="C6" s="173"/>
      <c r="D6" s="173"/>
      <c r="E6" s="173"/>
      <c r="F6" s="173"/>
      <c r="G6" s="173"/>
    </row>
    <row r="7" spans="1:7" ht="18.75" customHeight="1">
      <c r="A7" s="173"/>
      <c r="B7" s="173"/>
      <c r="C7" s="173"/>
      <c r="D7" s="173"/>
      <c r="E7" s="173"/>
      <c r="F7" s="173"/>
      <c r="G7" s="173"/>
    </row>
    <row r="8" spans="1:7" ht="18.75" customHeight="1">
      <c r="A8" s="172" t="s">
        <v>269</v>
      </c>
      <c r="B8" s="173" t="s">
        <v>457</v>
      </c>
      <c r="C8" s="173"/>
      <c r="D8" s="173"/>
      <c r="E8" s="173"/>
      <c r="F8" s="173"/>
      <c r="G8" s="173"/>
    </row>
    <row r="9" spans="1:7" ht="18.75" customHeight="1">
      <c r="A9" s="173"/>
      <c r="B9" s="174" t="s">
        <v>458</v>
      </c>
      <c r="C9" s="173"/>
      <c r="D9" s="173"/>
      <c r="E9" s="173"/>
      <c r="F9" s="173"/>
      <c r="G9" s="173"/>
    </row>
    <row r="10" spans="1:7" ht="18.75" customHeight="1">
      <c r="A10" s="173"/>
      <c r="B10" s="173"/>
      <c r="C10" s="173"/>
      <c r="D10" s="173"/>
      <c r="E10" s="173"/>
      <c r="F10" s="173"/>
      <c r="G10" s="173"/>
    </row>
    <row r="11" spans="1:7" ht="18.75" customHeight="1">
      <c r="A11" s="172" t="s">
        <v>288</v>
      </c>
      <c r="B11" s="173" t="s">
        <v>422</v>
      </c>
      <c r="C11" s="173"/>
      <c r="D11" s="173"/>
      <c r="E11" s="173"/>
      <c r="F11" s="173"/>
      <c r="G11" s="173"/>
    </row>
    <row r="12" spans="1:7" ht="18.75" customHeight="1">
      <c r="A12" s="173"/>
      <c r="B12" s="173" t="s">
        <v>459</v>
      </c>
      <c r="C12" s="173"/>
      <c r="D12" s="173"/>
      <c r="E12" s="173"/>
      <c r="F12" s="173"/>
      <c r="G12" s="173"/>
    </row>
    <row r="13" spans="1:7" ht="18.75" customHeight="1">
      <c r="A13" s="173"/>
      <c r="B13" s="173" t="s">
        <v>461</v>
      </c>
      <c r="C13" s="173"/>
      <c r="D13" s="173"/>
      <c r="E13" s="173"/>
      <c r="F13" s="173"/>
      <c r="G13" s="173"/>
    </row>
    <row r="14" spans="1:7" ht="18.75" customHeight="1">
      <c r="A14" s="173"/>
      <c r="B14" s="173" t="s">
        <v>462</v>
      </c>
      <c r="C14" s="173"/>
      <c r="D14" s="173"/>
      <c r="E14" s="173"/>
      <c r="F14" s="173"/>
      <c r="G14" s="173"/>
    </row>
    <row r="15" spans="1:7" ht="18.75" customHeight="1">
      <c r="A15" s="173"/>
      <c r="B15" s="173" t="s">
        <v>463</v>
      </c>
      <c r="C15" s="173"/>
      <c r="D15" s="173"/>
      <c r="E15" s="173"/>
      <c r="F15" s="173"/>
      <c r="G15" s="173"/>
    </row>
    <row r="16" spans="1:7" ht="18.75" customHeight="1">
      <c r="A16" s="173"/>
      <c r="B16" s="173" t="s">
        <v>464</v>
      </c>
      <c r="C16" s="173"/>
      <c r="D16" s="173"/>
      <c r="E16" s="173"/>
      <c r="F16" s="173"/>
      <c r="G16" s="173"/>
    </row>
    <row r="17" spans="1:7" ht="18.75" customHeight="1">
      <c r="A17" s="173"/>
      <c r="B17" s="173" t="s">
        <v>465</v>
      </c>
      <c r="C17" s="173"/>
      <c r="D17" s="173"/>
      <c r="E17" s="173"/>
      <c r="F17" s="173"/>
      <c r="G17" s="173"/>
    </row>
    <row r="18" spans="1:7" ht="18.75" customHeight="1">
      <c r="A18" s="173"/>
      <c r="B18" s="173"/>
      <c r="C18" s="173"/>
      <c r="D18" s="173"/>
      <c r="E18" s="173"/>
      <c r="F18" s="173"/>
      <c r="G18" s="173"/>
    </row>
    <row r="19" spans="1:7" ht="18.75" customHeight="1">
      <c r="A19" s="172" t="s">
        <v>289</v>
      </c>
      <c r="B19" s="173" t="s">
        <v>473</v>
      </c>
      <c r="C19" s="173"/>
      <c r="D19" s="173"/>
      <c r="E19" s="173"/>
      <c r="F19" s="173"/>
      <c r="G19" s="173"/>
    </row>
    <row r="20" spans="1:7" ht="18.75" customHeight="1">
      <c r="A20" s="172"/>
      <c r="B20" s="173" t="s">
        <v>466</v>
      </c>
      <c r="C20" s="173"/>
      <c r="D20" s="173"/>
      <c r="E20" s="173"/>
      <c r="F20" s="173"/>
      <c r="G20" s="173"/>
    </row>
    <row r="21" spans="1:7" ht="18.75" customHeight="1">
      <c r="A21" s="173"/>
      <c r="B21" s="173" t="s">
        <v>467</v>
      </c>
      <c r="C21" s="173"/>
      <c r="D21" s="173"/>
      <c r="E21" s="173"/>
      <c r="F21" s="173"/>
      <c r="G21" s="173"/>
    </row>
    <row r="22" spans="1:7" ht="18.75" customHeight="1">
      <c r="A22" s="173"/>
      <c r="B22" s="173" t="s">
        <v>468</v>
      </c>
      <c r="C22" s="173"/>
      <c r="D22" s="173"/>
      <c r="E22" s="173"/>
      <c r="F22" s="173"/>
      <c r="G22" s="173"/>
    </row>
    <row r="23" spans="1:7" ht="18.75" customHeight="1">
      <c r="A23" s="173"/>
      <c r="B23" s="173"/>
      <c r="C23" s="173"/>
      <c r="D23" s="173"/>
      <c r="E23" s="173"/>
      <c r="F23" s="173"/>
      <c r="G23" s="173"/>
    </row>
    <row r="24" spans="1:7" ht="18.75" customHeight="1">
      <c r="A24" s="172" t="s">
        <v>290</v>
      </c>
      <c r="B24" s="173" t="s">
        <v>0</v>
      </c>
      <c r="C24" s="173"/>
      <c r="D24" s="173"/>
      <c r="E24" s="173"/>
      <c r="F24" s="173"/>
      <c r="G24" s="173"/>
    </row>
    <row r="25" spans="1:7" ht="18.75" customHeight="1">
      <c r="A25" s="173"/>
      <c r="B25" s="173" t="s">
        <v>1</v>
      </c>
      <c r="C25" s="173"/>
      <c r="D25" s="173"/>
      <c r="E25" s="173"/>
      <c r="F25" s="173"/>
      <c r="G25" s="173"/>
    </row>
    <row r="26" spans="1:7" ht="18.75" customHeight="1">
      <c r="A26" s="173"/>
      <c r="B26" s="173" t="s">
        <v>472</v>
      </c>
      <c r="C26" s="173"/>
      <c r="D26" s="173"/>
      <c r="E26" s="173"/>
      <c r="F26" s="173"/>
      <c r="G26" s="173"/>
    </row>
    <row r="29" ht="17.25">
      <c r="A29" s="171" t="s">
        <v>403</v>
      </c>
    </row>
    <row r="31" spans="2:8" ht="15" thickBot="1">
      <c r="B31" s="173"/>
      <c r="C31" s="173"/>
      <c r="D31" s="173"/>
      <c r="E31" s="173"/>
      <c r="F31" s="173"/>
      <c r="G31" s="417" t="s">
        <v>207</v>
      </c>
      <c r="H31" s="418"/>
    </row>
    <row r="32" spans="2:8" ht="21" customHeight="1">
      <c r="B32" s="419" t="s">
        <v>208</v>
      </c>
      <c r="C32" s="421" t="s">
        <v>404</v>
      </c>
      <c r="D32" s="422"/>
      <c r="E32" s="421" t="s">
        <v>209</v>
      </c>
      <c r="F32" s="422"/>
      <c r="G32" s="421" t="s">
        <v>210</v>
      </c>
      <c r="H32" s="422"/>
    </row>
    <row r="33" spans="2:8" ht="21" customHeight="1" thickBot="1">
      <c r="B33" s="420"/>
      <c r="C33" s="175" t="s">
        <v>235</v>
      </c>
      <c r="D33" s="176" t="s">
        <v>236</v>
      </c>
      <c r="E33" s="175" t="s">
        <v>235</v>
      </c>
      <c r="F33" s="176" t="s">
        <v>236</v>
      </c>
      <c r="G33" s="175" t="s">
        <v>211</v>
      </c>
      <c r="H33" s="176" t="s">
        <v>212</v>
      </c>
    </row>
    <row r="34" spans="2:8" ht="21" customHeight="1">
      <c r="B34" s="177" t="s">
        <v>291</v>
      </c>
      <c r="C34" s="178">
        <f>SUM(C35+C37+C38)</f>
        <v>263197408</v>
      </c>
      <c r="D34" s="179">
        <f>ROUND(C34/$C$52*100,2)</f>
        <v>53.97</v>
      </c>
      <c r="E34" s="178">
        <f>SUM(E35+E37+E38)</f>
        <v>258620978</v>
      </c>
      <c r="F34" s="179">
        <f>ROUND(E34/$E$52*100,2)</f>
        <v>52.7</v>
      </c>
      <c r="G34" s="180">
        <f aca="true" t="shared" si="0" ref="G34:G52">SUM(C34-E34)</f>
        <v>4576430</v>
      </c>
      <c r="H34" s="179">
        <f aca="true" t="shared" si="1" ref="H34:H52">ROUND(G34/E34*100,2)</f>
        <v>1.77</v>
      </c>
    </row>
    <row r="35" spans="2:8" ht="21" customHeight="1">
      <c r="B35" s="181" t="s">
        <v>292</v>
      </c>
      <c r="C35" s="182">
        <v>111131285</v>
      </c>
      <c r="D35" s="183">
        <f>ROUND(C35/$C$52*100,2)</f>
        <v>22.79</v>
      </c>
      <c r="E35" s="182">
        <v>113253231</v>
      </c>
      <c r="F35" s="183">
        <f>ROUND(E35/$E$52*100,2)</f>
        <v>23.08</v>
      </c>
      <c r="G35" s="184">
        <f t="shared" si="0"/>
        <v>-2121946</v>
      </c>
      <c r="H35" s="183">
        <f t="shared" si="1"/>
        <v>-1.87</v>
      </c>
    </row>
    <row r="36" spans="2:8" ht="21" customHeight="1">
      <c r="B36" s="185" t="s">
        <v>293</v>
      </c>
      <c r="C36" s="186">
        <v>73488316</v>
      </c>
      <c r="D36" s="187">
        <f>ROUND(C36/$C$52*100,2)</f>
        <v>15.07</v>
      </c>
      <c r="E36" s="186">
        <v>74947610</v>
      </c>
      <c r="F36" s="187">
        <f>ROUND(E36/$E$52*100,2)</f>
        <v>15.27</v>
      </c>
      <c r="G36" s="188">
        <f t="shared" si="0"/>
        <v>-1459294</v>
      </c>
      <c r="H36" s="187">
        <f t="shared" si="1"/>
        <v>-1.95</v>
      </c>
    </row>
    <row r="37" spans="2:8" ht="21" customHeight="1">
      <c r="B37" s="185" t="s">
        <v>294</v>
      </c>
      <c r="C37" s="186">
        <v>78288105</v>
      </c>
      <c r="D37" s="187">
        <f>ROUND(C37/$C$52*100,2)</f>
        <v>16.05</v>
      </c>
      <c r="E37" s="186">
        <v>74393084</v>
      </c>
      <c r="F37" s="187">
        <f>ROUND(E37/$E$52*100,2)-0.1</f>
        <v>15.06</v>
      </c>
      <c r="G37" s="188">
        <f t="shared" si="0"/>
        <v>3895021</v>
      </c>
      <c r="H37" s="187">
        <f t="shared" si="1"/>
        <v>5.24</v>
      </c>
    </row>
    <row r="38" spans="2:8" ht="21" customHeight="1">
      <c r="B38" s="189" t="s">
        <v>295</v>
      </c>
      <c r="C38" s="190">
        <v>73778018</v>
      </c>
      <c r="D38" s="191">
        <f aca="true" t="shared" si="2" ref="D38:D49">ROUND(C38/$C$52*100,2)</f>
        <v>15.13</v>
      </c>
      <c r="E38" s="190">
        <v>70974663</v>
      </c>
      <c r="F38" s="191">
        <f aca="true" t="shared" si="3" ref="F38:F52">ROUND(E38/$E$52*100,2)</f>
        <v>14.46</v>
      </c>
      <c r="G38" s="192">
        <f t="shared" si="0"/>
        <v>2803355</v>
      </c>
      <c r="H38" s="191">
        <f t="shared" si="1"/>
        <v>3.95</v>
      </c>
    </row>
    <row r="39" spans="2:8" ht="21" customHeight="1">
      <c r="B39" s="193" t="s">
        <v>296</v>
      </c>
      <c r="C39" s="194">
        <f>SUM(C40+C43)</f>
        <v>80221389</v>
      </c>
      <c r="D39" s="195">
        <f>ROUND(C39/$C$52*100,2)-0.1</f>
        <v>16.349999999999998</v>
      </c>
      <c r="E39" s="194">
        <f>SUM(E40+E43)</f>
        <v>86418483</v>
      </c>
      <c r="F39" s="195">
        <f t="shared" si="3"/>
        <v>17.61</v>
      </c>
      <c r="G39" s="196">
        <f t="shared" si="0"/>
        <v>-6197094</v>
      </c>
      <c r="H39" s="195">
        <f t="shared" si="1"/>
        <v>-7.17</v>
      </c>
    </row>
    <row r="40" spans="2:8" ht="21" customHeight="1">
      <c r="B40" s="181" t="s">
        <v>297</v>
      </c>
      <c r="C40" s="182">
        <v>75517784</v>
      </c>
      <c r="D40" s="183">
        <f>ROUND(C40/$C$52*100,2)-0.1</f>
        <v>15.39</v>
      </c>
      <c r="E40" s="182">
        <v>79380970</v>
      </c>
      <c r="F40" s="183">
        <f t="shared" si="3"/>
        <v>16.17</v>
      </c>
      <c r="G40" s="184">
        <f t="shared" si="0"/>
        <v>-3863186</v>
      </c>
      <c r="H40" s="183">
        <f t="shared" si="1"/>
        <v>-4.87</v>
      </c>
    </row>
    <row r="41" spans="2:8" ht="21" customHeight="1">
      <c r="B41" s="185" t="s">
        <v>298</v>
      </c>
      <c r="C41" s="186">
        <v>32934659</v>
      </c>
      <c r="D41" s="187">
        <f>ROUND(C41/$C$52*100,2)-0.1</f>
        <v>6.65</v>
      </c>
      <c r="E41" s="186">
        <v>30530929</v>
      </c>
      <c r="F41" s="187">
        <f t="shared" si="3"/>
        <v>6.22</v>
      </c>
      <c r="G41" s="188">
        <f t="shared" si="0"/>
        <v>2403730</v>
      </c>
      <c r="H41" s="187">
        <f t="shared" si="1"/>
        <v>7.87</v>
      </c>
    </row>
    <row r="42" spans="2:8" ht="21" customHeight="1">
      <c r="B42" s="185" t="s">
        <v>299</v>
      </c>
      <c r="C42" s="186">
        <v>42583125</v>
      </c>
      <c r="D42" s="187">
        <f t="shared" si="2"/>
        <v>8.73</v>
      </c>
      <c r="E42" s="186">
        <v>48850041</v>
      </c>
      <c r="F42" s="187">
        <f t="shared" si="3"/>
        <v>9.95</v>
      </c>
      <c r="G42" s="188">
        <f t="shared" si="0"/>
        <v>-6266916</v>
      </c>
      <c r="H42" s="187">
        <f t="shared" si="1"/>
        <v>-12.83</v>
      </c>
    </row>
    <row r="43" spans="2:8" ht="21" customHeight="1">
      <c r="B43" s="189" t="s">
        <v>300</v>
      </c>
      <c r="C43" s="190">
        <v>4703605</v>
      </c>
      <c r="D43" s="191">
        <f t="shared" si="2"/>
        <v>0.96</v>
      </c>
      <c r="E43" s="190">
        <v>7037513</v>
      </c>
      <c r="F43" s="191">
        <f t="shared" si="3"/>
        <v>1.43</v>
      </c>
      <c r="G43" s="192">
        <f t="shared" si="0"/>
        <v>-2333908</v>
      </c>
      <c r="H43" s="191">
        <f t="shared" si="1"/>
        <v>-33.16</v>
      </c>
    </row>
    <row r="44" spans="2:8" ht="21" customHeight="1">
      <c r="B44" s="197" t="s">
        <v>301</v>
      </c>
      <c r="C44" s="198">
        <f>SUM(C45:C51)</f>
        <v>144259132</v>
      </c>
      <c r="D44" s="199">
        <f t="shared" si="2"/>
        <v>29.58</v>
      </c>
      <c r="E44" s="198">
        <f>SUM(E45:E51)</f>
        <v>145737216</v>
      </c>
      <c r="F44" s="199">
        <f t="shared" si="3"/>
        <v>29.7</v>
      </c>
      <c r="G44" s="200">
        <f t="shared" si="0"/>
        <v>-1478084</v>
      </c>
      <c r="H44" s="199">
        <f t="shared" si="1"/>
        <v>-1.01</v>
      </c>
    </row>
    <row r="45" spans="2:8" ht="21" customHeight="1">
      <c r="B45" s="181" t="s">
        <v>302</v>
      </c>
      <c r="C45" s="182">
        <v>49790240</v>
      </c>
      <c r="D45" s="183">
        <f t="shared" si="2"/>
        <v>10.21</v>
      </c>
      <c r="E45" s="182">
        <v>48600198</v>
      </c>
      <c r="F45" s="183">
        <f t="shared" si="3"/>
        <v>9.9</v>
      </c>
      <c r="G45" s="184">
        <f t="shared" si="0"/>
        <v>1190042</v>
      </c>
      <c r="H45" s="183">
        <f t="shared" si="1"/>
        <v>2.45</v>
      </c>
    </row>
    <row r="46" spans="2:8" ht="21" customHeight="1">
      <c r="B46" s="185" t="s">
        <v>303</v>
      </c>
      <c r="C46" s="186">
        <v>3550656</v>
      </c>
      <c r="D46" s="187">
        <f t="shared" si="2"/>
        <v>0.73</v>
      </c>
      <c r="E46" s="186">
        <v>3622458</v>
      </c>
      <c r="F46" s="187">
        <f t="shared" si="3"/>
        <v>0.74</v>
      </c>
      <c r="G46" s="188">
        <f t="shared" si="0"/>
        <v>-71802</v>
      </c>
      <c r="H46" s="187">
        <f t="shared" si="1"/>
        <v>-1.98</v>
      </c>
    </row>
    <row r="47" spans="2:8" ht="21" customHeight="1">
      <c r="B47" s="185" t="s">
        <v>304</v>
      </c>
      <c r="C47" s="186">
        <v>26459280</v>
      </c>
      <c r="D47" s="187">
        <f t="shared" si="2"/>
        <v>5.43</v>
      </c>
      <c r="E47" s="186">
        <v>26292954</v>
      </c>
      <c r="F47" s="187">
        <f t="shared" si="3"/>
        <v>5.36</v>
      </c>
      <c r="G47" s="188">
        <f t="shared" si="0"/>
        <v>166326</v>
      </c>
      <c r="H47" s="187">
        <f t="shared" si="1"/>
        <v>0.63</v>
      </c>
    </row>
    <row r="48" spans="2:8" ht="21" customHeight="1">
      <c r="B48" s="185" t="s">
        <v>305</v>
      </c>
      <c r="C48" s="186">
        <v>9235552</v>
      </c>
      <c r="D48" s="187">
        <f t="shared" si="2"/>
        <v>1.89</v>
      </c>
      <c r="E48" s="186">
        <v>12501466</v>
      </c>
      <c r="F48" s="187">
        <f t="shared" si="3"/>
        <v>2.55</v>
      </c>
      <c r="G48" s="188">
        <f t="shared" si="0"/>
        <v>-3265914</v>
      </c>
      <c r="H48" s="187">
        <f t="shared" si="1"/>
        <v>-26.12</v>
      </c>
    </row>
    <row r="49" spans="2:8" ht="21" customHeight="1">
      <c r="B49" s="185" t="s">
        <v>306</v>
      </c>
      <c r="C49" s="186">
        <v>887038</v>
      </c>
      <c r="D49" s="187">
        <f t="shared" si="2"/>
        <v>0.18</v>
      </c>
      <c r="E49" s="186">
        <v>713446</v>
      </c>
      <c r="F49" s="187">
        <f>ROUND(E49/$E$52*100,2)-0.1</f>
        <v>0.04999999999999999</v>
      </c>
      <c r="G49" s="188">
        <f t="shared" si="0"/>
        <v>173592</v>
      </c>
      <c r="H49" s="187">
        <f t="shared" si="1"/>
        <v>24.33</v>
      </c>
    </row>
    <row r="50" spans="2:8" ht="21" customHeight="1">
      <c r="B50" s="185" t="s">
        <v>307</v>
      </c>
      <c r="C50" s="186">
        <v>5076104</v>
      </c>
      <c r="D50" s="187">
        <f>ROUND(C50/$C$52*100,2)+0.1</f>
        <v>1.1400000000000001</v>
      </c>
      <c r="E50" s="186">
        <v>4967023</v>
      </c>
      <c r="F50" s="187">
        <f t="shared" si="3"/>
        <v>1.01</v>
      </c>
      <c r="G50" s="188">
        <f t="shared" si="0"/>
        <v>109081</v>
      </c>
      <c r="H50" s="187">
        <f t="shared" si="1"/>
        <v>2.2</v>
      </c>
    </row>
    <row r="51" spans="2:8" ht="21" customHeight="1" thickBot="1">
      <c r="B51" s="185" t="s">
        <v>308</v>
      </c>
      <c r="C51" s="186">
        <v>49260262</v>
      </c>
      <c r="D51" s="187">
        <f>ROUND(C51/$C$52*100,2)</f>
        <v>10.1</v>
      </c>
      <c r="E51" s="186">
        <v>49039671</v>
      </c>
      <c r="F51" s="187">
        <f t="shared" si="3"/>
        <v>9.99</v>
      </c>
      <c r="G51" s="188">
        <f t="shared" si="0"/>
        <v>220591</v>
      </c>
      <c r="H51" s="187">
        <f t="shared" si="1"/>
        <v>0.45</v>
      </c>
    </row>
    <row r="52" spans="2:8" ht="21" customHeight="1" thickBot="1">
      <c r="B52" s="201" t="s">
        <v>255</v>
      </c>
      <c r="C52" s="202">
        <f>SUM(C34+C39+C44)</f>
        <v>487677929</v>
      </c>
      <c r="D52" s="203">
        <f>ROUND(C52/$C$52*100,2)</f>
        <v>100</v>
      </c>
      <c r="E52" s="202">
        <f>SUM(E34+E39+E44)</f>
        <v>490776677</v>
      </c>
      <c r="F52" s="203">
        <f t="shared" si="3"/>
        <v>100</v>
      </c>
      <c r="G52" s="204">
        <f t="shared" si="0"/>
        <v>-3098748</v>
      </c>
      <c r="H52" s="203">
        <f t="shared" si="1"/>
        <v>-0.63</v>
      </c>
    </row>
  </sheetData>
  <mergeCells count="5">
    <mergeCell ref="G31:H31"/>
    <mergeCell ref="B32:B33"/>
    <mergeCell ref="C32:D32"/>
    <mergeCell ref="E32:F32"/>
    <mergeCell ref="G32:H32"/>
  </mergeCells>
  <printOptions/>
  <pageMargins left="0.5905511811023623" right="0.984251968503937" top="0.7874015748031497" bottom="0.7874015748031497" header="0.5118110236220472" footer="0.5118110236220472"/>
  <pageSetup horizontalDpi="600" verticalDpi="600" orientation="portrait" paperSize="9" scale="69" r:id="rId1"/>
  <headerFooter alignWithMargins="0">
    <oddFooter>&amp;C&amp;16 7</oddFooter>
  </headerFooter>
</worksheet>
</file>

<file path=xl/worksheets/sheet9.xml><?xml version="1.0" encoding="utf-8"?>
<worksheet xmlns="http://schemas.openxmlformats.org/spreadsheetml/2006/main" xmlns:r="http://schemas.openxmlformats.org/officeDocument/2006/relationships">
  <dimension ref="A3:AF73"/>
  <sheetViews>
    <sheetView workbookViewId="0" topLeftCell="A1">
      <selection activeCell="A1" sqref="A1"/>
    </sheetView>
  </sheetViews>
  <sheetFormatPr defaultColWidth="9.00390625" defaultRowHeight="14.25"/>
  <cols>
    <col min="1" max="11" width="9.00390625" style="170" customWidth="1"/>
    <col min="12" max="12" width="8.625" style="170" customWidth="1"/>
    <col min="13" max="26" width="9.00390625" style="170" customWidth="1"/>
    <col min="27" max="27" width="18.00390625" style="170" customWidth="1"/>
    <col min="28" max="16384" width="9.00390625" style="170" customWidth="1"/>
  </cols>
  <sheetData>
    <row r="2" ht="14.25"/>
    <row r="3" ht="18">
      <c r="A3" s="205" t="s">
        <v>309</v>
      </c>
    </row>
    <row r="4" ht="14.25"/>
    <row r="5" ht="14.25"/>
    <row r="36" ht="17.25">
      <c r="A36" s="205"/>
    </row>
    <row r="41" ht="17.25">
      <c r="A41" s="205"/>
    </row>
    <row r="44" ht="17.25">
      <c r="A44" s="205" t="s">
        <v>421</v>
      </c>
    </row>
    <row r="50" spans="28:32" ht="13.5">
      <c r="AB50" s="341" t="s">
        <v>377</v>
      </c>
      <c r="AC50" s="341" t="s">
        <v>378</v>
      </c>
      <c r="AD50" s="341" t="s">
        <v>379</v>
      </c>
      <c r="AE50" s="341" t="s">
        <v>380</v>
      </c>
      <c r="AF50" s="341" t="s">
        <v>399</v>
      </c>
    </row>
    <row r="51" spans="27:32" ht="13.5">
      <c r="AA51" s="340" t="s">
        <v>319</v>
      </c>
      <c r="AB51" s="342">
        <v>118290</v>
      </c>
      <c r="AC51" s="342">
        <v>120717</v>
      </c>
      <c r="AD51" s="342">
        <v>114410</v>
      </c>
      <c r="AE51" s="342">
        <v>113253</v>
      </c>
      <c r="AF51" s="342">
        <v>111131</v>
      </c>
    </row>
    <row r="52" spans="27:32" ht="13.5">
      <c r="AA52" s="340" t="s">
        <v>321</v>
      </c>
      <c r="AB52" s="342">
        <v>64476</v>
      </c>
      <c r="AC52" s="342">
        <v>68236</v>
      </c>
      <c r="AD52" s="342">
        <v>72910</v>
      </c>
      <c r="AE52" s="342">
        <v>74393</v>
      </c>
      <c r="AF52" s="342">
        <v>78288</v>
      </c>
    </row>
    <row r="53" spans="27:32" ht="13.5">
      <c r="AA53" s="340" t="s">
        <v>282</v>
      </c>
      <c r="AB53" s="342">
        <v>70964</v>
      </c>
      <c r="AC53" s="342">
        <v>69688</v>
      </c>
      <c r="AD53" s="342">
        <v>69316</v>
      </c>
      <c r="AE53" s="342">
        <v>70975</v>
      </c>
      <c r="AF53" s="342">
        <v>73778</v>
      </c>
    </row>
    <row r="54" spans="27:32" ht="13.5">
      <c r="AA54" s="340" t="s">
        <v>320</v>
      </c>
      <c r="AB54" s="342">
        <v>52034</v>
      </c>
      <c r="AC54" s="342">
        <v>57310</v>
      </c>
      <c r="AD54" s="342">
        <v>52568</v>
      </c>
      <c r="AE54" s="342">
        <v>48600</v>
      </c>
      <c r="AF54" s="342">
        <v>49790</v>
      </c>
    </row>
    <row r="55" spans="27:32" ht="13.5">
      <c r="AA55" s="340" t="s">
        <v>388</v>
      </c>
      <c r="AB55" s="342">
        <v>103937</v>
      </c>
      <c r="AC55" s="342">
        <v>96912</v>
      </c>
      <c r="AD55" s="342">
        <v>82861</v>
      </c>
      <c r="AE55" s="342">
        <v>79381</v>
      </c>
      <c r="AF55" s="342">
        <v>75518</v>
      </c>
    </row>
    <row r="56" spans="27:32" ht="13.5">
      <c r="AA56" s="340" t="s">
        <v>389</v>
      </c>
      <c r="AB56" s="342">
        <v>46373</v>
      </c>
      <c r="AC56" s="342">
        <v>47446</v>
      </c>
      <c r="AD56" s="342">
        <v>48060</v>
      </c>
      <c r="AE56" s="342">
        <v>49040</v>
      </c>
      <c r="AF56" s="342">
        <v>49260</v>
      </c>
    </row>
    <row r="57" spans="27:32" ht="13.5">
      <c r="AA57" s="340" t="s">
        <v>384</v>
      </c>
      <c r="AB57" s="342">
        <v>55287</v>
      </c>
      <c r="AC57" s="342">
        <v>60363</v>
      </c>
      <c r="AD57" s="342">
        <v>70635</v>
      </c>
      <c r="AE57" s="342">
        <v>55135</v>
      </c>
      <c r="AF57" s="342">
        <v>49913</v>
      </c>
    </row>
    <row r="58" spans="27:32" ht="13.5">
      <c r="AA58" s="340" t="s">
        <v>385</v>
      </c>
      <c r="AB58" s="342">
        <f>SUM(AB51:AB57)</f>
        <v>511361</v>
      </c>
      <c r="AC58" s="342">
        <f>SUM(AC51:AC57)</f>
        <v>520672</v>
      </c>
      <c r="AD58" s="342">
        <f>SUM(AD51:AD57)</f>
        <v>510760</v>
      </c>
      <c r="AE58" s="342">
        <f>SUM(AE51:AE57)</f>
        <v>490777</v>
      </c>
      <c r="AF58" s="342">
        <f>SUM(AF51:AF57)</f>
        <v>487678</v>
      </c>
    </row>
    <row r="62" spans="27:29" ht="13.5">
      <c r="AA62" s="340" t="s">
        <v>319</v>
      </c>
      <c r="AB62" s="343">
        <v>22.8</v>
      </c>
      <c r="AC62" s="343"/>
    </row>
    <row r="63" spans="27:29" ht="13.5">
      <c r="AA63" s="340" t="s">
        <v>321</v>
      </c>
      <c r="AB63" s="343">
        <v>16.1</v>
      </c>
      <c r="AC63" s="343"/>
    </row>
    <row r="64" spans="27:29" ht="13.5">
      <c r="AA64" s="340" t="s">
        <v>282</v>
      </c>
      <c r="AB64" s="343">
        <v>15.1</v>
      </c>
      <c r="AC64" s="343"/>
    </row>
    <row r="65" spans="27:29" ht="13.5">
      <c r="AA65" s="340" t="s">
        <v>291</v>
      </c>
      <c r="AB65" s="343"/>
      <c r="AC65" s="343">
        <v>54</v>
      </c>
    </row>
    <row r="66" spans="27:29" ht="13.5">
      <c r="AA66" s="340" t="s">
        <v>388</v>
      </c>
      <c r="AB66" s="343">
        <v>15.4</v>
      </c>
      <c r="AC66" s="343"/>
    </row>
    <row r="67" spans="27:29" ht="13.5">
      <c r="AA67" s="340" t="s">
        <v>390</v>
      </c>
      <c r="AB67" s="343">
        <v>1</v>
      </c>
      <c r="AC67" s="343"/>
    </row>
    <row r="68" spans="27:29" ht="13.5">
      <c r="AA68" s="340" t="s">
        <v>296</v>
      </c>
      <c r="AB68" s="343"/>
      <c r="AC68" s="343">
        <v>16.4</v>
      </c>
    </row>
    <row r="69" spans="27:29" ht="13.5">
      <c r="AA69" s="340" t="s">
        <v>320</v>
      </c>
      <c r="AB69" s="343">
        <v>10.2</v>
      </c>
      <c r="AC69" s="343"/>
    </row>
    <row r="70" spans="27:29" ht="13.5">
      <c r="AA70" s="340" t="s">
        <v>322</v>
      </c>
      <c r="AB70" s="343">
        <v>5.4</v>
      </c>
      <c r="AC70" s="343"/>
    </row>
    <row r="71" spans="27:29" ht="13.5">
      <c r="AA71" s="340" t="s">
        <v>389</v>
      </c>
      <c r="AB71" s="343">
        <v>10.1</v>
      </c>
      <c r="AC71" s="343"/>
    </row>
    <row r="72" spans="27:29" ht="13.5">
      <c r="AA72" s="340" t="s">
        <v>384</v>
      </c>
      <c r="AB72" s="343">
        <v>3.9</v>
      </c>
      <c r="AC72" s="343"/>
    </row>
    <row r="73" spans="27:29" ht="13.5">
      <c r="AA73" s="340" t="s">
        <v>301</v>
      </c>
      <c r="AB73" s="343"/>
      <c r="AC73" s="343">
        <v>29.6</v>
      </c>
    </row>
  </sheetData>
  <printOptions/>
  <pageMargins left="0.984251968503937" right="0.5905511811023623" top="0.7874015748031497" bottom="0.7874015748031497" header="0.5118110236220472" footer="0.5118110236220472"/>
  <pageSetup horizontalDpi="600" verticalDpi="600" orientation="portrait" paperSize="9" scale="68" r:id="rId2"/>
  <headerFooter alignWithMargins="0">
    <oddFooter>&amp;C&amp;16 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地方課財政係</dc:creator>
  <cp:keywords/>
  <dc:description/>
  <cp:lastModifiedBy>okuser</cp:lastModifiedBy>
  <cp:lastPrinted>2008-08-22T04:06:09Z</cp:lastPrinted>
  <dcterms:created xsi:type="dcterms:W3CDTF">1999-09-21T11:46:16Z</dcterms:created>
  <dcterms:modified xsi:type="dcterms:W3CDTF">2008-09-30T09:24:21Z</dcterms:modified>
  <cp:category/>
  <cp:version/>
  <cp:contentType/>
  <cp:contentStatus/>
</cp:coreProperties>
</file>