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I10" i="4"/>
  <c r="B10" i="4"/>
  <c r="BB8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<sst xmlns="http://schemas.openxmlformats.org/spreadsheetml/2006/main" count="237" uniqueCount="121">
  <si>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</si>
  <si>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基本情報</t>
    <rPh sb="0" eb="2">
      <t>キホン</t>
    </rPh>
    <rPh sb="2" eb="4">
      <t>ジョウホウ</t>
    </rPh>
    <phoneticPr fontId="7"/>
  </si>
  <si>
    <t>類似団体平均値（平均値）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</si>
  <si>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</si>
  <si>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経営比較分析表（平成28年度決算）</t>
  </si>
  <si>
    <t>事業名</t>
  </si>
  <si>
    <t>業務名</t>
    <rPh sb="2" eb="3">
      <t>メイ</t>
    </rPh>
    <phoneticPr fontId="7"/>
  </si>
  <si>
    <t>全国平均</t>
    <rPh sb="0" eb="2">
      <t>ゼンコク</t>
    </rPh>
    <rPh sb="2" eb="4">
      <t>ヘイキン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</si>
  <si>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</si>
  <si>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類似団体区分</t>
    <rPh sb="4" eb="6">
      <t>クブン</t>
    </rPh>
    <phoneticPr fontId="7"/>
  </si>
  <si>
    <t>現在給水人口(人)</t>
  </si>
  <si>
    <t>業種名</t>
    <rPh sb="2" eb="3">
      <t>メイ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</si>
  <si>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</si>
  <si>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</si>
  <si>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t>グラフ凡例</t>
    <rPh sb="3" eb="5">
      <t>ハンレイ</t>
    </rPh>
    <phoneticPr fontId="7"/>
  </si>
  <si>
    <t>水道事業(法非適用)</t>
    <rPh sb="0" eb="2">
      <t>スイドウ</t>
    </rPh>
    <rPh sb="2" eb="4">
      <t>ジギョウ</t>
    </rPh>
    <phoneticPr fontId="7"/>
  </si>
  <si>
    <t>①『経常収支比率』・・・経常費用が経常収益でどの程度賄えているかを示す指標。全国平均、類似団体平均を上回っており良好ではありますが、今後とも経費の節減に努める必要があります。
④『企業債残高対給水収益比率』・・給水収益に対する企業債残高の割合であり、企業債残高の規模を表す指標。良好な状態にあるといえます。
⑤『料金回収率』・・・・・・・給水に係る費用がどの程度給水収益で賄えているかを表した指標。改善の傾向にありますが、今後もさらに経費の節減に努める必要があります。
⑥『給水原価』・・・・・・・・有収水量１㎥あたりについてどれだけの費用がかかっているかを表す指標。他都市と比べて低くなっており、今後も効率的な経営を継続していく必要があります。
⑦『施設利用率』・・・・・・・配水能力に対する配水量の割合で、施設の利用状況を判断する指標。人口減少に伴い徐々に減少傾向であったが、漏水等の影響で平年と比べて高い値となっている。
⑧『有収率』・・・・・・・・・施設の稼働が収益につながっているかを判断する指標。平年値と比べると低くなっている。『施設利用率』と同様の理由が考えられます。今後、老朽管の計画的な更新と漏水調査を定期的に行い、有収率向上に努めます。</t>
    <rPh sb="38" eb="40">
      <t>ゼンコク</t>
    </rPh>
    <rPh sb="40" eb="42">
      <t>ヘイキン</t>
    </rPh>
    <rPh sb="43" eb="45">
      <t>ルイジ</t>
    </rPh>
    <rPh sb="45" eb="47">
      <t>ダンタイ</t>
    </rPh>
    <rPh sb="47" eb="49">
      <t>ヘイキン</t>
    </rPh>
    <rPh sb="50" eb="52">
      <t>ウワマワ</t>
    </rPh>
    <rPh sb="56" eb="58">
      <t>リョウコウ</t>
    </rPh>
    <rPh sb="66" eb="68">
      <t>コンゴ</t>
    </rPh>
    <rPh sb="70" eb="72">
      <t>ケイヒ</t>
    </rPh>
    <rPh sb="73" eb="75">
      <t>セツゲン</t>
    </rPh>
    <rPh sb="76" eb="77">
      <t>ツト</t>
    </rPh>
    <rPh sb="79" eb="81">
      <t>ヒツヨウ</t>
    </rPh>
    <rPh sb="139" eb="141">
      <t>リョウコウ</t>
    </rPh>
    <rPh sb="142" eb="144">
      <t>ジョウタイ</t>
    </rPh>
    <rPh sb="199" eb="201">
      <t>カイゼン</t>
    </rPh>
    <rPh sb="202" eb="204">
      <t>ケイコウ</t>
    </rPh>
    <rPh sb="211" eb="213">
      <t>コンゴ</t>
    </rPh>
    <rPh sb="217" eb="219">
      <t>ケイヒ</t>
    </rPh>
    <rPh sb="220" eb="222">
      <t>セツゲン</t>
    </rPh>
    <rPh sb="223" eb="224">
      <t>ツト</t>
    </rPh>
    <rPh sb="226" eb="228">
      <t>ヒツヨウ</t>
    </rPh>
    <rPh sb="284" eb="287">
      <t>タトシ</t>
    </rPh>
    <rPh sb="288" eb="289">
      <t>クラ</t>
    </rPh>
    <rPh sb="291" eb="292">
      <t>ヒク</t>
    </rPh>
    <rPh sb="299" eb="301">
      <t>コンゴ</t>
    </rPh>
    <rPh sb="302" eb="305">
      <t>コウリツテキ</t>
    </rPh>
    <rPh sb="306" eb="308">
      <t>ケイエイ</t>
    </rPh>
    <rPh sb="309" eb="311">
      <t>ケイゾク</t>
    </rPh>
    <rPh sb="315" eb="317">
      <t>ヒツヨウ</t>
    </rPh>
    <rPh sb="370" eb="372">
      <t>ジンコウ</t>
    </rPh>
    <rPh sb="372" eb="374">
      <t>ゲンショウ</t>
    </rPh>
    <rPh sb="375" eb="376">
      <t>トモナ</t>
    </rPh>
    <rPh sb="377" eb="379">
      <t>ジョジョ</t>
    </rPh>
    <rPh sb="380" eb="382">
      <t>ゲンショウ</t>
    </rPh>
    <rPh sb="382" eb="384">
      <t>ケイコウ</t>
    </rPh>
    <rPh sb="390" eb="392">
      <t>ロウスイ</t>
    </rPh>
    <rPh sb="392" eb="393">
      <t>トウ</t>
    </rPh>
    <rPh sb="394" eb="396">
      <t>エイキョウ</t>
    </rPh>
    <rPh sb="397" eb="399">
      <t>ヘイネン</t>
    </rPh>
    <rPh sb="400" eb="401">
      <t>クラ</t>
    </rPh>
    <rPh sb="403" eb="404">
      <t>タカ</t>
    </rPh>
    <rPh sb="405" eb="406">
      <t>アタイ</t>
    </rPh>
    <rPh sb="454" eb="457">
      <t>ヘイネンチ</t>
    </rPh>
    <rPh sb="458" eb="459">
      <t>クラ</t>
    </rPh>
    <rPh sb="462" eb="463">
      <t>ヒク</t>
    </rPh>
    <rPh sb="471" eb="473">
      <t>シセツ</t>
    </rPh>
    <rPh sb="473" eb="476">
      <t>リヨウリツ</t>
    </rPh>
    <rPh sb="478" eb="480">
      <t>ドウヨウ</t>
    </rPh>
    <rPh sb="481" eb="483">
      <t>リユウ</t>
    </rPh>
    <rPh sb="484" eb="485">
      <t>カンガ</t>
    </rPh>
    <rPh sb="494" eb="496">
      <t>ロウキュウ</t>
    </rPh>
    <rPh sb="496" eb="497">
      <t>カン</t>
    </rPh>
    <rPh sb="498" eb="501">
      <t>ケイカクテキ</t>
    </rPh>
    <rPh sb="502" eb="504">
      <t>コウシン</t>
    </rPh>
    <phoneticPr fontId="7"/>
  </si>
  <si>
    <t>【】</t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</si>
  <si>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</si>
  <si>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</si>
  <si>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</si>
  <si>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当該団体値（当該値）</t>
    <rPh sb="2" eb="4">
      <t>ダンタイ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</si>
  <si>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</si>
  <si>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資金不足比率(％)</t>
  </si>
  <si>
    <t>業務CD</t>
    <rPh sb="0" eb="2">
      <t>ギョウム</t>
    </rPh>
    <phoneticPr fontId="7"/>
  </si>
  <si>
    <t>自己資本構成比率(％)</t>
  </si>
  <si>
    <t>1. 経営の健全性・効率性</t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</si>
  <si>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</si>
  <si>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</si>
  <si>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普及率(％)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</si>
  <si>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</si>
  <si>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</si>
  <si>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業種CD</t>
    <rPh sb="0" eb="2">
      <t>ギョウシュ</t>
    </rPh>
    <phoneticPr fontId="7"/>
  </si>
  <si>
    <t>－</t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</si>
  <si>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</si>
  <si>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2③</t>
  </si>
  <si>
    <t>1②</t>
  </si>
  <si>
    <t>2. 老朽化の状況について</t>
  </si>
  <si>
    <t>平成28年度全国平均</t>
  </si>
  <si>
    <t>分析欄</t>
    <rPh sb="0" eb="2">
      <t>ブンセキ</t>
    </rPh>
    <rPh sb="2" eb="3">
      <t>ラン</t>
    </rPh>
    <phoneticPr fontId="7"/>
  </si>
  <si>
    <t>1. 経営の健全性・効率性について</t>
  </si>
  <si>
    <t>2①</t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</si>
  <si>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</si>
  <si>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「単年度の収支」</t>
  </si>
  <si>
    <t>大項目</t>
    <rPh sb="0" eb="3">
      <t>ダイコウモク</t>
    </rPh>
    <phoneticPr fontId="7"/>
  </si>
  <si>
    <t>「累積欠損」</t>
    <rPh sb="1" eb="3">
      <t>ルイセキ</t>
    </rPh>
    <rPh sb="3" eb="5">
      <t>ケッソン</t>
    </rPh>
    <phoneticPr fontId="7"/>
  </si>
  <si>
    <t>「支払能力」</t>
  </si>
  <si>
    <t>「債務残高」</t>
    <rPh sb="1" eb="3">
      <t>サイム</t>
    </rPh>
    <rPh sb="3" eb="5">
      <t>ザンダカ</t>
    </rPh>
    <phoneticPr fontId="7"/>
  </si>
  <si>
    <t>団体CD</t>
    <rPh sb="0" eb="2">
      <t>ダンタイ</t>
    </rPh>
    <phoneticPr fontId="7"/>
  </si>
  <si>
    <t>2. 老朽化の状況</t>
  </si>
  <si>
    <t>全体総括</t>
    <rPh sb="0" eb="2">
      <t>ゼンタイ</t>
    </rPh>
    <rPh sb="2" eb="4">
      <t>ソウカツ</t>
    </rPh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</si>
  <si>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</si>
  <si>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</si>
  <si>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</si>
  <si>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17"/>
  </si>
  <si>
    <t>1①</t>
  </si>
  <si>
    <t>2②</t>
  </si>
  <si>
    <t>1③</t>
  </si>
  <si>
    <t>1④</t>
  </si>
  <si>
    <t>事業CD</t>
    <rPh sb="0" eb="2">
      <t>ジギョウ</t>
    </rPh>
    <phoneticPr fontId="7"/>
  </si>
  <si>
    <t>1⑤</t>
  </si>
  <si>
    <t>1⑦</t>
  </si>
  <si>
    <t>1⑧</t>
  </si>
  <si>
    <t>年度</t>
    <rPh sb="0" eb="2">
      <t>ネンド</t>
    </rPh>
    <phoneticPr fontId="7"/>
  </si>
  <si>
    <t>-</t>
  </si>
  <si>
    <t>項番</t>
    <rPh sb="0" eb="2">
      <t>コウバン</t>
    </rPh>
    <phoneticPr fontId="7"/>
  </si>
  <si>
    <t>施設CD</t>
    <rPh sb="0" eb="2">
      <t>シセツ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</si>
  <si>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</si>
  <si>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</si>
  <si>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</si>
  <si>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</si>
  <si>
    <t>③流動比率(％)</t>
    <rPh sb="1" eb="3">
      <t>リュウドウ</t>
    </rPh>
    <rPh sb="3" eb="5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</si>
  <si>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</si>
  <si>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</si>
  <si>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</si>
  <si>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</si>
  <si>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</si>
  <si>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都道府県名</t>
    <rPh sb="0" eb="4">
      <t>トドウフケン</t>
    </rPh>
    <rPh sb="4" eb="5">
      <t>メイ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</si>
  <si>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</si>
  <si>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</si>
  <si>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</si>
  <si>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</si>
  <si>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</si>
  <si>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</si>
  <si>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</si>
  <si>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</si>
  <si>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</si>
  <si>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</si>
  <si>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</si>
  <si>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</si>
  <si>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</si>
  <si>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</si>
  <si>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</si>
  <si>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</si>
  <si>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</si>
  <si>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</si>
  <si>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</si>
  <si>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</si>
  <si>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</si>
  <si>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</si>
  <si>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</si>
  <si>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</si>
  <si>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</si>
  <si>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</si>
  <si>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</si>
  <si>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</si>
  <si>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</si>
  <si>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大分県　豊後大野市</t>
  </si>
  <si>
    <t>法非適用</t>
  </si>
  <si>
    <t>水道事業</t>
  </si>
  <si>
    <t>簡易水道事業</t>
  </si>
  <si>
    <t>D1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</si>
  <si>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</si>
  <si>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</si>
  <si>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</si>
  <si>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</si>
  <si>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</si>
  <si>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</si>
  <si>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③『管路更新率』・・・・・当該年度に更新した管路延長の割合を示す指標。管路の更新を行っていないため、数値には反映されていないが、耐用年数を超えている管路もあることから、計画的な更新が必要となっている。</t>
    <rPh sb="2" eb="4">
      <t>カンロ</t>
    </rPh>
    <rPh sb="4" eb="6">
      <t>コウシン</t>
    </rPh>
    <rPh sb="6" eb="7">
      <t>リツ</t>
    </rPh>
    <rPh sb="13" eb="15">
      <t>トウガイ</t>
    </rPh>
    <rPh sb="15" eb="17">
      <t>ネンド</t>
    </rPh>
    <rPh sb="18" eb="20">
      <t>コウシン</t>
    </rPh>
    <rPh sb="22" eb="24">
      <t>カンロ</t>
    </rPh>
    <rPh sb="24" eb="26">
      <t>エンチョウ</t>
    </rPh>
    <rPh sb="27" eb="29">
      <t>ワリアイ</t>
    </rPh>
    <rPh sb="30" eb="31">
      <t>シメ</t>
    </rPh>
    <rPh sb="32" eb="34">
      <t>シヒョウ</t>
    </rPh>
    <rPh sb="35" eb="37">
      <t>カンロ</t>
    </rPh>
    <rPh sb="38" eb="40">
      <t>コウシン</t>
    </rPh>
    <rPh sb="41" eb="42">
      <t>オコナ</t>
    </rPh>
    <rPh sb="50" eb="52">
      <t>スウチ</t>
    </rPh>
    <rPh sb="54" eb="56">
      <t>ハンエイ</t>
    </rPh>
    <rPh sb="64" eb="66">
      <t>タイヨウ</t>
    </rPh>
    <rPh sb="66" eb="68">
      <t>ネンスウ</t>
    </rPh>
    <rPh sb="69" eb="70">
      <t>コ</t>
    </rPh>
    <rPh sb="74" eb="76">
      <t>カンロ</t>
    </rPh>
    <rPh sb="84" eb="87">
      <t>ケイカクテキ</t>
    </rPh>
    <rPh sb="88" eb="90">
      <t>コウシン</t>
    </rPh>
    <rPh sb="91" eb="93">
      <t>ヒツヨウ</t>
    </rPh>
    <phoneticPr fontId="7"/>
  </si>
  <si>
    <t>経営状況は、給水収益以外の一般会計からの繰入金に依存していることから、料金回収率の向上対策と費用削減を継続的に行う必要がある。また、施設・管路の老朽化に伴う更新投資も考えられることから、引き続き改善点の分析検討を行い、経営改善に向けた取組が必要です。
今後は上水道事業への統合を予定しており、安定的な財務基盤を構築し、徹底したコスト削減を行い、効率的な運営管理に取り組みます。</t>
    <rPh sb="0" eb="2">
      <t>ケイエイ</t>
    </rPh>
    <rPh sb="2" eb="4">
      <t>ジョウキョウ</t>
    </rPh>
    <rPh sb="6" eb="8">
      <t>キュウスイ</t>
    </rPh>
    <rPh sb="8" eb="10">
      <t>シュウエキ</t>
    </rPh>
    <rPh sb="10" eb="12">
      <t>イガイ</t>
    </rPh>
    <rPh sb="13" eb="15">
      <t>イッパン</t>
    </rPh>
    <rPh sb="15" eb="17">
      <t>カイケイ</t>
    </rPh>
    <rPh sb="20" eb="22">
      <t>クリイレ</t>
    </rPh>
    <rPh sb="22" eb="23">
      <t>キン</t>
    </rPh>
    <rPh sb="24" eb="26">
      <t>イゾン</t>
    </rPh>
    <rPh sb="35" eb="37">
      <t>リョウキン</t>
    </rPh>
    <rPh sb="37" eb="39">
      <t>カイシュウ</t>
    </rPh>
    <rPh sb="39" eb="40">
      <t>リツ</t>
    </rPh>
    <rPh sb="41" eb="43">
      <t>コウジョウ</t>
    </rPh>
    <rPh sb="43" eb="45">
      <t>タイサク</t>
    </rPh>
    <rPh sb="46" eb="48">
      <t>ヒヨウ</t>
    </rPh>
    <rPh sb="48" eb="50">
      <t>サクゲン</t>
    </rPh>
    <rPh sb="51" eb="54">
      <t>ケイゾクテキ</t>
    </rPh>
    <rPh sb="55" eb="56">
      <t>オコナ</t>
    </rPh>
    <rPh sb="57" eb="59">
      <t>ヒツヨウ</t>
    </rPh>
    <rPh sb="66" eb="68">
      <t>シセツ</t>
    </rPh>
    <rPh sb="69" eb="71">
      <t>カンロ</t>
    </rPh>
    <rPh sb="72" eb="75">
      <t>ロウキュウカ</t>
    </rPh>
    <rPh sb="76" eb="77">
      <t>トモナ</t>
    </rPh>
    <rPh sb="78" eb="80">
      <t>コウシン</t>
    </rPh>
    <rPh sb="80" eb="82">
      <t>トウシ</t>
    </rPh>
    <rPh sb="83" eb="84">
      <t>カンガ</t>
    </rPh>
    <rPh sb="93" eb="94">
      <t>ヒ</t>
    </rPh>
    <rPh sb="95" eb="96">
      <t>ツヅ</t>
    </rPh>
    <rPh sb="97" eb="100">
      <t>カイゼンテン</t>
    </rPh>
    <rPh sb="101" eb="103">
      <t>ブンセキ</t>
    </rPh>
    <rPh sb="103" eb="105">
      <t>ケントウ</t>
    </rPh>
    <rPh sb="106" eb="107">
      <t>オコナ</t>
    </rPh>
    <rPh sb="109" eb="111">
      <t>ケイエイ</t>
    </rPh>
    <rPh sb="111" eb="113">
      <t>カイゼン</t>
    </rPh>
    <rPh sb="114" eb="115">
      <t>ム</t>
    </rPh>
    <rPh sb="117" eb="119">
      <t>トリクミ</t>
    </rPh>
    <rPh sb="120" eb="122">
      <t>ヒツヨウ</t>
    </rPh>
    <rPh sb="126" eb="128">
      <t>コンゴ</t>
    </rPh>
    <rPh sb="129" eb="132">
      <t>ジョウスイドウ</t>
    </rPh>
    <rPh sb="132" eb="134">
      <t>ジギョウ</t>
    </rPh>
    <rPh sb="136" eb="138">
      <t>トウゴウ</t>
    </rPh>
    <rPh sb="139" eb="141">
      <t>ヨテイ</t>
    </rPh>
    <rPh sb="146" eb="149">
      <t>アンテイテキ</t>
    </rPh>
    <rPh sb="150" eb="152">
      <t>ザイム</t>
    </rPh>
    <rPh sb="152" eb="154">
      <t>キバン</t>
    </rPh>
    <rPh sb="155" eb="157">
      <t>コウチク</t>
    </rPh>
    <rPh sb="159" eb="161">
      <t>テッテイ</t>
    </rPh>
    <rPh sb="166" eb="168">
      <t>サクゲン</t>
    </rPh>
    <rPh sb="169" eb="170">
      <t>オコナ</t>
    </rPh>
    <rPh sb="172" eb="175">
      <t>コウリツテキ</t>
    </rPh>
    <rPh sb="176" eb="178">
      <t>ウンエイ</t>
    </rPh>
    <rPh sb="178" eb="180">
      <t>カンリ</t>
    </rPh>
    <rPh sb="181" eb="182">
      <t>ト</t>
    </rPh>
    <rPh sb="183" eb="184">
      <t>ク</t>
    </rPh>
    <phoneticPr fontId="7"/>
  </si>
  <si>
    <t>非設置</t>
    <rPh sb="0" eb="1">
      <t>ヒ</t>
    </rPh>
    <rPh sb="1" eb="3">
      <t>セッチ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</si>
</sst>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.00;&quot;△&quot;#,##0.00"/>
    <numFmt numFmtId="177" formatCode="#,##0.00;&quot;△&quot;#,##0.00;&quot;-&quot;"/>
    <numFmt numFmtId="178" formatCode="#,##0;&quot;△&quot;#,##0"/>
    <numFmt numFmtId="179" formatCode="ge"/>
  </numFmts>
  <fonts count="20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9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3" fillId="0" borderId="0" xfId="4" applyFont="1">
      <alignment vertical="center"/>
    </xf>
    <xf numFmtId="0" fontId="5" fillId="0" borderId="0" xfId="4" applyFont="1" applyBorder="1">
      <alignment vertical="center"/>
    </xf>
    <xf numFmtId="0" fontId="9" fillId="0" borderId="8" xfId="4" applyFont="1" applyBorder="1">
      <alignment vertical="center"/>
    </xf>
    <xf numFmtId="0" fontId="9" fillId="0" borderId="9" xfId="4" applyFont="1" applyBorder="1">
      <alignment vertical="center"/>
    </xf>
    <xf numFmtId="0" fontId="11" fillId="0" borderId="3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4" fillId="0" borderId="0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15" fillId="0" borderId="8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49" fontId="0" fillId="0" borderId="0" xfId="4" applyNumberFormat="1" applyFont="1" applyAlignment="1">
      <alignment vertical="center" shrinkToFit="1"/>
    </xf>
    <xf numFmtId="0" fontId="1" fillId="3" borderId="2" xfId="4" applyFill="1" applyBorder="1">
      <alignment vertical="center"/>
    </xf>
    <xf numFmtId="0" fontId="1" fillId="2" borderId="2" xfId="4" applyFill="1" applyBorder="1">
      <alignment vertical="center"/>
    </xf>
    <xf numFmtId="0" fontId="1" fillId="3" borderId="10" xfId="4" applyFill="1" applyBorder="1">
      <alignment vertical="center"/>
    </xf>
    <xf numFmtId="0" fontId="1" fillId="3" borderId="11" xfId="4" applyFill="1" applyBorder="1">
      <alignment vertical="center"/>
    </xf>
    <xf numFmtId="0" fontId="1" fillId="3" borderId="12" xfId="4" applyFill="1" applyBorder="1">
      <alignment vertical="center"/>
    </xf>
    <xf numFmtId="0" fontId="1" fillId="4" borderId="2" xfId="4" applyNumberFormat="1" applyFill="1" applyBorder="1" applyAlignment="1">
      <alignment vertical="center" shrinkToFit="1"/>
    </xf>
    <xf numFmtId="0" fontId="1" fillId="0" borderId="2" xfId="4" applyNumberFormat="1" applyBorder="1" applyAlignment="1">
      <alignment vertical="center" shrinkToFit="1"/>
    </xf>
    <xf numFmtId="179" fontId="1" fillId="0" borderId="2" xfId="4" applyNumberFormat="1" applyBorder="1">
      <alignment vertical="center"/>
    </xf>
    <xf numFmtId="0" fontId="12" fillId="0" borderId="0" xfId="4" applyFont="1">
      <alignment vertical="center"/>
    </xf>
    <xf numFmtId="0" fontId="1" fillId="3" borderId="2" xfId="4" applyFill="1" applyBorder="1" applyAlignment="1">
      <alignment vertical="center" shrinkToFit="1"/>
    </xf>
    <xf numFmtId="176" fontId="1" fillId="4" borderId="2" xfId="1" applyNumberFormat="1" applyFont="1" applyFill="1" applyBorder="1" applyAlignment="1">
      <alignment vertical="center" shrinkToFit="1"/>
    </xf>
    <xf numFmtId="176" fontId="1" fillId="0" borderId="2" xfId="1" applyNumberFormat="1" applyFont="1" applyBorder="1" applyAlignment="1">
      <alignment vertical="center" shrinkToFit="1"/>
    </xf>
    <xf numFmtId="177" fontId="1" fillId="4" borderId="2" xfId="1" applyNumberFormat="1" applyFont="1" applyFill="1" applyBorder="1" applyAlignment="1">
      <alignment vertical="center" shrinkToFit="1"/>
    </xf>
    <xf numFmtId="40" fontId="0" fillId="0" borderId="0" xfId="4" applyNumberFormat="1" applyFont="1">
      <alignment vertical="center"/>
    </xf>
    <xf numFmtId="49" fontId="8" fillId="0" borderId="1" xfId="4" applyNumberFormat="1" applyFont="1" applyBorder="1" applyAlignment="1" applyProtection="1">
      <alignment horizontal="left" vertical="center"/>
      <protection hidden="1"/>
    </xf>
    <xf numFmtId="0" fontId="8" fillId="2" borderId="2" xfId="4" applyFont="1" applyFill="1" applyBorder="1" applyAlignment="1">
      <alignment horizontal="center" vertical="center" shrinkToFit="1"/>
    </xf>
    <xf numFmtId="0" fontId="9" fillId="0" borderId="2" xfId="4" applyNumberFormat="1" applyFont="1" applyBorder="1" applyAlignment="1" applyProtection="1">
      <alignment horizontal="center" vertical="center" shrinkToFit="1"/>
      <protection hidden="1"/>
    </xf>
    <xf numFmtId="0" fontId="9" fillId="0" borderId="2" xfId="4" applyNumberFormat="1" applyFont="1" applyBorder="1" applyAlignment="1" applyProtection="1">
      <alignment horizontal="center" vertical="center" shrinkToFit="1"/>
      <protection locked="0"/>
    </xf>
    <xf numFmtId="178" fontId="9" fillId="0" borderId="2" xfId="4" applyNumberFormat="1" applyFont="1" applyBorder="1" applyAlignment="1" applyProtection="1">
      <alignment horizontal="center" vertical="center" shrinkToFit="1"/>
      <protection hidden="1"/>
    </xf>
    <xf numFmtId="176" fontId="9" fillId="0" borderId="2" xfId="4" applyNumberFormat="1" applyFont="1" applyBorder="1" applyAlignment="1" applyProtection="1">
      <alignment horizontal="center" vertical="center" shrinkToFit="1"/>
      <protection hidden="1"/>
    </xf>
    <xf numFmtId="0" fontId="14" fillId="0" borderId="4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1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6" fillId="0" borderId="3" xfId="4" applyFont="1" applyBorder="1" applyAlignment="1">
      <alignment horizontal="left" vertical="center"/>
    </xf>
    <xf numFmtId="0" fontId="16" fillId="0" borderId="6" xfId="4" applyFont="1" applyBorder="1" applyAlignment="1">
      <alignment horizontal="left" vertical="center"/>
    </xf>
    <xf numFmtId="0" fontId="16" fillId="0" borderId="7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/>
    </xf>
    <xf numFmtId="0" fontId="9" fillId="0" borderId="4" xfId="4" applyFont="1" applyBorder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8" xfId="4" applyFont="1" applyBorder="1" applyAlignment="1" applyProtection="1">
      <alignment horizontal="left" vertical="top" wrapText="1"/>
      <protection locked="0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9" xfId="4" applyFont="1" applyBorder="1" applyAlignment="1" applyProtection="1">
      <alignment horizontal="left" vertical="top" wrapText="1"/>
      <protection locked="0"/>
    </xf>
    <xf numFmtId="0" fontId="1" fillId="3" borderId="2" xfId="4" applyFill="1" applyBorder="1" applyAlignment="1">
      <alignment horizontal="center" vertical="center" wrapText="1"/>
    </xf>
    <xf numFmtId="0" fontId="1" fillId="3" borderId="2" xfId="4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7" xfId="4" applyFill="1" applyBorder="1" applyAlignment="1">
      <alignment horizontal="center" vertical="center"/>
    </xf>
    <xf numFmtId="0" fontId="1" fillId="3" borderId="5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  <xf numFmtId="0" fontId="1" fillId="3" borderId="9" xfId="4" applyFill="1" applyBorder="1" applyAlignment="1">
      <alignment horizontal="center" vertical="center"/>
    </xf>
  </cellXfs>
  <cellStyles count="18">
    <cellStyle name="桁区切り 2" xfId="1"/>
    <cellStyle name="桁区切り 3" xfId="2"/>
    <cellStyle name="桁区切り 3 2" xfId="3"/>
    <cellStyle name="通貨 2" xfId="17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3" xfId="12"/>
    <cellStyle name="標準 4" xfId="13"/>
    <cellStyle name="標準 5" xfId="14"/>
    <cellStyle name="標準 6" xfId="15"/>
    <cellStyle name="標準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5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0.34</c:v>
                </c:pt>
                <c:pt idx="1">
                  <c:v>0.27</c:v>
                </c:pt>
                <c:pt idx="2">
                  <c:v>0.19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1504"/>
        <c:axId val="4290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0.64</c:v>
                </c:pt>
                <c:pt idx="2">
                  <c:v>0.55000000000000004</c:v>
                </c:pt>
                <c:pt idx="3">
                  <c:v>0.54</c:v>
                </c:pt>
                <c:pt idx="4">
                  <c:v>0.43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01504"/>
        <c:axId val="42903424"/>
      </c:lineChart>
      <c:dateAx>
        <c:axId val="42901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903424"/>
        <c:crosses val="autoZero"/>
        <c:auto val="1"/>
        <c:lblOffset val="100"/>
        <c:baseTimeUnit val="years"/>
      </c:dateAx>
      <c:valAx>
        <c:axId val="4290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2901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60.98</c:v>
                </c:pt>
                <c:pt idx="1">
                  <c:v>61.46</c:v>
                </c:pt>
                <c:pt idx="2">
                  <c:v>61.56</c:v>
                </c:pt>
                <c:pt idx="3">
                  <c:v>71.52</c:v>
                </c:pt>
                <c:pt idx="4">
                  <c:v>67.89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61344"/>
        <c:axId val="5636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63.99</c:v>
                </c:pt>
                <c:pt idx="1">
                  <c:v>62.01</c:v>
                </c:pt>
                <c:pt idx="2">
                  <c:v>60.68</c:v>
                </c:pt>
                <c:pt idx="3">
                  <c:v>59.87</c:v>
                </c:pt>
                <c:pt idx="4">
                  <c:v>59.59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61344"/>
        <c:axId val="56363264"/>
      </c:lineChart>
      <c:dateAx>
        <c:axId val="5636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363264"/>
        <c:crosses val="autoZero"/>
        <c:auto val="1"/>
        <c:lblOffset val="100"/>
        <c:baseTimeUnit val="years"/>
      </c:dateAx>
      <c:valAx>
        <c:axId val="5636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36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84.23</c:v>
                </c:pt>
                <c:pt idx="1">
                  <c:v>83.86</c:v>
                </c:pt>
                <c:pt idx="2">
                  <c:v>80.489999999999995</c:v>
                </c:pt>
                <c:pt idx="3">
                  <c:v>68.790000000000006</c:v>
                </c:pt>
                <c:pt idx="4">
                  <c:v>71.930000000000007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97824"/>
        <c:axId val="5639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76.260000000000005</c:v>
                </c:pt>
                <c:pt idx="1">
                  <c:v>75.8</c:v>
                </c:pt>
                <c:pt idx="2">
                  <c:v>75.760000000000005</c:v>
                </c:pt>
                <c:pt idx="3">
                  <c:v>75.48</c:v>
                </c:pt>
                <c:pt idx="4">
                  <c:v>74.64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97824"/>
        <c:axId val="56399744"/>
      </c:lineChart>
      <c:dateAx>
        <c:axId val="5639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399744"/>
        <c:crosses val="autoZero"/>
        <c:auto val="1"/>
        <c:lblOffset val="100"/>
        <c:baseTimeUnit val="years"/>
      </c:dateAx>
      <c:valAx>
        <c:axId val="5639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39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75.48</c:v>
                </c:pt>
                <c:pt idx="1">
                  <c:v>72.680000000000007</c:v>
                </c:pt>
                <c:pt idx="2">
                  <c:v>75.53</c:v>
                </c:pt>
                <c:pt idx="3">
                  <c:v>82.07</c:v>
                </c:pt>
                <c:pt idx="4">
                  <c:v>85.38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18944"/>
        <c:axId val="4282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75.91</c:v>
                </c:pt>
                <c:pt idx="1">
                  <c:v>77.19</c:v>
                </c:pt>
                <c:pt idx="2">
                  <c:v>77.48</c:v>
                </c:pt>
                <c:pt idx="3">
                  <c:v>76.02</c:v>
                </c:pt>
                <c:pt idx="4">
                  <c:v>77.66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8944"/>
        <c:axId val="42821120"/>
      </c:lineChart>
      <c:dateAx>
        <c:axId val="4281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21120"/>
        <c:crosses val="autoZero"/>
        <c:auto val="1"/>
        <c:lblOffset val="100"/>
        <c:baseTimeUnit val="years"/>
      </c:dateAx>
      <c:valAx>
        <c:axId val="4282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2818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47232"/>
        <c:axId val="4285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7232"/>
        <c:axId val="42853504"/>
      </c:lineChart>
      <c:dateAx>
        <c:axId val="4284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53504"/>
        <c:crosses val="autoZero"/>
        <c:auto val="1"/>
        <c:lblOffset val="100"/>
        <c:baseTimeUnit val="years"/>
      </c:dateAx>
      <c:valAx>
        <c:axId val="4285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284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40064"/>
        <c:axId val="56075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40064"/>
        <c:axId val="56075008"/>
      </c:lineChart>
      <c:dateAx>
        <c:axId val="5604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075008"/>
        <c:crosses val="autoZero"/>
        <c:auto val="1"/>
        <c:lblOffset val="100"/>
        <c:baseTimeUnit val="years"/>
      </c:dateAx>
      <c:valAx>
        <c:axId val="56075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04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97408"/>
        <c:axId val="56099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97408"/>
        <c:axId val="56099584"/>
      </c:lineChart>
      <c:dateAx>
        <c:axId val="56097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099584"/>
        <c:crosses val="autoZero"/>
        <c:auto val="1"/>
        <c:lblOffset val="100"/>
        <c:baseTimeUnit val="years"/>
      </c:dateAx>
      <c:valAx>
        <c:axId val="56099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09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137984"/>
        <c:axId val="5615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7984"/>
        <c:axId val="56152448"/>
      </c:lineChart>
      <c:dateAx>
        <c:axId val="5613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152448"/>
        <c:crosses val="autoZero"/>
        <c:auto val="1"/>
        <c:lblOffset val="100"/>
        <c:baseTimeUnit val="years"/>
      </c:dateAx>
      <c:valAx>
        <c:axId val="5615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13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810.5</c:v>
                </c:pt>
                <c:pt idx="1">
                  <c:v>734.8</c:v>
                </c:pt>
                <c:pt idx="2">
                  <c:v>682.44</c:v>
                </c:pt>
                <c:pt idx="3">
                  <c:v>633.98</c:v>
                </c:pt>
                <c:pt idx="4">
                  <c:v>588.53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182656"/>
        <c:axId val="5618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1321.78</c:v>
                </c:pt>
                <c:pt idx="1">
                  <c:v>1326.51</c:v>
                </c:pt>
                <c:pt idx="2">
                  <c:v>1285.3599999999999</c:v>
                </c:pt>
                <c:pt idx="3">
                  <c:v>1246.73</c:v>
                </c:pt>
                <c:pt idx="4">
                  <c:v>1281.51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82656"/>
        <c:axId val="56184832"/>
      </c:lineChart>
      <c:dateAx>
        <c:axId val="5618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184832"/>
        <c:crosses val="autoZero"/>
        <c:auto val="1"/>
        <c:lblOffset val="100"/>
        <c:baseTimeUnit val="years"/>
      </c:dateAx>
      <c:valAx>
        <c:axId val="5618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182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62.89</c:v>
                </c:pt>
                <c:pt idx="1">
                  <c:v>61.17</c:v>
                </c:pt>
                <c:pt idx="2">
                  <c:v>63.79</c:v>
                </c:pt>
                <c:pt idx="3">
                  <c:v>70.12</c:v>
                </c:pt>
                <c:pt idx="4">
                  <c:v>73.319999999999993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10944"/>
        <c:axId val="5621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54.57</c:v>
                </c:pt>
                <c:pt idx="1">
                  <c:v>54.4</c:v>
                </c:pt>
                <c:pt idx="2">
                  <c:v>54.45</c:v>
                </c:pt>
                <c:pt idx="3">
                  <c:v>54.33</c:v>
                </c:pt>
                <c:pt idx="4">
                  <c:v>55.02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10944"/>
        <c:axId val="56212864"/>
      </c:lineChart>
      <c:dateAx>
        <c:axId val="5621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212864"/>
        <c:crosses val="autoZero"/>
        <c:auto val="1"/>
        <c:lblOffset val="100"/>
        <c:baseTimeUnit val="years"/>
      </c:dateAx>
      <c:valAx>
        <c:axId val="5621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21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261.20999999999998</c:v>
                </c:pt>
                <c:pt idx="1">
                  <c:v>269.14999999999998</c:v>
                </c:pt>
                <c:pt idx="2">
                  <c:v>265.95999999999998</c:v>
                </c:pt>
                <c:pt idx="3">
                  <c:v>241.75</c:v>
                </c:pt>
                <c:pt idx="4">
                  <c:v>232.97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20768"/>
        <c:axId val="5632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318.02999999999997</c:v>
                </c:pt>
                <c:pt idx="1">
                  <c:v>325.14</c:v>
                </c:pt>
                <c:pt idx="2">
                  <c:v>332.75</c:v>
                </c:pt>
                <c:pt idx="3">
                  <c:v>341.05</c:v>
                </c:pt>
                <c:pt idx="4">
                  <c:v>330.62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20768"/>
        <c:axId val="56322688"/>
      </c:lineChart>
      <c:dateAx>
        <c:axId val="5632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322688"/>
        <c:crosses val="autoZero"/>
        <c:auto val="1"/>
        <c:lblOffset val="100"/>
        <c:baseTimeUnit val="years"/>
      </c:dateAx>
      <c:valAx>
        <c:axId val="5632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632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S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D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【1,280.76】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【74.94】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9525</xdr:rowOff>
    </xdr:from>
    <xdr:to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296775" y="6743700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【56.28】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【314.83】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R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C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5"/>
  <sheetViews>
    <sheetView showGridLines="0" tabSelected="1" workbookViewId="0"/>
  </sheetViews>
  <sheetFormatPr defaultColWidth="2.625" defaultRowHeight="13.5" x14ac:dyDescent="0.15"/>
  <cols>
    <col min="1" max="1" width="2.625" style="1"/>
    <col min="2" max="62" width="3.75" style="1" customWidth="1"/>
    <col min="63" max="63" width="2.625" style="1"/>
    <col min="64" max="78" width="3.125" style="1" customWidth="1"/>
    <col min="79" max="79" width="4.5" style="1" bestFit="1" customWidth="1"/>
    <col min="80" max="80" width="2.625" style="1"/>
    <col min="81" max="82" width="4.5" style="1" bestFit="1" customWidth="1"/>
    <col min="83" max="16384" width="2.625" style="1"/>
  </cols>
  <sheetData>
    <row r="1" spans="1:78" ht="17.25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9.75" customHeight="1" x14ac:dyDescent="0.15">
      <c r="A2" s="3"/>
      <c r="B2" s="55" t="s">
        <v>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</row>
    <row r="3" spans="1:78" ht="9.75" customHeight="1" x14ac:dyDescent="0.15">
      <c r="A3" s="3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</row>
    <row r="4" spans="1:78" ht="9.75" customHeight="1" x14ac:dyDescent="0.15">
      <c r="A4" s="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</row>
    <row r="5" spans="1:78" ht="9.75" customHeight="1" x14ac:dyDescent="0.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3"/>
      <c r="B6" s="43" t="str">
        <f>データ!H6</f>
        <v>大分県　豊後大野市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3"/>
      <c r="B7" s="44" t="s">
        <v>6</v>
      </c>
      <c r="C7" s="44"/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/>
      <c r="P7" s="44" t="s">
        <v>5</v>
      </c>
      <c r="Q7" s="44"/>
      <c r="R7" s="44"/>
      <c r="S7" s="44"/>
      <c r="T7" s="44"/>
      <c r="U7" s="44"/>
      <c r="V7" s="44"/>
      <c r="W7" s="44" t="s">
        <v>9</v>
      </c>
      <c r="X7" s="44"/>
      <c r="Y7" s="44"/>
      <c r="Z7" s="44"/>
      <c r="AA7" s="44"/>
      <c r="AB7" s="44"/>
      <c r="AC7" s="44"/>
      <c r="AD7" s="44" t="s">
        <v>12</v>
      </c>
      <c r="AE7" s="44"/>
      <c r="AF7" s="44"/>
      <c r="AG7" s="44"/>
      <c r="AH7" s="44"/>
      <c r="AI7" s="44"/>
      <c r="AJ7" s="44"/>
      <c r="AK7" s="3"/>
      <c r="AL7" s="44" t="s">
        <v>13</v>
      </c>
      <c r="AM7" s="44"/>
      <c r="AN7" s="44"/>
      <c r="AO7" s="44"/>
      <c r="AP7" s="44"/>
      <c r="AQ7" s="44"/>
      <c r="AR7" s="44"/>
      <c r="AS7" s="44"/>
      <c r="AT7" s="44" t="s">
        <v>3</v>
      </c>
      <c r="AU7" s="44"/>
      <c r="AV7" s="44"/>
      <c r="AW7" s="44"/>
      <c r="AX7" s="44"/>
      <c r="AY7" s="44"/>
      <c r="AZ7" s="44"/>
      <c r="BA7" s="44"/>
      <c r="BB7" s="44" t="s">
        <v>0</v>
      </c>
      <c r="BC7" s="44"/>
      <c r="BD7" s="44"/>
      <c r="BE7" s="44"/>
      <c r="BF7" s="44"/>
      <c r="BG7" s="44"/>
      <c r="BH7" s="44"/>
      <c r="BI7" s="44"/>
      <c r="BJ7" s="4"/>
      <c r="BK7" s="4"/>
      <c r="BL7" s="16" t="s">
        <v>14</v>
      </c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24"/>
    </row>
    <row r="8" spans="1:78" ht="18.75" customHeight="1" x14ac:dyDescent="0.15">
      <c r="A8" s="3"/>
      <c r="B8" s="45" t="str">
        <f>データ!$I$6</f>
        <v>法非適用</v>
      </c>
      <c r="C8" s="45"/>
      <c r="D8" s="45"/>
      <c r="E8" s="45"/>
      <c r="F8" s="45"/>
      <c r="G8" s="45"/>
      <c r="H8" s="45"/>
      <c r="I8" s="45" t="str">
        <f>データ!$J$6</f>
        <v>水道事業</v>
      </c>
      <c r="J8" s="45"/>
      <c r="K8" s="45"/>
      <c r="L8" s="45"/>
      <c r="M8" s="45"/>
      <c r="N8" s="45"/>
      <c r="O8" s="45"/>
      <c r="P8" s="45" t="str">
        <f>データ!$K$6</f>
        <v>簡易水道事業</v>
      </c>
      <c r="Q8" s="45"/>
      <c r="R8" s="45"/>
      <c r="S8" s="45"/>
      <c r="T8" s="45"/>
      <c r="U8" s="45"/>
      <c r="V8" s="45"/>
      <c r="W8" s="45" t="str">
        <f>データ!$L$6</f>
        <v>D1</v>
      </c>
      <c r="X8" s="45"/>
      <c r="Y8" s="45"/>
      <c r="Z8" s="45"/>
      <c r="AA8" s="45"/>
      <c r="AB8" s="45"/>
      <c r="AC8" s="45"/>
      <c r="AD8" s="46" t="s">
        <v>120</v>
      </c>
      <c r="AE8" s="46"/>
      <c r="AF8" s="46"/>
      <c r="AG8" s="46"/>
      <c r="AH8" s="46"/>
      <c r="AI8" s="46"/>
      <c r="AJ8" s="46"/>
      <c r="AK8" s="3"/>
      <c r="AL8" s="47">
        <f>データ!$R$6</f>
        <v>37505</v>
      </c>
      <c r="AM8" s="47"/>
      <c r="AN8" s="47"/>
      <c r="AO8" s="47"/>
      <c r="AP8" s="47"/>
      <c r="AQ8" s="47"/>
      <c r="AR8" s="47"/>
      <c r="AS8" s="47"/>
      <c r="AT8" s="48">
        <f>データ!$S$6</f>
        <v>603.14</v>
      </c>
      <c r="AU8" s="48"/>
      <c r="AV8" s="48"/>
      <c r="AW8" s="48"/>
      <c r="AX8" s="48"/>
      <c r="AY8" s="48"/>
      <c r="AZ8" s="48"/>
      <c r="BA8" s="48"/>
      <c r="BB8" s="48">
        <f>データ!$T$6</f>
        <v>62.18</v>
      </c>
      <c r="BC8" s="48"/>
      <c r="BD8" s="48"/>
      <c r="BE8" s="48"/>
      <c r="BF8" s="48"/>
      <c r="BG8" s="48"/>
      <c r="BH8" s="48"/>
      <c r="BI8" s="48"/>
      <c r="BJ8" s="4"/>
      <c r="BK8" s="4"/>
      <c r="BL8" s="49" t="s">
        <v>18</v>
      </c>
      <c r="BM8" s="50"/>
      <c r="BN8" s="18" t="s">
        <v>21</v>
      </c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5"/>
    </row>
    <row r="9" spans="1:78" ht="18.75" customHeight="1" x14ac:dyDescent="0.15">
      <c r="A9" s="3"/>
      <c r="B9" s="44" t="s">
        <v>23</v>
      </c>
      <c r="C9" s="44"/>
      <c r="D9" s="44"/>
      <c r="E9" s="44"/>
      <c r="F9" s="44"/>
      <c r="G9" s="44"/>
      <c r="H9" s="44"/>
      <c r="I9" s="44" t="s">
        <v>25</v>
      </c>
      <c r="J9" s="44"/>
      <c r="K9" s="44"/>
      <c r="L9" s="44"/>
      <c r="M9" s="44"/>
      <c r="N9" s="44"/>
      <c r="O9" s="44"/>
      <c r="P9" s="44" t="s">
        <v>29</v>
      </c>
      <c r="Q9" s="44"/>
      <c r="R9" s="44"/>
      <c r="S9" s="44"/>
      <c r="T9" s="44"/>
      <c r="U9" s="44"/>
      <c r="V9" s="44"/>
      <c r="W9" s="44" t="s">
        <v>30</v>
      </c>
      <c r="X9" s="44"/>
      <c r="Y9" s="44"/>
      <c r="Z9" s="44"/>
      <c r="AA9" s="44"/>
      <c r="AB9" s="44"/>
      <c r="AC9" s="44"/>
      <c r="AD9" s="3"/>
      <c r="AE9" s="3"/>
      <c r="AF9" s="3"/>
      <c r="AG9" s="3"/>
      <c r="AH9" s="4"/>
      <c r="AI9" s="3"/>
      <c r="AJ9" s="3"/>
      <c r="AK9" s="3"/>
      <c r="AL9" s="44" t="s">
        <v>10</v>
      </c>
      <c r="AM9" s="44"/>
      <c r="AN9" s="44"/>
      <c r="AO9" s="44"/>
      <c r="AP9" s="44"/>
      <c r="AQ9" s="44"/>
      <c r="AR9" s="44"/>
      <c r="AS9" s="44"/>
      <c r="AT9" s="44" t="s">
        <v>27</v>
      </c>
      <c r="AU9" s="44"/>
      <c r="AV9" s="44"/>
      <c r="AW9" s="44"/>
      <c r="AX9" s="44"/>
      <c r="AY9" s="44"/>
      <c r="AZ9" s="44"/>
      <c r="BA9" s="44"/>
      <c r="BB9" s="44" t="s">
        <v>8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33</v>
      </c>
      <c r="BM9" s="52"/>
      <c r="BN9" s="19" t="s">
        <v>2</v>
      </c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6"/>
    </row>
    <row r="10" spans="1:78" ht="18.75" customHeight="1" x14ac:dyDescent="0.15">
      <c r="A10" s="3"/>
      <c r="B10" s="48" t="str">
        <f>データ!$N$6</f>
        <v>-</v>
      </c>
      <c r="C10" s="48"/>
      <c r="D10" s="48"/>
      <c r="E10" s="48"/>
      <c r="F10" s="48"/>
      <c r="G10" s="48"/>
      <c r="H10" s="48"/>
      <c r="I10" s="48" t="str">
        <f>データ!$O$6</f>
        <v>該当数値なし</v>
      </c>
      <c r="J10" s="48"/>
      <c r="K10" s="48"/>
      <c r="L10" s="48"/>
      <c r="M10" s="48"/>
      <c r="N10" s="48"/>
      <c r="O10" s="48"/>
      <c r="P10" s="48">
        <f>データ!$P$6</f>
        <v>28.44</v>
      </c>
      <c r="Q10" s="48"/>
      <c r="R10" s="48"/>
      <c r="S10" s="48"/>
      <c r="T10" s="48"/>
      <c r="U10" s="48"/>
      <c r="V10" s="48"/>
      <c r="W10" s="47">
        <f>データ!$Q$6</f>
        <v>3140</v>
      </c>
      <c r="X10" s="47"/>
      <c r="Y10" s="47"/>
      <c r="Z10" s="47"/>
      <c r="AA10" s="47"/>
      <c r="AB10" s="47"/>
      <c r="AC10" s="47"/>
      <c r="AD10" s="3"/>
      <c r="AE10" s="3"/>
      <c r="AF10" s="3"/>
      <c r="AG10" s="3"/>
      <c r="AH10" s="3"/>
      <c r="AI10" s="3"/>
      <c r="AJ10" s="3"/>
      <c r="AK10" s="3"/>
      <c r="AL10" s="47">
        <f>データ!$U$6</f>
        <v>10584</v>
      </c>
      <c r="AM10" s="47"/>
      <c r="AN10" s="47"/>
      <c r="AO10" s="47"/>
      <c r="AP10" s="47"/>
      <c r="AQ10" s="47"/>
      <c r="AR10" s="47"/>
      <c r="AS10" s="47"/>
      <c r="AT10" s="48">
        <f>データ!$V$6</f>
        <v>28.08</v>
      </c>
      <c r="AU10" s="48"/>
      <c r="AV10" s="48"/>
      <c r="AW10" s="48"/>
      <c r="AX10" s="48"/>
      <c r="AY10" s="48"/>
      <c r="AZ10" s="48"/>
      <c r="BA10" s="48"/>
      <c r="BB10" s="48">
        <f>データ!$W$6</f>
        <v>376.92</v>
      </c>
      <c r="BC10" s="48"/>
      <c r="BD10" s="48"/>
      <c r="BE10" s="48"/>
      <c r="BF10" s="48"/>
      <c r="BG10" s="48"/>
      <c r="BH10" s="48"/>
      <c r="BI10" s="48"/>
      <c r="BJ10" s="3"/>
      <c r="BK10" s="3"/>
      <c r="BL10" s="53" t="s">
        <v>17</v>
      </c>
      <c r="BM10" s="54"/>
      <c r="BN10" s="20" t="s">
        <v>38</v>
      </c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7"/>
    </row>
    <row r="11" spans="1:78" ht="9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56" t="s">
        <v>39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3"/>
      <c r="B14" s="58" t="s">
        <v>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3"/>
      <c r="BL14" s="64" t="s">
        <v>40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3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3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3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14"/>
      <c r="BK16" s="3"/>
      <c r="BL16" s="71" t="s">
        <v>16</v>
      </c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3"/>
    </row>
    <row r="17" spans="1:78" ht="13.5" customHeight="1" x14ac:dyDescent="0.15">
      <c r="A17" s="3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14"/>
      <c r="BK17" s="3"/>
      <c r="BL17" s="71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3"/>
    </row>
    <row r="18" spans="1:78" ht="13.5" customHeight="1" x14ac:dyDescent="0.15">
      <c r="A18" s="3"/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14"/>
      <c r="BK18" s="3"/>
      <c r="BL18" s="71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3"/>
    </row>
    <row r="19" spans="1:78" ht="13.5" customHeight="1" x14ac:dyDescent="0.15">
      <c r="A19" s="3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14"/>
      <c r="BK19" s="3"/>
      <c r="BL19" s="71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3"/>
    </row>
    <row r="20" spans="1:78" ht="13.5" customHeight="1" x14ac:dyDescent="0.15">
      <c r="A20" s="3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14"/>
      <c r="BK20" s="3"/>
      <c r="BL20" s="71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3"/>
    </row>
    <row r="21" spans="1:78" ht="13.5" customHeight="1" x14ac:dyDescent="0.15">
      <c r="A21" s="3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14"/>
      <c r="BK21" s="3"/>
      <c r="BL21" s="71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3"/>
    </row>
    <row r="22" spans="1:78" ht="13.5" customHeight="1" x14ac:dyDescent="0.15">
      <c r="A22" s="3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14"/>
      <c r="BK22" s="3"/>
      <c r="BL22" s="71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3"/>
    </row>
    <row r="23" spans="1:78" ht="13.5" customHeight="1" x14ac:dyDescent="0.15">
      <c r="A23" s="3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14"/>
      <c r="BK23" s="3"/>
      <c r="BL23" s="71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3"/>
    </row>
    <row r="24" spans="1:78" ht="13.5" customHeight="1" x14ac:dyDescent="0.15">
      <c r="A24" s="3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14"/>
      <c r="BK24" s="3"/>
      <c r="BL24" s="71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3"/>
    </row>
    <row r="25" spans="1:78" ht="13.5" customHeight="1" x14ac:dyDescent="0.15">
      <c r="A25" s="3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14"/>
      <c r="BK25" s="3"/>
      <c r="BL25" s="71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3"/>
    </row>
    <row r="26" spans="1:78" ht="13.5" customHeight="1" x14ac:dyDescent="0.15">
      <c r="A26" s="3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14"/>
      <c r="BK26" s="3"/>
      <c r="BL26" s="71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3"/>
    </row>
    <row r="27" spans="1:78" ht="13.5" customHeight="1" x14ac:dyDescent="0.15">
      <c r="A27" s="3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14"/>
      <c r="BK27" s="3"/>
      <c r="BL27" s="71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3"/>
    </row>
    <row r="28" spans="1:78" ht="13.5" customHeight="1" x14ac:dyDescent="0.15">
      <c r="A28" s="3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14"/>
      <c r="BK28" s="3"/>
      <c r="BL28" s="71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3"/>
    </row>
    <row r="29" spans="1:78" ht="13.5" customHeight="1" x14ac:dyDescent="0.15">
      <c r="A29" s="3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14"/>
      <c r="BK29" s="3"/>
      <c r="BL29" s="71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3"/>
    </row>
    <row r="30" spans="1:78" ht="13.5" customHeight="1" x14ac:dyDescent="0.15">
      <c r="A30" s="3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14"/>
      <c r="BK30" s="3"/>
      <c r="BL30" s="71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3"/>
    </row>
    <row r="31" spans="1:78" ht="13.5" customHeight="1" x14ac:dyDescent="0.15">
      <c r="A31" s="3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14"/>
      <c r="BK31" s="3"/>
      <c r="BL31" s="71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3"/>
    </row>
    <row r="32" spans="1:78" ht="13.5" customHeight="1" x14ac:dyDescent="0.15">
      <c r="A32" s="3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14"/>
      <c r="BK32" s="3"/>
      <c r="BL32" s="71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3"/>
    </row>
    <row r="33" spans="1:78" ht="13.5" customHeight="1" x14ac:dyDescent="0.15">
      <c r="A33" s="3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14"/>
      <c r="BK33" s="3"/>
      <c r="BL33" s="71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3"/>
    </row>
    <row r="34" spans="1:78" ht="13.5" customHeight="1" x14ac:dyDescent="0.15">
      <c r="A34" s="3"/>
      <c r="B34" s="5"/>
      <c r="C34" s="70" t="s">
        <v>43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13"/>
      <c r="R34" s="70" t="s">
        <v>45</v>
      </c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3"/>
      <c r="AG34" s="70" t="s">
        <v>46</v>
      </c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13"/>
      <c r="AV34" s="70" t="s">
        <v>47</v>
      </c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14"/>
      <c r="BK34" s="3"/>
      <c r="BL34" s="71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3"/>
    </row>
    <row r="35" spans="1:78" ht="13.5" customHeight="1" x14ac:dyDescent="0.15">
      <c r="A35" s="3"/>
      <c r="B35" s="5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13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3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13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14"/>
      <c r="BK35" s="3"/>
      <c r="BL35" s="71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3"/>
    </row>
    <row r="36" spans="1:78" ht="13.5" customHeight="1" x14ac:dyDescent="0.15">
      <c r="A36" s="3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14"/>
      <c r="BK36" s="3"/>
      <c r="BL36" s="71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3"/>
    </row>
    <row r="37" spans="1:78" ht="13.5" customHeight="1" x14ac:dyDescent="0.15">
      <c r="A37" s="3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14"/>
      <c r="BK37" s="3"/>
      <c r="BL37" s="71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3"/>
    </row>
    <row r="38" spans="1:78" ht="13.5" customHeight="1" x14ac:dyDescent="0.15">
      <c r="A38" s="3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14"/>
      <c r="BK38" s="3"/>
      <c r="BL38" s="71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3"/>
    </row>
    <row r="39" spans="1:78" ht="13.5" customHeight="1" x14ac:dyDescent="0.15">
      <c r="A39" s="3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14"/>
      <c r="BK39" s="3"/>
      <c r="BL39" s="71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3"/>
    </row>
    <row r="40" spans="1:78" ht="13.5" customHeight="1" x14ac:dyDescent="0.15">
      <c r="A40" s="3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14"/>
      <c r="BK40" s="3"/>
      <c r="BL40" s="71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3"/>
    </row>
    <row r="41" spans="1:78" ht="13.5" customHeight="1" x14ac:dyDescent="0.15">
      <c r="A41" s="3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14"/>
      <c r="BK41" s="3"/>
      <c r="BL41" s="71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3"/>
    </row>
    <row r="42" spans="1:78" ht="13.5" customHeight="1" x14ac:dyDescent="0.15">
      <c r="A42" s="3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14"/>
      <c r="BK42" s="3"/>
      <c r="BL42" s="71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3"/>
    </row>
    <row r="43" spans="1:78" ht="13.5" customHeight="1" x14ac:dyDescent="0.15">
      <c r="A43" s="3"/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14"/>
      <c r="BK43" s="3"/>
      <c r="BL43" s="71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3"/>
    </row>
    <row r="44" spans="1:78" ht="13.5" customHeight="1" x14ac:dyDescent="0.15">
      <c r="A44" s="3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14"/>
      <c r="BK44" s="3"/>
      <c r="BL44" s="74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6"/>
    </row>
    <row r="45" spans="1:78" ht="13.5" customHeight="1" x14ac:dyDescent="0.15">
      <c r="A45" s="3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14"/>
      <c r="BK45" s="3"/>
      <c r="BL45" s="64" t="s">
        <v>37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3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14"/>
      <c r="BK46" s="3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3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14"/>
      <c r="BK47" s="3"/>
      <c r="BL47" s="71" t="s">
        <v>118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3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14"/>
      <c r="BK48" s="3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3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14"/>
      <c r="BK49" s="3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3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14"/>
      <c r="BK50" s="3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3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14"/>
      <c r="BK51" s="3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3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14"/>
      <c r="BK52" s="3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3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14"/>
      <c r="BK53" s="3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3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14"/>
      <c r="BK54" s="3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3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14"/>
      <c r="BK55" s="3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3"/>
      <c r="B56" s="5"/>
      <c r="C56" s="70" t="s">
        <v>51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13"/>
      <c r="R56" s="70" t="s">
        <v>19</v>
      </c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13"/>
      <c r="AG56" s="70" t="s">
        <v>52</v>
      </c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13"/>
      <c r="AV56" s="70" t="s">
        <v>53</v>
      </c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14"/>
      <c r="BK56" s="3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3"/>
      <c r="B57" s="5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13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13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13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14"/>
      <c r="BK57" s="3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3"/>
      <c r="B58" s="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3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3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3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4"/>
      <c r="BK58" s="3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3"/>
      <c r="B59" s="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5"/>
      <c r="BK59" s="3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3"/>
      <c r="B60" s="61" t="s">
        <v>49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3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3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3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3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14"/>
      <c r="BK62" s="3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3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14"/>
      <c r="BK63" s="3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3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14"/>
      <c r="BK64" s="3"/>
      <c r="BL64" s="64" t="s">
        <v>50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3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14"/>
      <c r="BK65" s="3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3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  <c r="BK66" s="3"/>
      <c r="BL66" s="71" t="s">
        <v>119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3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  <c r="BK67" s="3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3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  <c r="BK68" s="3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3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  <c r="BK69" s="3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3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14"/>
      <c r="BK70" s="3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3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14"/>
      <c r="BK71" s="3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3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14"/>
      <c r="BK72" s="3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3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14"/>
      <c r="BK73" s="3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3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  <c r="BK74" s="3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3"/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14"/>
      <c r="BK75" s="3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3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14"/>
      <c r="BK76" s="3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3"/>
      <c r="B77" s="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14"/>
      <c r="BK77" s="3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3"/>
      <c r="B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14"/>
      <c r="BK78" s="3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3"/>
      <c r="B79" s="5"/>
      <c r="C79" s="70" t="s">
        <v>20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13"/>
      <c r="V79" s="13"/>
      <c r="W79" s="70" t="s">
        <v>42</v>
      </c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13"/>
      <c r="AP79" s="13"/>
      <c r="AQ79" s="70" t="s">
        <v>22</v>
      </c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8"/>
      <c r="BJ79" s="14"/>
      <c r="BK79" s="3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3"/>
      <c r="B80" s="5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13"/>
      <c r="V80" s="13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13"/>
      <c r="AP80" s="13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8"/>
      <c r="BJ80" s="14"/>
      <c r="BK80" s="3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3"/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8"/>
      <c r="V81" s="8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8"/>
      <c r="AP81" s="8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8"/>
      <c r="BJ81" s="14"/>
      <c r="BK81" s="3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3"/>
      <c r="B82" s="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5"/>
      <c r="BK82" s="3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12" t="s">
        <v>54</v>
      </c>
    </row>
    <row r="84" spans="1:78" hidden="1" x14ac:dyDescent="0.15">
      <c r="B84" s="7" t="s">
        <v>7</v>
      </c>
      <c r="C84" s="7"/>
      <c r="D84" s="7"/>
      <c r="E84" s="7" t="s">
        <v>55</v>
      </c>
      <c r="F84" s="7" t="s">
        <v>36</v>
      </c>
      <c r="G84" s="7" t="s">
        <v>57</v>
      </c>
      <c r="H84" s="7" t="s">
        <v>58</v>
      </c>
      <c r="I84" s="7" t="s">
        <v>60</v>
      </c>
      <c r="J84" s="7" t="s">
        <v>31</v>
      </c>
      <c r="K84" s="7" t="s">
        <v>61</v>
      </c>
      <c r="L84" s="7" t="s">
        <v>62</v>
      </c>
      <c r="M84" s="7" t="s">
        <v>41</v>
      </c>
      <c r="N84" s="7" t="s">
        <v>56</v>
      </c>
      <c r="O84" s="7" t="s">
        <v>35</v>
      </c>
    </row>
    <row r="85" spans="1:78" hidden="1" x14ac:dyDescent="0.15">
      <c r="B85" s="7"/>
      <c r="C85" s="7"/>
      <c r="D85" s="7"/>
      <c r="E85" s="7" t="str">
        <f>データ!AH6</f>
        <v>【76.78】</v>
      </c>
      <c r="F85" s="7" t="s">
        <v>64</v>
      </c>
      <c r="G85" s="7" t="s">
        <v>64</v>
      </c>
      <c r="H85" s="7" t="str">
        <f>データ!BO6</f>
        <v>【1,280.76】</v>
      </c>
      <c r="I85" s="7" t="str">
        <f>データ!BZ6</f>
        <v>【53.06】</v>
      </c>
      <c r="J85" s="7" t="str">
        <f>データ!CK6</f>
        <v>【314.83】</v>
      </c>
      <c r="K85" s="7" t="str">
        <f>データ!CV6</f>
        <v>【56.28】</v>
      </c>
      <c r="L85" s="7" t="str">
        <f>データ!DG6</f>
        <v>【74.94】</v>
      </c>
      <c r="M85" s="7" t="s">
        <v>64</v>
      </c>
      <c r="N85" s="7" t="s">
        <v>64</v>
      </c>
      <c r="O85" s="7" t="str">
        <f>データ!EN6</f>
        <v>【0.59】</v>
      </c>
    </row>
  </sheetData>
  <sheetProtection password="B319" sheet="1" objects="1" scenarios="1" formatCells="0" formatColumns="0" formatRows="0"/>
  <mergeCells count="55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14:BJ15"/>
    <mergeCell ref="BL14:BZ15"/>
    <mergeCell ref="C34:P35"/>
    <mergeCell ref="R34:AE35"/>
    <mergeCell ref="AG34:AT35"/>
    <mergeCell ref="AV34:BI35"/>
    <mergeCell ref="BL16:BZ44"/>
    <mergeCell ref="AT10:BA10"/>
    <mergeCell ref="BB10:BI10"/>
    <mergeCell ref="BL10:BM10"/>
    <mergeCell ref="B2:BZ4"/>
    <mergeCell ref="BL11:BZ13"/>
    <mergeCell ref="B10:H10"/>
    <mergeCell ref="I10:O10"/>
    <mergeCell ref="P10:V10"/>
    <mergeCell ref="W10:AC10"/>
    <mergeCell ref="AL10:AS10"/>
    <mergeCell ref="BL8:BM8"/>
    <mergeCell ref="B9:H9"/>
    <mergeCell ref="I9:O9"/>
    <mergeCell ref="P9:V9"/>
    <mergeCell ref="W9:AC9"/>
    <mergeCell ref="AL9:AS9"/>
    <mergeCell ref="AT9:BA9"/>
    <mergeCell ref="BB9:BI9"/>
    <mergeCell ref="BL9:BM9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G6"/>
    <mergeCell ref="B7:H7"/>
    <mergeCell ref="I7:O7"/>
    <mergeCell ref="P7:V7"/>
    <mergeCell ref="W7:AC7"/>
    <mergeCell ref="AD7:AJ7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0"/>
  <sheetViews>
    <sheetView showGridLines="0" workbookViewId="0"/>
  </sheetViews>
  <sheetFormatPr defaultRowHeight="13.5" x14ac:dyDescent="0.15"/>
  <cols>
    <col min="1" max="1" width="9" style="1" customWidth="1"/>
    <col min="2" max="144" width="11.875" style="1" customWidth="1"/>
    <col min="145" max="145" width="9" style="1" customWidth="1"/>
    <col min="146" max="16384" width="9" style="1"/>
  </cols>
  <sheetData>
    <row r="1" spans="1:144" x14ac:dyDescent="0.15">
      <c r="A1" s="1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>
        <v>1</v>
      </c>
      <c r="Y1" s="37">
        <v>1</v>
      </c>
      <c r="Z1" s="37">
        <v>1</v>
      </c>
      <c r="AA1" s="37">
        <v>1</v>
      </c>
      <c r="AB1" s="37">
        <v>1</v>
      </c>
      <c r="AC1" s="37">
        <v>1</v>
      </c>
      <c r="AD1" s="37">
        <v>1</v>
      </c>
      <c r="AE1" s="37">
        <v>1</v>
      </c>
      <c r="AF1" s="37">
        <v>1</v>
      </c>
      <c r="AG1" s="37">
        <v>1</v>
      </c>
      <c r="AH1" s="37"/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</row>
    <row r="2" spans="1:144" x14ac:dyDescent="0.15">
      <c r="A2" s="29" t="s">
        <v>65</v>
      </c>
      <c r="B2" s="29">
        <f t="shared" ref="B2:EN2" si="0">COLUMN()-1</f>
        <v>1</v>
      </c>
      <c r="C2" s="29">
        <f t="shared" si="0"/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si="0"/>
        <v>71</v>
      </c>
      <c r="BU2" s="29">
        <f t="shared" si="0"/>
        <v>72</v>
      </c>
      <c r="BV2" s="29">
        <f t="shared" si="0"/>
        <v>73</v>
      </c>
      <c r="BW2" s="29">
        <f t="shared" si="0"/>
        <v>74</v>
      </c>
      <c r="BX2" s="29">
        <f t="shared" si="0"/>
        <v>75</v>
      </c>
      <c r="BY2" s="29">
        <f t="shared" si="0"/>
        <v>76</v>
      </c>
      <c r="BZ2" s="29">
        <f t="shared" si="0"/>
        <v>77</v>
      </c>
      <c r="CA2" s="29">
        <f t="shared" si="0"/>
        <v>78</v>
      </c>
      <c r="CB2" s="29">
        <f t="shared" si="0"/>
        <v>79</v>
      </c>
      <c r="CC2" s="29">
        <f t="shared" si="0"/>
        <v>80</v>
      </c>
      <c r="CD2" s="29">
        <f t="shared" si="0"/>
        <v>81</v>
      </c>
      <c r="CE2" s="29">
        <f t="shared" si="0"/>
        <v>82</v>
      </c>
      <c r="CF2" s="29">
        <f t="shared" si="0"/>
        <v>83</v>
      </c>
      <c r="CG2" s="29">
        <f t="shared" si="0"/>
        <v>84</v>
      </c>
      <c r="CH2" s="29">
        <f t="shared" si="0"/>
        <v>85</v>
      </c>
      <c r="CI2" s="29">
        <f t="shared" si="0"/>
        <v>86</v>
      </c>
      <c r="CJ2" s="29">
        <f t="shared" si="0"/>
        <v>87</v>
      </c>
      <c r="CK2" s="29">
        <f t="shared" si="0"/>
        <v>88</v>
      </c>
      <c r="CL2" s="29">
        <f t="shared" si="0"/>
        <v>89</v>
      </c>
      <c r="CM2" s="29">
        <f t="shared" si="0"/>
        <v>90</v>
      </c>
      <c r="CN2" s="29">
        <f t="shared" si="0"/>
        <v>91</v>
      </c>
      <c r="CO2" s="29">
        <f t="shared" si="0"/>
        <v>92</v>
      </c>
      <c r="CP2" s="29">
        <f t="shared" si="0"/>
        <v>93</v>
      </c>
      <c r="CQ2" s="29">
        <f t="shared" si="0"/>
        <v>94</v>
      </c>
      <c r="CR2" s="29">
        <f t="shared" si="0"/>
        <v>95</v>
      </c>
      <c r="CS2" s="29">
        <f t="shared" si="0"/>
        <v>96</v>
      </c>
      <c r="CT2" s="29">
        <f t="shared" si="0"/>
        <v>97</v>
      </c>
      <c r="CU2" s="29">
        <f t="shared" si="0"/>
        <v>98</v>
      </c>
      <c r="CV2" s="29">
        <f t="shared" si="0"/>
        <v>99</v>
      </c>
      <c r="CW2" s="29">
        <f t="shared" si="0"/>
        <v>100</v>
      </c>
      <c r="CX2" s="29">
        <f t="shared" si="0"/>
        <v>101</v>
      </c>
      <c r="CY2" s="29">
        <f t="shared" si="0"/>
        <v>102</v>
      </c>
      <c r="CZ2" s="29">
        <f t="shared" si="0"/>
        <v>103</v>
      </c>
      <c r="DA2" s="29">
        <f t="shared" si="0"/>
        <v>104</v>
      </c>
      <c r="DB2" s="29">
        <f t="shared" si="0"/>
        <v>105</v>
      </c>
      <c r="DC2" s="29">
        <f t="shared" si="0"/>
        <v>106</v>
      </c>
      <c r="DD2" s="29">
        <f t="shared" si="0"/>
        <v>107</v>
      </c>
      <c r="DE2" s="29">
        <f t="shared" si="0"/>
        <v>108</v>
      </c>
      <c r="DF2" s="29">
        <f t="shared" si="0"/>
        <v>109</v>
      </c>
      <c r="DG2" s="29">
        <f t="shared" si="0"/>
        <v>110</v>
      </c>
      <c r="DH2" s="29">
        <f t="shared" si="0"/>
        <v>111</v>
      </c>
      <c r="DI2" s="29">
        <f t="shared" si="0"/>
        <v>112</v>
      </c>
      <c r="DJ2" s="29">
        <f t="shared" si="0"/>
        <v>113</v>
      </c>
      <c r="DK2" s="29">
        <f t="shared" si="0"/>
        <v>114</v>
      </c>
      <c r="DL2" s="29">
        <f t="shared" si="0"/>
        <v>115</v>
      </c>
      <c r="DM2" s="29">
        <f t="shared" si="0"/>
        <v>116</v>
      </c>
      <c r="DN2" s="29">
        <f t="shared" si="0"/>
        <v>117</v>
      </c>
      <c r="DO2" s="29">
        <f t="shared" si="0"/>
        <v>118</v>
      </c>
      <c r="DP2" s="29">
        <f t="shared" si="0"/>
        <v>119</v>
      </c>
      <c r="DQ2" s="29">
        <f t="shared" si="0"/>
        <v>120</v>
      </c>
      <c r="DR2" s="29">
        <f t="shared" si="0"/>
        <v>121</v>
      </c>
      <c r="DS2" s="29">
        <f t="shared" si="0"/>
        <v>122</v>
      </c>
      <c r="DT2" s="29">
        <f t="shared" si="0"/>
        <v>123</v>
      </c>
      <c r="DU2" s="29">
        <f t="shared" si="0"/>
        <v>124</v>
      </c>
      <c r="DV2" s="29">
        <f t="shared" si="0"/>
        <v>125</v>
      </c>
      <c r="DW2" s="29">
        <f t="shared" si="0"/>
        <v>126</v>
      </c>
      <c r="DX2" s="29">
        <f t="shared" si="0"/>
        <v>127</v>
      </c>
      <c r="DY2" s="29">
        <f t="shared" si="0"/>
        <v>128</v>
      </c>
      <c r="DZ2" s="29">
        <f t="shared" si="0"/>
        <v>129</v>
      </c>
      <c r="EA2" s="29">
        <f t="shared" si="0"/>
        <v>130</v>
      </c>
      <c r="EB2" s="29">
        <f t="shared" si="0"/>
        <v>131</v>
      </c>
      <c r="EC2" s="29">
        <f t="shared" si="0"/>
        <v>132</v>
      </c>
      <c r="ED2" s="29">
        <f t="shared" si="0"/>
        <v>133</v>
      </c>
      <c r="EE2" s="29">
        <f t="shared" si="0"/>
        <v>134</v>
      </c>
      <c r="EF2" s="29">
        <f t="shared" si="0"/>
        <v>135</v>
      </c>
      <c r="EG2" s="29">
        <f t="shared" si="0"/>
        <v>136</v>
      </c>
      <c r="EH2" s="29">
        <f t="shared" si="0"/>
        <v>137</v>
      </c>
      <c r="EI2" s="29">
        <f t="shared" si="0"/>
        <v>138</v>
      </c>
      <c r="EJ2" s="29">
        <f t="shared" si="0"/>
        <v>139</v>
      </c>
      <c r="EK2" s="29">
        <f t="shared" si="0"/>
        <v>140</v>
      </c>
      <c r="EL2" s="29">
        <f t="shared" si="0"/>
        <v>141</v>
      </c>
      <c r="EM2" s="29">
        <f t="shared" si="0"/>
        <v>142</v>
      </c>
      <c r="EN2" s="29">
        <f t="shared" si="0"/>
        <v>143</v>
      </c>
    </row>
    <row r="3" spans="1:144" x14ac:dyDescent="0.15">
      <c r="A3" s="29" t="s">
        <v>44</v>
      </c>
      <c r="B3" s="31" t="s">
        <v>63</v>
      </c>
      <c r="C3" s="31" t="s">
        <v>48</v>
      </c>
      <c r="D3" s="31" t="s">
        <v>24</v>
      </c>
      <c r="E3" s="31" t="s">
        <v>32</v>
      </c>
      <c r="F3" s="31" t="s">
        <v>59</v>
      </c>
      <c r="G3" s="31" t="s">
        <v>66</v>
      </c>
      <c r="H3" s="79" t="s">
        <v>1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77" t="s">
        <v>67</v>
      </c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 t="s">
        <v>49</v>
      </c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</row>
    <row r="4" spans="1:144" x14ac:dyDescent="0.15">
      <c r="A4" s="29" t="s">
        <v>68</v>
      </c>
      <c r="B4" s="32"/>
      <c r="C4" s="32"/>
      <c r="D4" s="32"/>
      <c r="E4" s="32"/>
      <c r="F4" s="32"/>
      <c r="G4" s="32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78" t="s">
        <v>69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 t="s">
        <v>70</v>
      </c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 t="s">
        <v>71</v>
      </c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 t="s">
        <v>34</v>
      </c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 t="s">
        <v>72</v>
      </c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 t="s">
        <v>73</v>
      </c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 t="s">
        <v>74</v>
      </c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 t="s">
        <v>75</v>
      </c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 t="s">
        <v>76</v>
      </c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 t="s">
        <v>28</v>
      </c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 t="s">
        <v>78</v>
      </c>
      <c r="EE4" s="78"/>
      <c r="EF4" s="78"/>
      <c r="EG4" s="78"/>
      <c r="EH4" s="78"/>
      <c r="EI4" s="78"/>
      <c r="EJ4" s="78"/>
      <c r="EK4" s="78"/>
      <c r="EL4" s="78"/>
      <c r="EM4" s="78"/>
      <c r="EN4" s="78"/>
    </row>
    <row r="5" spans="1:144" x14ac:dyDescent="0.15">
      <c r="A5" s="29" t="s">
        <v>79</v>
      </c>
      <c r="B5" s="33"/>
      <c r="C5" s="33"/>
      <c r="D5" s="33"/>
      <c r="E5" s="33"/>
      <c r="F5" s="33"/>
      <c r="G5" s="33"/>
      <c r="H5" s="38" t="s">
        <v>77</v>
      </c>
      <c r="I5" s="38" t="s">
        <v>80</v>
      </c>
      <c r="J5" s="38" t="s">
        <v>81</v>
      </c>
      <c r="K5" s="38" t="s">
        <v>82</v>
      </c>
      <c r="L5" s="38" t="s">
        <v>83</v>
      </c>
      <c r="M5" s="38" t="s">
        <v>84</v>
      </c>
      <c r="N5" s="38" t="s">
        <v>85</v>
      </c>
      <c r="O5" s="38" t="s">
        <v>86</v>
      </c>
      <c r="P5" s="38" t="s">
        <v>87</v>
      </c>
      <c r="Q5" s="38" t="s">
        <v>88</v>
      </c>
      <c r="R5" s="38" t="s">
        <v>89</v>
      </c>
      <c r="S5" s="38" t="s">
        <v>90</v>
      </c>
      <c r="T5" s="38" t="s">
        <v>91</v>
      </c>
      <c r="U5" s="38" t="s">
        <v>92</v>
      </c>
      <c r="V5" s="38" t="s">
        <v>93</v>
      </c>
      <c r="W5" s="38" t="s">
        <v>94</v>
      </c>
      <c r="X5" s="38" t="s">
        <v>95</v>
      </c>
      <c r="Y5" s="38" t="s">
        <v>96</v>
      </c>
      <c r="Z5" s="38" t="s">
        <v>97</v>
      </c>
      <c r="AA5" s="38" t="s">
        <v>98</v>
      </c>
      <c r="AB5" s="38" t="s">
        <v>99</v>
      </c>
      <c r="AC5" s="38" t="s">
        <v>100</v>
      </c>
      <c r="AD5" s="38" t="s">
        <v>101</v>
      </c>
      <c r="AE5" s="38" t="s">
        <v>102</v>
      </c>
      <c r="AF5" s="38" t="s">
        <v>103</v>
      </c>
      <c r="AG5" s="38" t="s">
        <v>104</v>
      </c>
      <c r="AH5" s="38" t="s">
        <v>7</v>
      </c>
      <c r="AI5" s="38" t="s">
        <v>95</v>
      </c>
      <c r="AJ5" s="38" t="s">
        <v>96</v>
      </c>
      <c r="AK5" s="38" t="s">
        <v>97</v>
      </c>
      <c r="AL5" s="38" t="s">
        <v>98</v>
      </c>
      <c r="AM5" s="38" t="s">
        <v>99</v>
      </c>
      <c r="AN5" s="38" t="s">
        <v>100</v>
      </c>
      <c r="AO5" s="38" t="s">
        <v>101</v>
      </c>
      <c r="AP5" s="38" t="s">
        <v>102</v>
      </c>
      <c r="AQ5" s="38" t="s">
        <v>103</v>
      </c>
      <c r="AR5" s="38" t="s">
        <v>104</v>
      </c>
      <c r="AS5" s="38" t="s">
        <v>105</v>
      </c>
      <c r="AT5" s="38" t="s">
        <v>95</v>
      </c>
      <c r="AU5" s="38" t="s">
        <v>96</v>
      </c>
      <c r="AV5" s="38" t="s">
        <v>97</v>
      </c>
      <c r="AW5" s="38" t="s">
        <v>98</v>
      </c>
      <c r="AX5" s="38" t="s">
        <v>99</v>
      </c>
      <c r="AY5" s="38" t="s">
        <v>100</v>
      </c>
      <c r="AZ5" s="38" t="s">
        <v>101</v>
      </c>
      <c r="BA5" s="38" t="s">
        <v>102</v>
      </c>
      <c r="BB5" s="38" t="s">
        <v>103</v>
      </c>
      <c r="BC5" s="38" t="s">
        <v>104</v>
      </c>
      <c r="BD5" s="38" t="s">
        <v>105</v>
      </c>
      <c r="BE5" s="38" t="s">
        <v>95</v>
      </c>
      <c r="BF5" s="38" t="s">
        <v>96</v>
      </c>
      <c r="BG5" s="38" t="s">
        <v>97</v>
      </c>
      <c r="BH5" s="38" t="s">
        <v>98</v>
      </c>
      <c r="BI5" s="38" t="s">
        <v>99</v>
      </c>
      <c r="BJ5" s="38" t="s">
        <v>100</v>
      </c>
      <c r="BK5" s="38" t="s">
        <v>101</v>
      </c>
      <c r="BL5" s="38" t="s">
        <v>102</v>
      </c>
      <c r="BM5" s="38" t="s">
        <v>103</v>
      </c>
      <c r="BN5" s="38" t="s">
        <v>104</v>
      </c>
      <c r="BO5" s="38" t="s">
        <v>105</v>
      </c>
      <c r="BP5" s="38" t="s">
        <v>95</v>
      </c>
      <c r="BQ5" s="38" t="s">
        <v>96</v>
      </c>
      <c r="BR5" s="38" t="s">
        <v>97</v>
      </c>
      <c r="BS5" s="38" t="s">
        <v>98</v>
      </c>
      <c r="BT5" s="38" t="s">
        <v>99</v>
      </c>
      <c r="BU5" s="38" t="s">
        <v>100</v>
      </c>
      <c r="BV5" s="38" t="s">
        <v>101</v>
      </c>
      <c r="BW5" s="38" t="s">
        <v>102</v>
      </c>
      <c r="BX5" s="38" t="s">
        <v>103</v>
      </c>
      <c r="BY5" s="38" t="s">
        <v>104</v>
      </c>
      <c r="BZ5" s="38" t="s">
        <v>105</v>
      </c>
      <c r="CA5" s="38" t="s">
        <v>95</v>
      </c>
      <c r="CB5" s="38" t="s">
        <v>96</v>
      </c>
      <c r="CC5" s="38" t="s">
        <v>97</v>
      </c>
      <c r="CD5" s="38" t="s">
        <v>98</v>
      </c>
      <c r="CE5" s="38" t="s">
        <v>99</v>
      </c>
      <c r="CF5" s="38" t="s">
        <v>100</v>
      </c>
      <c r="CG5" s="38" t="s">
        <v>101</v>
      </c>
      <c r="CH5" s="38" t="s">
        <v>102</v>
      </c>
      <c r="CI5" s="38" t="s">
        <v>103</v>
      </c>
      <c r="CJ5" s="38" t="s">
        <v>104</v>
      </c>
      <c r="CK5" s="38" t="s">
        <v>105</v>
      </c>
      <c r="CL5" s="38" t="s">
        <v>95</v>
      </c>
      <c r="CM5" s="38" t="s">
        <v>96</v>
      </c>
      <c r="CN5" s="38" t="s">
        <v>97</v>
      </c>
      <c r="CO5" s="38" t="s">
        <v>98</v>
      </c>
      <c r="CP5" s="38" t="s">
        <v>99</v>
      </c>
      <c r="CQ5" s="38" t="s">
        <v>100</v>
      </c>
      <c r="CR5" s="38" t="s">
        <v>101</v>
      </c>
      <c r="CS5" s="38" t="s">
        <v>102</v>
      </c>
      <c r="CT5" s="38" t="s">
        <v>103</v>
      </c>
      <c r="CU5" s="38" t="s">
        <v>104</v>
      </c>
      <c r="CV5" s="38" t="s">
        <v>105</v>
      </c>
      <c r="CW5" s="38" t="s">
        <v>95</v>
      </c>
      <c r="CX5" s="38" t="s">
        <v>96</v>
      </c>
      <c r="CY5" s="38" t="s">
        <v>97</v>
      </c>
      <c r="CZ5" s="38" t="s">
        <v>98</v>
      </c>
      <c r="DA5" s="38" t="s">
        <v>99</v>
      </c>
      <c r="DB5" s="38" t="s">
        <v>100</v>
      </c>
      <c r="DC5" s="38" t="s">
        <v>101</v>
      </c>
      <c r="DD5" s="38" t="s">
        <v>102</v>
      </c>
      <c r="DE5" s="38" t="s">
        <v>103</v>
      </c>
      <c r="DF5" s="38" t="s">
        <v>104</v>
      </c>
      <c r="DG5" s="38" t="s">
        <v>105</v>
      </c>
      <c r="DH5" s="38" t="s">
        <v>95</v>
      </c>
      <c r="DI5" s="38" t="s">
        <v>96</v>
      </c>
      <c r="DJ5" s="38" t="s">
        <v>97</v>
      </c>
      <c r="DK5" s="38" t="s">
        <v>98</v>
      </c>
      <c r="DL5" s="38" t="s">
        <v>99</v>
      </c>
      <c r="DM5" s="38" t="s">
        <v>100</v>
      </c>
      <c r="DN5" s="38" t="s">
        <v>101</v>
      </c>
      <c r="DO5" s="38" t="s">
        <v>102</v>
      </c>
      <c r="DP5" s="38" t="s">
        <v>103</v>
      </c>
      <c r="DQ5" s="38" t="s">
        <v>104</v>
      </c>
      <c r="DR5" s="38" t="s">
        <v>105</v>
      </c>
      <c r="DS5" s="38" t="s">
        <v>95</v>
      </c>
      <c r="DT5" s="38" t="s">
        <v>96</v>
      </c>
      <c r="DU5" s="38" t="s">
        <v>97</v>
      </c>
      <c r="DV5" s="38" t="s">
        <v>98</v>
      </c>
      <c r="DW5" s="38" t="s">
        <v>99</v>
      </c>
      <c r="DX5" s="38" t="s">
        <v>100</v>
      </c>
      <c r="DY5" s="38" t="s">
        <v>101</v>
      </c>
      <c r="DZ5" s="38" t="s">
        <v>102</v>
      </c>
      <c r="EA5" s="38" t="s">
        <v>103</v>
      </c>
      <c r="EB5" s="38" t="s">
        <v>104</v>
      </c>
      <c r="EC5" s="38" t="s">
        <v>105</v>
      </c>
      <c r="ED5" s="38" t="s">
        <v>95</v>
      </c>
      <c r="EE5" s="38" t="s">
        <v>96</v>
      </c>
      <c r="EF5" s="38" t="s">
        <v>97</v>
      </c>
      <c r="EG5" s="38" t="s">
        <v>98</v>
      </c>
      <c r="EH5" s="38" t="s">
        <v>99</v>
      </c>
      <c r="EI5" s="38" t="s">
        <v>100</v>
      </c>
      <c r="EJ5" s="38" t="s">
        <v>101</v>
      </c>
      <c r="EK5" s="38" t="s">
        <v>102</v>
      </c>
      <c r="EL5" s="38" t="s">
        <v>103</v>
      </c>
      <c r="EM5" s="38" t="s">
        <v>104</v>
      </c>
      <c r="EN5" s="38" t="s">
        <v>105</v>
      </c>
    </row>
    <row r="6" spans="1:144" s="28" customFormat="1" x14ac:dyDescent="0.15">
      <c r="A6" s="29" t="s">
        <v>106</v>
      </c>
      <c r="B6" s="34">
        <f t="shared" ref="B6:W6" si="1">B7</f>
        <v>2016</v>
      </c>
      <c r="C6" s="34">
        <f t="shared" si="1"/>
        <v>442127</v>
      </c>
      <c r="D6" s="34">
        <f t="shared" si="1"/>
        <v>47</v>
      </c>
      <c r="E6" s="34">
        <f t="shared" si="1"/>
        <v>1</v>
      </c>
      <c r="F6" s="34">
        <f t="shared" si="1"/>
        <v>0</v>
      </c>
      <c r="G6" s="34">
        <f t="shared" si="1"/>
        <v>0</v>
      </c>
      <c r="H6" s="34" t="str">
        <f t="shared" si="1"/>
        <v>大分県　豊後大野市</v>
      </c>
      <c r="I6" s="34" t="str">
        <f t="shared" si="1"/>
        <v>法非適用</v>
      </c>
      <c r="J6" s="34" t="str">
        <f t="shared" si="1"/>
        <v>水道事業</v>
      </c>
      <c r="K6" s="34" t="str">
        <f t="shared" si="1"/>
        <v>簡易水道事業</v>
      </c>
      <c r="L6" s="34" t="str">
        <f t="shared" si="1"/>
        <v>D1</v>
      </c>
      <c r="M6" s="34">
        <f t="shared" si="1"/>
        <v>0</v>
      </c>
      <c r="N6" s="39" t="str">
        <f t="shared" si="1"/>
        <v>-</v>
      </c>
      <c r="O6" s="39" t="str">
        <f t="shared" si="1"/>
        <v>該当数値なし</v>
      </c>
      <c r="P6" s="39">
        <f t="shared" si="1"/>
        <v>28.44</v>
      </c>
      <c r="Q6" s="39">
        <f t="shared" si="1"/>
        <v>3140</v>
      </c>
      <c r="R6" s="39">
        <f t="shared" si="1"/>
        <v>37505</v>
      </c>
      <c r="S6" s="39">
        <f t="shared" si="1"/>
        <v>603.14</v>
      </c>
      <c r="T6" s="39">
        <f t="shared" si="1"/>
        <v>62.18</v>
      </c>
      <c r="U6" s="39">
        <f t="shared" si="1"/>
        <v>10584</v>
      </c>
      <c r="V6" s="39">
        <f t="shared" si="1"/>
        <v>28.08</v>
      </c>
      <c r="W6" s="39">
        <f t="shared" si="1"/>
        <v>376.92</v>
      </c>
      <c r="X6" s="41">
        <f t="shared" ref="X6:AG6" si="2">IF(X7="",NA(),X7)</f>
        <v>75.48</v>
      </c>
      <c r="Y6" s="41">
        <f t="shared" si="2"/>
        <v>72.680000000000007</v>
      </c>
      <c r="Z6" s="41">
        <f t="shared" si="2"/>
        <v>75.53</v>
      </c>
      <c r="AA6" s="41">
        <f t="shared" si="2"/>
        <v>82.07</v>
      </c>
      <c r="AB6" s="41">
        <f t="shared" si="2"/>
        <v>85.38</v>
      </c>
      <c r="AC6" s="41">
        <f t="shared" si="2"/>
        <v>75.91</v>
      </c>
      <c r="AD6" s="41">
        <f t="shared" si="2"/>
        <v>77.19</v>
      </c>
      <c r="AE6" s="41">
        <f t="shared" si="2"/>
        <v>77.48</v>
      </c>
      <c r="AF6" s="41">
        <f t="shared" si="2"/>
        <v>76.02</v>
      </c>
      <c r="AG6" s="41">
        <f t="shared" si="2"/>
        <v>77.66</v>
      </c>
      <c r="AH6" s="39" t="str">
        <f>IF(AH7="","",IF(AH7="-","【-】","【"&amp;SUBSTITUTE(TEXT(AH7,"#,##0.00"),"-","△")&amp;"】"))</f>
        <v>【76.78】</v>
      </c>
      <c r="AI6" s="39" t="e">
        <f t="shared" ref="AI6:AR6" si="3">IF(AI7="",NA(),AI7)</f>
        <v>#N/A</v>
      </c>
      <c r="AJ6" s="39" t="e">
        <f t="shared" si="3"/>
        <v>#N/A</v>
      </c>
      <c r="AK6" s="39" t="e">
        <f t="shared" si="3"/>
        <v>#N/A</v>
      </c>
      <c r="AL6" s="39" t="e">
        <f t="shared" si="3"/>
        <v>#N/A</v>
      </c>
      <c r="AM6" s="39" t="e">
        <f t="shared" si="3"/>
        <v>#N/A</v>
      </c>
      <c r="AN6" s="39" t="e">
        <f t="shared" si="3"/>
        <v>#N/A</v>
      </c>
      <c r="AO6" s="39" t="e">
        <f t="shared" si="3"/>
        <v>#N/A</v>
      </c>
      <c r="AP6" s="39" t="e">
        <f t="shared" si="3"/>
        <v>#N/A</v>
      </c>
      <c r="AQ6" s="39" t="e">
        <f t="shared" si="3"/>
        <v>#N/A</v>
      </c>
      <c r="AR6" s="39" t="e">
        <f t="shared" si="3"/>
        <v>#N/A</v>
      </c>
      <c r="AS6" s="39" t="str">
        <f>IF(AS7="","",IF(AS7="-","【-】","【"&amp;SUBSTITUTE(TEXT(AS7,"#,##0.00"),"-","△")&amp;"】"))</f>
        <v/>
      </c>
      <c r="AT6" s="39" t="e">
        <f t="shared" ref="AT6:BC6" si="4">IF(AT7="",NA(),AT7)</f>
        <v>#N/A</v>
      </c>
      <c r="AU6" s="39" t="e">
        <f t="shared" si="4"/>
        <v>#N/A</v>
      </c>
      <c r="AV6" s="39" t="e">
        <f t="shared" si="4"/>
        <v>#N/A</v>
      </c>
      <c r="AW6" s="39" t="e">
        <f t="shared" si="4"/>
        <v>#N/A</v>
      </c>
      <c r="AX6" s="39" t="e">
        <f t="shared" si="4"/>
        <v>#N/A</v>
      </c>
      <c r="AY6" s="39" t="e">
        <f t="shared" si="4"/>
        <v>#N/A</v>
      </c>
      <c r="AZ6" s="39" t="e">
        <f t="shared" si="4"/>
        <v>#N/A</v>
      </c>
      <c r="BA6" s="39" t="e">
        <f t="shared" si="4"/>
        <v>#N/A</v>
      </c>
      <c r="BB6" s="39" t="e">
        <f t="shared" si="4"/>
        <v>#N/A</v>
      </c>
      <c r="BC6" s="39" t="e">
        <f t="shared" si="4"/>
        <v>#N/A</v>
      </c>
      <c r="BD6" s="39" t="str">
        <f>IF(BD7="","",IF(BD7="-","【-】","【"&amp;SUBSTITUTE(TEXT(BD7,"#,##0.00"),"-","△")&amp;"】"))</f>
        <v/>
      </c>
      <c r="BE6" s="41">
        <f t="shared" ref="BE6:BN6" si="5">IF(BE7="",NA(),BE7)</f>
        <v>810.5</v>
      </c>
      <c r="BF6" s="41">
        <f t="shared" si="5"/>
        <v>734.8</v>
      </c>
      <c r="BG6" s="41">
        <f t="shared" si="5"/>
        <v>682.44</v>
      </c>
      <c r="BH6" s="41">
        <f t="shared" si="5"/>
        <v>633.98</v>
      </c>
      <c r="BI6" s="41">
        <f t="shared" si="5"/>
        <v>588.53</v>
      </c>
      <c r="BJ6" s="41">
        <f t="shared" si="5"/>
        <v>1321.78</v>
      </c>
      <c r="BK6" s="41">
        <f t="shared" si="5"/>
        <v>1326.51</v>
      </c>
      <c r="BL6" s="41">
        <f t="shared" si="5"/>
        <v>1285.3599999999999</v>
      </c>
      <c r="BM6" s="41">
        <f t="shared" si="5"/>
        <v>1246.73</v>
      </c>
      <c r="BN6" s="41">
        <f t="shared" si="5"/>
        <v>1281.51</v>
      </c>
      <c r="BO6" s="39" t="str">
        <f>IF(BO7="","",IF(BO7="-","【-】","【"&amp;SUBSTITUTE(TEXT(BO7,"#,##0.00"),"-","△")&amp;"】"))</f>
        <v>【1,280.76】</v>
      </c>
      <c r="BP6" s="41">
        <f t="shared" ref="BP6:BY6" si="6">IF(BP7="",NA(),BP7)</f>
        <v>62.89</v>
      </c>
      <c r="BQ6" s="41">
        <f t="shared" si="6"/>
        <v>61.17</v>
      </c>
      <c r="BR6" s="41">
        <f t="shared" si="6"/>
        <v>63.79</v>
      </c>
      <c r="BS6" s="41">
        <f t="shared" si="6"/>
        <v>70.12</v>
      </c>
      <c r="BT6" s="41">
        <f t="shared" si="6"/>
        <v>73.319999999999993</v>
      </c>
      <c r="BU6" s="41">
        <f t="shared" si="6"/>
        <v>54.57</v>
      </c>
      <c r="BV6" s="41">
        <f t="shared" si="6"/>
        <v>54.4</v>
      </c>
      <c r="BW6" s="41">
        <f t="shared" si="6"/>
        <v>54.45</v>
      </c>
      <c r="BX6" s="41">
        <f t="shared" si="6"/>
        <v>54.33</v>
      </c>
      <c r="BY6" s="41">
        <f t="shared" si="6"/>
        <v>55.02</v>
      </c>
      <c r="BZ6" s="39" t="str">
        <f>IF(BZ7="","",IF(BZ7="-","【-】","【"&amp;SUBSTITUTE(TEXT(BZ7,"#,##0.00"),"-","△")&amp;"】"))</f>
        <v>【53.06】</v>
      </c>
      <c r="CA6" s="41">
        <f t="shared" ref="CA6:CJ6" si="7">IF(CA7="",NA(),CA7)</f>
        <v>261.20999999999998</v>
      </c>
      <c r="CB6" s="41">
        <f t="shared" si="7"/>
        <v>269.14999999999998</v>
      </c>
      <c r="CC6" s="41">
        <f t="shared" si="7"/>
        <v>265.95999999999998</v>
      </c>
      <c r="CD6" s="41">
        <f t="shared" si="7"/>
        <v>241.75</v>
      </c>
      <c r="CE6" s="41">
        <f t="shared" si="7"/>
        <v>232.97</v>
      </c>
      <c r="CF6" s="41">
        <f t="shared" si="7"/>
        <v>318.02999999999997</v>
      </c>
      <c r="CG6" s="41">
        <f t="shared" si="7"/>
        <v>325.14</v>
      </c>
      <c r="CH6" s="41">
        <f t="shared" si="7"/>
        <v>332.75</v>
      </c>
      <c r="CI6" s="41">
        <f t="shared" si="7"/>
        <v>341.05</v>
      </c>
      <c r="CJ6" s="41">
        <f t="shared" si="7"/>
        <v>330.62</v>
      </c>
      <c r="CK6" s="39" t="str">
        <f>IF(CK7="","",IF(CK7="-","【-】","【"&amp;SUBSTITUTE(TEXT(CK7,"#,##0.00"),"-","△")&amp;"】"))</f>
        <v>【314.83】</v>
      </c>
      <c r="CL6" s="41">
        <f t="shared" ref="CL6:CU6" si="8">IF(CL7="",NA(),CL7)</f>
        <v>60.98</v>
      </c>
      <c r="CM6" s="41">
        <f t="shared" si="8"/>
        <v>61.46</v>
      </c>
      <c r="CN6" s="41">
        <f t="shared" si="8"/>
        <v>61.56</v>
      </c>
      <c r="CO6" s="41">
        <f t="shared" si="8"/>
        <v>71.52</v>
      </c>
      <c r="CP6" s="41">
        <f t="shared" si="8"/>
        <v>67.89</v>
      </c>
      <c r="CQ6" s="41">
        <f t="shared" si="8"/>
        <v>63.99</v>
      </c>
      <c r="CR6" s="41">
        <f t="shared" si="8"/>
        <v>62.01</v>
      </c>
      <c r="CS6" s="41">
        <f t="shared" si="8"/>
        <v>60.68</v>
      </c>
      <c r="CT6" s="41">
        <f t="shared" si="8"/>
        <v>59.87</v>
      </c>
      <c r="CU6" s="41">
        <f t="shared" si="8"/>
        <v>59.59</v>
      </c>
      <c r="CV6" s="39" t="str">
        <f>IF(CV7="","",IF(CV7="-","【-】","【"&amp;SUBSTITUTE(TEXT(CV7,"#,##0.00"),"-","△")&amp;"】"))</f>
        <v>【56.28】</v>
      </c>
      <c r="CW6" s="41">
        <f t="shared" ref="CW6:DF6" si="9">IF(CW7="",NA(),CW7)</f>
        <v>84.23</v>
      </c>
      <c r="CX6" s="41">
        <f t="shared" si="9"/>
        <v>83.86</v>
      </c>
      <c r="CY6" s="41">
        <f t="shared" si="9"/>
        <v>80.489999999999995</v>
      </c>
      <c r="CZ6" s="41">
        <f t="shared" si="9"/>
        <v>68.790000000000006</v>
      </c>
      <c r="DA6" s="41">
        <f t="shared" si="9"/>
        <v>71.930000000000007</v>
      </c>
      <c r="DB6" s="41">
        <f t="shared" si="9"/>
        <v>76.260000000000005</v>
      </c>
      <c r="DC6" s="41">
        <f t="shared" si="9"/>
        <v>75.8</v>
      </c>
      <c r="DD6" s="41">
        <f t="shared" si="9"/>
        <v>75.760000000000005</v>
      </c>
      <c r="DE6" s="41">
        <f t="shared" si="9"/>
        <v>75.48</v>
      </c>
      <c r="DF6" s="41">
        <f t="shared" si="9"/>
        <v>74.64</v>
      </c>
      <c r="DG6" s="39" t="str">
        <f>IF(DG7="","",IF(DG7="-","【-】","【"&amp;SUBSTITUTE(TEXT(DG7,"#,##0.00"),"-","△")&amp;"】"))</f>
        <v>【74.94】</v>
      </c>
      <c r="DH6" s="39" t="e">
        <f t="shared" ref="DH6:DQ6" si="10">IF(DH7="",NA(),DH7)</f>
        <v>#N/A</v>
      </c>
      <c r="DI6" s="39" t="e">
        <f t="shared" si="10"/>
        <v>#N/A</v>
      </c>
      <c r="DJ6" s="39" t="e">
        <f t="shared" si="10"/>
        <v>#N/A</v>
      </c>
      <c r="DK6" s="39" t="e">
        <f t="shared" si="10"/>
        <v>#N/A</v>
      </c>
      <c r="DL6" s="39" t="e">
        <f t="shared" si="10"/>
        <v>#N/A</v>
      </c>
      <c r="DM6" s="39" t="e">
        <f t="shared" si="10"/>
        <v>#N/A</v>
      </c>
      <c r="DN6" s="39" t="e">
        <f t="shared" si="10"/>
        <v>#N/A</v>
      </c>
      <c r="DO6" s="39" t="e">
        <f t="shared" si="10"/>
        <v>#N/A</v>
      </c>
      <c r="DP6" s="39" t="e">
        <f t="shared" si="10"/>
        <v>#N/A</v>
      </c>
      <c r="DQ6" s="39" t="e">
        <f t="shared" si="10"/>
        <v>#N/A</v>
      </c>
      <c r="DR6" s="39" t="str">
        <f>IF(DR7="","",IF(DR7="-","【-】","【"&amp;SUBSTITUTE(TEXT(DR7,"#,##0.00"),"-","△")&amp;"】"))</f>
        <v/>
      </c>
      <c r="DS6" s="39" t="e">
        <f t="shared" ref="DS6:EB6" si="11">IF(DS7="",NA(),DS7)</f>
        <v>#N/A</v>
      </c>
      <c r="DT6" s="39" t="e">
        <f t="shared" si="11"/>
        <v>#N/A</v>
      </c>
      <c r="DU6" s="39" t="e">
        <f t="shared" si="11"/>
        <v>#N/A</v>
      </c>
      <c r="DV6" s="39" t="e">
        <f t="shared" si="11"/>
        <v>#N/A</v>
      </c>
      <c r="DW6" s="39" t="e">
        <f t="shared" si="11"/>
        <v>#N/A</v>
      </c>
      <c r="DX6" s="39" t="e">
        <f t="shared" si="11"/>
        <v>#N/A</v>
      </c>
      <c r="DY6" s="39" t="e">
        <f t="shared" si="11"/>
        <v>#N/A</v>
      </c>
      <c r="DZ6" s="39" t="e">
        <f t="shared" si="11"/>
        <v>#N/A</v>
      </c>
      <c r="EA6" s="39" t="e">
        <f t="shared" si="11"/>
        <v>#N/A</v>
      </c>
      <c r="EB6" s="39" t="e">
        <f t="shared" si="11"/>
        <v>#N/A</v>
      </c>
      <c r="EC6" s="39" t="str">
        <f>IF(EC7="","",IF(EC7="-","【-】","【"&amp;SUBSTITUTE(TEXT(EC7,"#,##0.00"),"-","△")&amp;"】"))</f>
        <v/>
      </c>
      <c r="ED6" s="41">
        <f t="shared" ref="ED6:EM6" si="12">IF(ED7="",NA(),ED7)</f>
        <v>0.34</v>
      </c>
      <c r="EE6" s="41">
        <f t="shared" si="12"/>
        <v>0.27</v>
      </c>
      <c r="EF6" s="41">
        <f t="shared" si="12"/>
        <v>0.19</v>
      </c>
      <c r="EG6" s="39">
        <f t="shared" si="12"/>
        <v>0</v>
      </c>
      <c r="EH6" s="39">
        <f t="shared" si="12"/>
        <v>0</v>
      </c>
      <c r="EI6" s="41">
        <f t="shared" si="12"/>
        <v>0.59</v>
      </c>
      <c r="EJ6" s="41">
        <f t="shared" si="12"/>
        <v>0.64</v>
      </c>
      <c r="EK6" s="41">
        <f t="shared" si="12"/>
        <v>0.55000000000000004</v>
      </c>
      <c r="EL6" s="41">
        <f t="shared" si="12"/>
        <v>0.54</v>
      </c>
      <c r="EM6" s="41">
        <f t="shared" si="12"/>
        <v>0.43</v>
      </c>
      <c r="EN6" s="39" t="str">
        <f>IF(EN7="","",IF(EN7="-","【-】","【"&amp;SUBSTITUTE(TEXT(EN7,"#,##0.00"),"-","△")&amp;"】"))</f>
        <v>【0.59】</v>
      </c>
    </row>
    <row r="7" spans="1:144" s="28" customFormat="1" x14ac:dyDescent="0.15">
      <c r="A7" s="29"/>
      <c r="B7" s="35">
        <v>2016</v>
      </c>
      <c r="C7" s="35">
        <v>442127</v>
      </c>
      <c r="D7" s="35">
        <v>47</v>
      </c>
      <c r="E7" s="35">
        <v>1</v>
      </c>
      <c r="F7" s="35">
        <v>0</v>
      </c>
      <c r="G7" s="35">
        <v>0</v>
      </c>
      <c r="H7" s="35" t="s">
        <v>107</v>
      </c>
      <c r="I7" s="35" t="s">
        <v>108</v>
      </c>
      <c r="J7" s="35" t="s">
        <v>109</v>
      </c>
      <c r="K7" s="35" t="s">
        <v>110</v>
      </c>
      <c r="L7" s="35" t="s">
        <v>111</v>
      </c>
      <c r="M7" s="35"/>
      <c r="N7" s="40" t="s">
        <v>64</v>
      </c>
      <c r="O7" s="40" t="s">
        <v>112</v>
      </c>
      <c r="P7" s="40">
        <v>28.44</v>
      </c>
      <c r="Q7" s="40">
        <v>3140</v>
      </c>
      <c r="R7" s="40">
        <v>37505</v>
      </c>
      <c r="S7" s="40">
        <v>603.14</v>
      </c>
      <c r="T7" s="40">
        <v>62.18</v>
      </c>
      <c r="U7" s="40">
        <v>10584</v>
      </c>
      <c r="V7" s="40">
        <v>28.08</v>
      </c>
      <c r="W7" s="40">
        <v>376.92</v>
      </c>
      <c r="X7" s="40">
        <v>75.48</v>
      </c>
      <c r="Y7" s="40">
        <v>72.680000000000007</v>
      </c>
      <c r="Z7" s="40">
        <v>75.53</v>
      </c>
      <c r="AA7" s="40">
        <v>82.07</v>
      </c>
      <c r="AB7" s="40">
        <v>85.38</v>
      </c>
      <c r="AC7" s="40">
        <v>75.91</v>
      </c>
      <c r="AD7" s="40">
        <v>77.19</v>
      </c>
      <c r="AE7" s="40">
        <v>77.48</v>
      </c>
      <c r="AF7" s="40">
        <v>76.02</v>
      </c>
      <c r="AG7" s="40">
        <v>77.66</v>
      </c>
      <c r="AH7" s="40">
        <v>76.78</v>
      </c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>
        <v>810.5</v>
      </c>
      <c r="BF7" s="40">
        <v>734.8</v>
      </c>
      <c r="BG7" s="40">
        <v>682.44</v>
      </c>
      <c r="BH7" s="40">
        <v>633.98</v>
      </c>
      <c r="BI7" s="40">
        <v>588.53</v>
      </c>
      <c r="BJ7" s="40">
        <v>1321.78</v>
      </c>
      <c r="BK7" s="40">
        <v>1326.51</v>
      </c>
      <c r="BL7" s="40">
        <v>1285.3599999999999</v>
      </c>
      <c r="BM7" s="40">
        <v>1246.73</v>
      </c>
      <c r="BN7" s="40">
        <v>1281.51</v>
      </c>
      <c r="BO7" s="40">
        <v>1280.76</v>
      </c>
      <c r="BP7" s="40">
        <v>62.89</v>
      </c>
      <c r="BQ7" s="40">
        <v>61.17</v>
      </c>
      <c r="BR7" s="40">
        <v>63.79</v>
      </c>
      <c r="BS7" s="40">
        <v>70.12</v>
      </c>
      <c r="BT7" s="40">
        <v>73.319999999999993</v>
      </c>
      <c r="BU7" s="40">
        <v>54.57</v>
      </c>
      <c r="BV7" s="40">
        <v>54.4</v>
      </c>
      <c r="BW7" s="40">
        <v>54.45</v>
      </c>
      <c r="BX7" s="40">
        <v>54.33</v>
      </c>
      <c r="BY7" s="40">
        <v>55.02</v>
      </c>
      <c r="BZ7" s="40">
        <v>53.06</v>
      </c>
      <c r="CA7" s="40">
        <v>261.20999999999998</v>
      </c>
      <c r="CB7" s="40">
        <v>269.14999999999998</v>
      </c>
      <c r="CC7" s="40">
        <v>265.95999999999998</v>
      </c>
      <c r="CD7" s="40">
        <v>241.75</v>
      </c>
      <c r="CE7" s="40">
        <v>232.97</v>
      </c>
      <c r="CF7" s="40">
        <v>318.02999999999997</v>
      </c>
      <c r="CG7" s="40">
        <v>325.14</v>
      </c>
      <c r="CH7" s="40">
        <v>332.75</v>
      </c>
      <c r="CI7" s="40">
        <v>341.05</v>
      </c>
      <c r="CJ7" s="40">
        <v>330.62</v>
      </c>
      <c r="CK7" s="40">
        <v>314.83</v>
      </c>
      <c r="CL7" s="40">
        <v>60.98</v>
      </c>
      <c r="CM7" s="40">
        <v>61.46</v>
      </c>
      <c r="CN7" s="40">
        <v>61.56</v>
      </c>
      <c r="CO7" s="40">
        <v>71.52</v>
      </c>
      <c r="CP7" s="40">
        <v>67.89</v>
      </c>
      <c r="CQ7" s="40">
        <v>63.99</v>
      </c>
      <c r="CR7" s="40">
        <v>62.01</v>
      </c>
      <c r="CS7" s="40">
        <v>60.68</v>
      </c>
      <c r="CT7" s="40">
        <v>59.87</v>
      </c>
      <c r="CU7" s="40">
        <v>59.59</v>
      </c>
      <c r="CV7" s="40">
        <v>56.28</v>
      </c>
      <c r="CW7" s="40">
        <v>84.23</v>
      </c>
      <c r="CX7" s="40">
        <v>83.86</v>
      </c>
      <c r="CY7" s="40">
        <v>80.489999999999995</v>
      </c>
      <c r="CZ7" s="40">
        <v>68.790000000000006</v>
      </c>
      <c r="DA7" s="40">
        <v>71.930000000000007</v>
      </c>
      <c r="DB7" s="40">
        <v>76.260000000000005</v>
      </c>
      <c r="DC7" s="40">
        <v>75.8</v>
      </c>
      <c r="DD7" s="40">
        <v>75.760000000000005</v>
      </c>
      <c r="DE7" s="40">
        <v>75.48</v>
      </c>
      <c r="DF7" s="40">
        <v>74.64</v>
      </c>
      <c r="DG7" s="40">
        <v>74.94</v>
      </c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>
        <v>0.34</v>
      </c>
      <c r="EE7" s="40">
        <v>0.27</v>
      </c>
      <c r="EF7" s="40">
        <v>0.19</v>
      </c>
      <c r="EG7" s="40">
        <v>0</v>
      </c>
      <c r="EH7" s="40">
        <v>0</v>
      </c>
      <c r="EI7" s="40">
        <v>0.59</v>
      </c>
      <c r="EJ7" s="40">
        <v>0.64</v>
      </c>
      <c r="EK7" s="40">
        <v>0.55000000000000004</v>
      </c>
      <c r="EL7" s="40">
        <v>0.54</v>
      </c>
      <c r="EM7" s="40">
        <v>0.43</v>
      </c>
      <c r="EN7" s="40">
        <v>0.59</v>
      </c>
    </row>
    <row r="8" spans="1:144" x14ac:dyDescent="0.15"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</row>
    <row r="9" spans="1:144" x14ac:dyDescent="0.15">
      <c r="A9" s="30"/>
      <c r="B9" s="30" t="s">
        <v>113</v>
      </c>
      <c r="C9" s="30" t="s">
        <v>114</v>
      </c>
      <c r="D9" s="30" t="s">
        <v>115</v>
      </c>
      <c r="E9" s="30" t="s">
        <v>116</v>
      </c>
      <c r="F9" s="30" t="s">
        <v>117</v>
      </c>
      <c r="X9" s="42"/>
      <c r="Y9" s="42"/>
      <c r="Z9" s="42"/>
      <c r="AA9" s="42"/>
      <c r="AB9" s="42"/>
      <c r="AC9" s="42"/>
      <c r="AD9" s="42"/>
      <c r="AE9" s="42"/>
      <c r="AF9" s="42"/>
      <c r="AG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spans="1:144" x14ac:dyDescent="0.15">
      <c r="A10" s="30" t="s">
        <v>63</v>
      </c>
      <c r="B10" s="36">
        <f>DATEVALUE($B$6-4&amp;"年1月1日")</f>
        <v>40909</v>
      </c>
      <c r="C10" s="36">
        <f>DATEVALUE($B$6-3&amp;"年1月1日")</f>
        <v>41275</v>
      </c>
      <c r="D10" s="36">
        <f>DATEVALUE($B$6-2&amp;"年1月1日")</f>
        <v>41640</v>
      </c>
      <c r="E10" s="36">
        <f>DATEVALUE($B$6-1&amp;"年1月1日")</f>
        <v>42005</v>
      </c>
      <c r="F10" s="36">
        <f>DATEVALUE($B$6&amp;"年1月1日")</f>
        <v>42370</v>
      </c>
    </row>
  </sheetData>
  <mergeCells count="14"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2018-02-01T02:01:38Z</cp:lastPrinted>
  <dcterms:created xsi:type="dcterms:W3CDTF">2017-12-25T01:48:13Z</dcterms:created>
  <dcterms:modified xsi:type="dcterms:W3CDTF">2018-03-13T06:44:19Z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2018-02-07T00:03:39Z</vt:filetime>
  </property>
</Properties>
</file>