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作業＆資料フォルダ\①産業連関表\①H27産業連関表作成作業\1 H27年表作表作業フォルダ\⑨分析ツール作成\分析ツール（Ｈ27）\"/>
    </mc:Choice>
  </mc:AlternateContent>
  <bookViews>
    <workbookView xWindow="-10980" yWindow="852" windowWidth="18312" windowHeight="11592"/>
  </bookViews>
  <sheets>
    <sheet name="ご利用にあたって（必ずお読みください）" sheetId="17" r:id="rId1"/>
    <sheet name="データ入力表" sheetId="7" r:id="rId2"/>
    <sheet name="①結果" sheetId="8" r:id="rId3"/>
    <sheet name="②表" sheetId="11" r:id="rId4"/>
    <sheet name="③フロー" sheetId="13" r:id="rId5"/>
    <sheet name="④グラフ" sheetId="16" r:id="rId6"/>
    <sheet name="計算" sheetId="3" r:id="rId7"/>
    <sheet name="価格変換" sheetId="6" r:id="rId8"/>
    <sheet name="マージン" sheetId="1" r:id="rId9"/>
    <sheet name="各種係数" sheetId="2" r:id="rId10"/>
    <sheet name="逆行列係数" sheetId="5" r:id="rId11"/>
    <sheet name="投入係数" sheetId="4" r:id="rId12"/>
    <sheet name="H27取引基本表（生産者）(36)" sheetId="10" r:id="rId13"/>
  </sheets>
  <definedNames>
    <definedName name="_xlnm.Print_Titles" localSheetId="12">'H27取引基本表（生産者）(36)'!$A:$B</definedName>
    <definedName name="_xlnm.Print_Titles" localSheetId="10">逆行列係数!$A:$B</definedName>
    <definedName name="_xlnm.Print_Titles" localSheetId="11">投入係数!$A:$B</definedName>
  </definedNames>
  <calcPr calcId="162913"/>
</workbook>
</file>

<file path=xl/calcChain.xml><?xml version="1.0" encoding="utf-8"?>
<calcChain xmlns="http://schemas.openxmlformats.org/spreadsheetml/2006/main">
  <c r="BC42" i="10" l="1"/>
  <c r="H29" i="2"/>
  <c r="H5" i="2" l="1"/>
  <c r="H6" i="2"/>
  <c r="H7" i="2"/>
  <c r="H8" i="2"/>
  <c r="H9" i="2"/>
  <c r="H10" i="2"/>
  <c r="H11" i="2"/>
  <c r="H12" i="2"/>
  <c r="H13" i="2"/>
  <c r="H14" i="2"/>
  <c r="H15" i="2"/>
  <c r="H16" i="2"/>
  <c r="H17" i="2"/>
  <c r="H18" i="2"/>
  <c r="H19" i="2"/>
  <c r="H20" i="2"/>
  <c r="H21" i="2"/>
  <c r="H22" i="2"/>
  <c r="H23" i="2"/>
  <c r="H24" i="2"/>
  <c r="H25" i="2"/>
  <c r="H26" i="2"/>
  <c r="H27" i="2"/>
  <c r="H28" i="2"/>
  <c r="H30" i="2"/>
  <c r="H31" i="2"/>
  <c r="H32" i="2"/>
  <c r="H33" i="2"/>
  <c r="H34" i="2"/>
  <c r="H35" i="2"/>
  <c r="H36" i="2"/>
  <c r="H37" i="2"/>
  <c r="H38" i="2"/>
  <c r="H39" i="2"/>
  <c r="H4" i="2"/>
  <c r="BC43" i="10"/>
  <c r="AO43" i="10" l="1"/>
  <c r="AO42" i="10"/>
  <c r="O41" i="3" l="1"/>
  <c r="D60" i="7"/>
  <c r="AL49" i="4" l="1"/>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C49" i="4"/>
  <c r="AM49" i="4"/>
  <c r="G4" i="2" l="1" a="1"/>
  <c r="G4" i="2" s="1"/>
  <c r="G38" i="2" l="1"/>
  <c r="G13" i="2"/>
  <c r="G34" i="2"/>
  <c r="G23" i="2"/>
  <c r="G8" i="2"/>
  <c r="G35" i="2"/>
  <c r="G36" i="2"/>
  <c r="G30" i="2"/>
  <c r="G18" i="2"/>
  <c r="G11" i="2"/>
  <c r="G5" i="2"/>
  <c r="G27" i="2"/>
  <c r="G16" i="2"/>
  <c r="G15" i="2"/>
  <c r="G29" i="2"/>
  <c r="G21" i="2"/>
  <c r="G37" i="2"/>
  <c r="G31" i="2"/>
  <c r="G32" i="2"/>
  <c r="G7" i="2"/>
  <c r="G12" i="2"/>
  <c r="G6" i="2"/>
  <c r="G39" i="2"/>
  <c r="G9" i="2"/>
  <c r="G17" i="2"/>
  <c r="G20" i="2"/>
  <c r="G14" i="2"/>
  <c r="G24" i="2"/>
  <c r="G33" i="2"/>
  <c r="G10" i="2"/>
  <c r="G28" i="2"/>
  <c r="G22" i="2"/>
  <c r="G25" i="2"/>
  <c r="G26" i="2"/>
  <c r="G19" i="2"/>
  <c r="F4" i="2" l="1" a="1"/>
  <c r="F35" i="2" s="1"/>
  <c r="E4" i="2" a="1"/>
  <c r="E15" i="2" s="1"/>
  <c r="A39" i="2"/>
  <c r="A35" i="2"/>
  <c r="B34" i="1"/>
  <c r="A31" i="2"/>
  <c r="B30" i="1"/>
  <c r="A28" i="1"/>
  <c r="A27" i="2"/>
  <c r="A23" i="2"/>
  <c r="A19" i="2"/>
  <c r="A15" i="2"/>
  <c r="A11" i="2"/>
  <c r="A7" i="2"/>
  <c r="B38" i="2"/>
  <c r="A38" i="2"/>
  <c r="B37" i="2"/>
  <c r="B36" i="2"/>
  <c r="A36" i="2"/>
  <c r="B34" i="2"/>
  <c r="A34" i="2"/>
  <c r="B33" i="2"/>
  <c r="B32" i="2"/>
  <c r="A32" i="2"/>
  <c r="B30" i="2"/>
  <c r="A30" i="2"/>
  <c r="B29" i="2"/>
  <c r="B28" i="2"/>
  <c r="A28" i="2"/>
  <c r="B26" i="2"/>
  <c r="A26" i="2"/>
  <c r="B25" i="2"/>
  <c r="B24" i="2"/>
  <c r="B22" i="2"/>
  <c r="A22" i="2"/>
  <c r="B21" i="2"/>
  <c r="B20" i="2"/>
  <c r="A20" i="2"/>
  <c r="A18" i="2"/>
  <c r="B17" i="2"/>
  <c r="B16" i="2"/>
  <c r="A16" i="2"/>
  <c r="A14" i="2"/>
  <c r="B13" i="2"/>
  <c r="B12" i="2"/>
  <c r="B10" i="2"/>
  <c r="A10" i="2"/>
  <c r="B9" i="2"/>
  <c r="B8" i="2"/>
  <c r="B6" i="2"/>
  <c r="A6" i="2"/>
  <c r="B5" i="2"/>
  <c r="B4" i="2"/>
  <c r="A4" i="2"/>
  <c r="B38" i="1"/>
  <c r="A38" i="1"/>
  <c r="B37" i="1"/>
  <c r="B36" i="1"/>
  <c r="A36" i="1"/>
  <c r="A34" i="1"/>
  <c r="B33" i="1"/>
  <c r="B32" i="1"/>
  <c r="A32" i="1"/>
  <c r="A30" i="1"/>
  <c r="B29" i="1"/>
  <c r="B28" i="1"/>
  <c r="B26" i="1"/>
  <c r="A26" i="1"/>
  <c r="B25" i="1"/>
  <c r="B24" i="1"/>
  <c r="B22" i="1"/>
  <c r="A22" i="1"/>
  <c r="B21" i="1"/>
  <c r="B20" i="1"/>
  <c r="A20" i="1"/>
  <c r="A18" i="1"/>
  <c r="B17" i="1"/>
  <c r="B16" i="1"/>
  <c r="A16" i="1"/>
  <c r="A14" i="1"/>
  <c r="B13" i="1"/>
  <c r="B12" i="1"/>
  <c r="B10" i="1"/>
  <c r="A10" i="1"/>
  <c r="B9" i="1"/>
  <c r="B8" i="1"/>
  <c r="B6" i="1"/>
  <c r="A6" i="1"/>
  <c r="B5" i="1"/>
  <c r="B4" i="1"/>
  <c r="A4" i="1"/>
  <c r="A7" i="1"/>
  <c r="A11" i="1"/>
  <c r="A15" i="1"/>
  <c r="A19" i="1"/>
  <c r="A23" i="1"/>
  <c r="A27" i="1"/>
  <c r="A31" i="1"/>
  <c r="A35" i="1"/>
  <c r="A39" i="1"/>
  <c r="C39" i="2"/>
  <c r="D39" i="2" s="1"/>
  <c r="C38" i="2"/>
  <c r="D38" i="2" s="1"/>
  <c r="C37" i="2"/>
  <c r="D37" i="2" s="1"/>
  <c r="C36" i="2"/>
  <c r="D36" i="2" s="1"/>
  <c r="C35" i="2"/>
  <c r="D35" i="2" s="1"/>
  <c r="C34" i="2"/>
  <c r="D34" i="2" s="1"/>
  <c r="C33" i="2"/>
  <c r="D33" i="2" s="1"/>
  <c r="C32" i="2"/>
  <c r="D32" i="2" s="1"/>
  <c r="C31" i="2"/>
  <c r="D31" i="2" s="1"/>
  <c r="C30" i="2"/>
  <c r="D30" i="2" s="1"/>
  <c r="C29" i="2"/>
  <c r="D29" i="2" s="1"/>
  <c r="C28" i="2"/>
  <c r="D28" i="2" s="1"/>
  <c r="C27" i="2"/>
  <c r="D27" i="2" s="1"/>
  <c r="C26" i="2"/>
  <c r="D26" i="2" s="1"/>
  <c r="C25" i="2"/>
  <c r="D25" i="2" s="1"/>
  <c r="C24" i="2"/>
  <c r="D24" i="2" s="1"/>
  <c r="C23" i="2"/>
  <c r="D23" i="2" s="1"/>
  <c r="C22" i="2"/>
  <c r="D22" i="2" s="1"/>
  <c r="C21" i="2"/>
  <c r="D21" i="2" s="1"/>
  <c r="C20" i="2"/>
  <c r="D20" i="2" s="1"/>
  <c r="C19" i="2"/>
  <c r="D19" i="2" s="1"/>
  <c r="C18" i="2"/>
  <c r="D18" i="2" s="1"/>
  <c r="C17" i="2"/>
  <c r="D17" i="2" s="1"/>
  <c r="C16" i="2"/>
  <c r="D16" i="2" s="1"/>
  <c r="C15" i="2"/>
  <c r="C14" i="2"/>
  <c r="D14" i="2" s="1"/>
  <c r="C13" i="2"/>
  <c r="D13" i="2" s="1"/>
  <c r="C12" i="2"/>
  <c r="D12" i="2" s="1"/>
  <c r="C11" i="2"/>
  <c r="D11" i="2" s="1"/>
  <c r="C10" i="2"/>
  <c r="D10" i="2" s="1"/>
  <c r="C9" i="2"/>
  <c r="D9" i="2" s="1"/>
  <c r="C8" i="2"/>
  <c r="D8" i="2" s="1"/>
  <c r="C7" i="2"/>
  <c r="D7" i="2" s="1"/>
  <c r="C6" i="2"/>
  <c r="D6" i="2" s="1"/>
  <c r="C5" i="2"/>
  <c r="D5" i="2" s="1"/>
  <c r="C4" i="2"/>
  <c r="D4" i="2" s="1"/>
  <c r="M5" i="2"/>
  <c r="K4" i="16"/>
  <c r="O2" i="13"/>
  <c r="V1" i="11"/>
  <c r="H14" i="8"/>
  <c r="D9" i="8"/>
  <c r="C6" i="6"/>
  <c r="E1" i="11"/>
  <c r="C3" i="16"/>
  <c r="D3" i="13"/>
  <c r="B4" i="8"/>
  <c r="D12" i="8"/>
  <c r="C11" i="6"/>
  <c r="F11" i="6" s="1"/>
  <c r="C12" i="6"/>
  <c r="C13" i="6"/>
  <c r="C14" i="6"/>
  <c r="C15" i="6"/>
  <c r="F15" i="6" s="1"/>
  <c r="C16" i="6"/>
  <c r="C17" i="6"/>
  <c r="C18" i="6"/>
  <c r="F18" i="6" s="1"/>
  <c r="C19" i="6"/>
  <c r="F19" i="6" s="1"/>
  <c r="C20" i="6"/>
  <c r="C21" i="6"/>
  <c r="C22" i="6"/>
  <c r="C23" i="6"/>
  <c r="C24" i="6"/>
  <c r="C25" i="6"/>
  <c r="C26" i="6"/>
  <c r="C27" i="6"/>
  <c r="F27" i="6" s="1"/>
  <c r="C28" i="6"/>
  <c r="C29" i="6"/>
  <c r="C30" i="6"/>
  <c r="G30" i="6" s="1"/>
  <c r="C31" i="6"/>
  <c r="C32" i="6"/>
  <c r="C33" i="6"/>
  <c r="C34" i="6"/>
  <c r="C35" i="6"/>
  <c r="G35" i="6" s="1"/>
  <c r="C36" i="6"/>
  <c r="C37" i="6"/>
  <c r="C38" i="6"/>
  <c r="C39" i="6"/>
  <c r="C40" i="6"/>
  <c r="C41" i="6"/>
  <c r="C8" i="6"/>
  <c r="C9" i="6"/>
  <c r="F9" i="6" s="1"/>
  <c r="C10" i="6"/>
  <c r="C7" i="6"/>
  <c r="E45" i="7"/>
  <c r="D7" i="6"/>
  <c r="E7" i="6"/>
  <c r="D8" i="6"/>
  <c r="E8" i="6"/>
  <c r="D9" i="6"/>
  <c r="E9" i="6"/>
  <c r="D10" i="6"/>
  <c r="E10" i="6"/>
  <c r="D11" i="6"/>
  <c r="E11" i="6"/>
  <c r="G11" i="6"/>
  <c r="D12" i="6"/>
  <c r="E12" i="6"/>
  <c r="D13" i="6"/>
  <c r="F13" i="6" s="1"/>
  <c r="E13" i="6"/>
  <c r="D14" i="6"/>
  <c r="E14" i="6"/>
  <c r="D15" i="6"/>
  <c r="E15" i="6"/>
  <c r="G15" i="6"/>
  <c r="D16" i="6"/>
  <c r="E16" i="6"/>
  <c r="D17" i="6"/>
  <c r="F17" i="6"/>
  <c r="E17" i="6"/>
  <c r="G17" i="6" s="1"/>
  <c r="D18" i="6"/>
  <c r="E18" i="6"/>
  <c r="D19" i="6"/>
  <c r="E19" i="6"/>
  <c r="D20" i="6"/>
  <c r="E20" i="6"/>
  <c r="G20" i="6" s="1"/>
  <c r="D21" i="6"/>
  <c r="E21" i="6"/>
  <c r="D22" i="6"/>
  <c r="E22" i="6"/>
  <c r="G22" i="6" s="1"/>
  <c r="D23" i="6"/>
  <c r="F23" i="6" s="1"/>
  <c r="H23" i="6" s="1"/>
  <c r="J23" i="6" s="1"/>
  <c r="C22" i="3" s="1"/>
  <c r="E23" i="6"/>
  <c r="G23" i="6"/>
  <c r="D24" i="6"/>
  <c r="E24" i="6"/>
  <c r="D25" i="6"/>
  <c r="E25" i="6"/>
  <c r="G25" i="6"/>
  <c r="D26" i="6"/>
  <c r="E26" i="6"/>
  <c r="D27" i="6"/>
  <c r="E27" i="6"/>
  <c r="D28" i="6"/>
  <c r="E28" i="6"/>
  <c r="E29" i="6"/>
  <c r="D30" i="6"/>
  <c r="F30" i="6" s="1"/>
  <c r="H30" i="6" s="1"/>
  <c r="J30" i="6" s="1"/>
  <c r="C29" i="3" s="1"/>
  <c r="E30" i="6"/>
  <c r="D31" i="6"/>
  <c r="F31" i="6" s="1"/>
  <c r="E31" i="6"/>
  <c r="G31" i="6"/>
  <c r="D32" i="6"/>
  <c r="D33" i="6"/>
  <c r="F33" i="6" s="1"/>
  <c r="E33" i="6"/>
  <c r="D34" i="6"/>
  <c r="E34" i="6"/>
  <c r="D35" i="6"/>
  <c r="E35" i="6"/>
  <c r="D36" i="6"/>
  <c r="F36" i="6" s="1"/>
  <c r="E36" i="6"/>
  <c r="D37" i="6"/>
  <c r="E37" i="6"/>
  <c r="D38" i="6"/>
  <c r="E38" i="6"/>
  <c r="D39" i="6"/>
  <c r="F39" i="6"/>
  <c r="E39" i="6"/>
  <c r="G39" i="6" s="1"/>
  <c r="D40" i="6"/>
  <c r="E40" i="6"/>
  <c r="G40" i="6" s="1"/>
  <c r="D41" i="6"/>
  <c r="F41" i="6" s="1"/>
  <c r="E41" i="6"/>
  <c r="G41" i="6"/>
  <c r="E6" i="6"/>
  <c r="D6" i="6"/>
  <c r="D15" i="2"/>
  <c r="G7" i="6"/>
  <c r="G33" i="6"/>
  <c r="G36" i="6"/>
  <c r="F16" i="6"/>
  <c r="G24" i="6"/>
  <c r="F14" i="6"/>
  <c r="F12" i="6"/>
  <c r="F10" i="6"/>
  <c r="F38" i="6"/>
  <c r="G28" i="6"/>
  <c r="H28" i="6" s="1"/>
  <c r="J28" i="6" s="1"/>
  <c r="C27" i="3" s="1"/>
  <c r="F22" i="6"/>
  <c r="F20" i="6"/>
  <c r="G16" i="6"/>
  <c r="J16" i="6"/>
  <c r="C15" i="3" s="1"/>
  <c r="G12" i="6"/>
  <c r="H12" i="6" s="1"/>
  <c r="J12" i="6" s="1"/>
  <c r="C11" i="3" s="1"/>
  <c r="F24" i="6"/>
  <c r="F28" i="6"/>
  <c r="G38" i="6"/>
  <c r="G10" i="6"/>
  <c r="F40" i="6"/>
  <c r="G14" i="6"/>
  <c r="A8" i="1"/>
  <c r="A8" i="2"/>
  <c r="A13" i="2"/>
  <c r="A13" i="1"/>
  <c r="B14" i="1"/>
  <c r="B14" i="2"/>
  <c r="B15" i="2"/>
  <c r="B15" i="1"/>
  <c r="A24" i="1"/>
  <c r="A24" i="2"/>
  <c r="A29" i="2"/>
  <c r="A29" i="1"/>
  <c r="B31" i="2"/>
  <c r="B31" i="1"/>
  <c r="A12" i="1"/>
  <c r="A12" i="2"/>
  <c r="A17" i="2"/>
  <c r="A17" i="1"/>
  <c r="B18" i="2"/>
  <c r="B18" i="1"/>
  <c r="B19" i="1"/>
  <c r="B19" i="2"/>
  <c r="A33" i="2"/>
  <c r="A33" i="1"/>
  <c r="B35" i="1"/>
  <c r="B35" i="2"/>
  <c r="A9" i="2"/>
  <c r="A9" i="1"/>
  <c r="B11" i="1"/>
  <c r="B11" i="2"/>
  <c r="A25" i="2"/>
  <c r="A25" i="1"/>
  <c r="B27" i="1"/>
  <c r="B27" i="2"/>
  <c r="A5" i="2"/>
  <c r="A5" i="1"/>
  <c r="B7" i="2"/>
  <c r="B7" i="1"/>
  <c r="A21" i="2"/>
  <c r="A21" i="1"/>
  <c r="B23" i="2"/>
  <c r="B23" i="1"/>
  <c r="A37" i="2"/>
  <c r="A37" i="1"/>
  <c r="B39" i="2"/>
  <c r="B39" i="1"/>
  <c r="H41" i="6" l="1"/>
  <c r="J41" i="6" s="1"/>
  <c r="C40" i="3" s="1"/>
  <c r="H16" i="6"/>
  <c r="F25" i="6"/>
  <c r="H25" i="6" s="1"/>
  <c r="J25" i="6" s="1"/>
  <c r="C24" i="3" s="1"/>
  <c r="D24" i="3" s="1"/>
  <c r="G24" i="3" s="1"/>
  <c r="H22" i="6"/>
  <c r="J22" i="6" s="1"/>
  <c r="C21" i="3" s="1"/>
  <c r="G9" i="6"/>
  <c r="H17" i="6"/>
  <c r="J17" i="6" s="1"/>
  <c r="C16" i="3" s="1"/>
  <c r="D16" i="3" s="1"/>
  <c r="G16" i="3" s="1"/>
  <c r="G8" i="6"/>
  <c r="F26" i="6"/>
  <c r="F24" i="2"/>
  <c r="G19" i="6"/>
  <c r="H19" i="6" s="1"/>
  <c r="J19" i="6" s="1"/>
  <c r="C18" i="3" s="1"/>
  <c r="D18" i="3" s="1"/>
  <c r="G18" i="3" s="1"/>
  <c r="F35" i="6"/>
  <c r="H35" i="6" s="1"/>
  <c r="J35" i="6" s="1"/>
  <c r="C34" i="3" s="1"/>
  <c r="D34" i="3" s="1"/>
  <c r="G34" i="3" s="1"/>
  <c r="H31" i="6"/>
  <c r="J31" i="6" s="1"/>
  <c r="C30" i="3" s="1"/>
  <c r="D30" i="3" s="1"/>
  <c r="G30" i="3" s="1"/>
  <c r="H14" i="6"/>
  <c r="J14" i="6" s="1"/>
  <c r="C13" i="3" s="1"/>
  <c r="D13" i="3" s="1"/>
  <c r="F32" i="6"/>
  <c r="H32" i="6" s="1"/>
  <c r="G27" i="6"/>
  <c r="H27" i="6" s="1"/>
  <c r="J27" i="6" s="1"/>
  <c r="C26" i="3" s="1"/>
  <c r="D26" i="3" s="1"/>
  <c r="H40" i="6"/>
  <c r="J40" i="6" s="1"/>
  <c r="C39" i="3" s="1"/>
  <c r="D39" i="3" s="1"/>
  <c r="G39" i="3" s="1"/>
  <c r="G37" i="6"/>
  <c r="G29" i="6"/>
  <c r="H29" i="6" s="1"/>
  <c r="F21" i="6"/>
  <c r="F6" i="6"/>
  <c r="G6" i="6"/>
  <c r="H10" i="6"/>
  <c r="J10" i="6" s="1"/>
  <c r="C9" i="3" s="1"/>
  <c r="D9" i="3" s="1"/>
  <c r="G13" i="6"/>
  <c r="H13" i="6" s="1"/>
  <c r="J13" i="6" s="1"/>
  <c r="C12" i="3" s="1"/>
  <c r="D12" i="3" s="1"/>
  <c r="G12" i="3" s="1"/>
  <c r="C42" i="6"/>
  <c r="F8" i="6"/>
  <c r="G26" i="6"/>
  <c r="H26" i="6" s="1"/>
  <c r="J26" i="6" s="1"/>
  <c r="C25" i="3" s="1"/>
  <c r="D25" i="3" s="1"/>
  <c r="F37" i="6"/>
  <c r="H37" i="6" s="1"/>
  <c r="J37" i="6" s="1"/>
  <c r="C36" i="3" s="1"/>
  <c r="D36" i="3" s="1"/>
  <c r="H11" i="6"/>
  <c r="J11" i="6" s="1"/>
  <c r="C10" i="3" s="1"/>
  <c r="D10" i="3" s="1"/>
  <c r="G10" i="3" s="1"/>
  <c r="F34" i="6"/>
  <c r="G34" i="6"/>
  <c r="G21" i="6"/>
  <c r="F7" i="6"/>
  <c r="H7" i="6" s="1"/>
  <c r="J7" i="6" s="1"/>
  <c r="C6" i="3" s="1"/>
  <c r="D6" i="3" s="1"/>
  <c r="G18" i="6"/>
  <c r="H18" i="6" s="1"/>
  <c r="J18" i="6" s="1"/>
  <c r="C17" i="3" s="1"/>
  <c r="D17" i="3" s="1"/>
  <c r="H39" i="6"/>
  <c r="J39" i="6" s="1"/>
  <c r="C38" i="3" s="1"/>
  <c r="D38" i="3" s="1"/>
  <c r="G38" i="3" s="1"/>
  <c r="H24" i="6"/>
  <c r="J24" i="6" s="1"/>
  <c r="C23" i="3" s="1"/>
  <c r="D23" i="3" s="1"/>
  <c r="H15" i="6"/>
  <c r="J15" i="6" s="1"/>
  <c r="C14" i="3" s="1"/>
  <c r="D14" i="3" s="1"/>
  <c r="F20" i="2"/>
  <c r="F19" i="2"/>
  <c r="F8" i="2"/>
  <c r="D27" i="3"/>
  <c r="E35" i="2"/>
  <c r="E31" i="2"/>
  <c r="E19" i="2"/>
  <c r="F4" i="2"/>
  <c r="F36" i="2"/>
  <c r="H36" i="6"/>
  <c r="J36" i="6" s="1"/>
  <c r="C35" i="3" s="1"/>
  <c r="D35" i="3" s="1"/>
  <c r="G35" i="3" s="1"/>
  <c r="H38" i="6"/>
  <c r="J38" i="6" s="1"/>
  <c r="C37" i="3" s="1"/>
  <c r="D37" i="3" s="1"/>
  <c r="H33" i="6"/>
  <c r="J33" i="6" s="1"/>
  <c r="C32" i="3" s="1"/>
  <c r="D32" i="3" s="1"/>
  <c r="H9" i="6"/>
  <c r="J9" i="6" s="1"/>
  <c r="C8" i="3" s="1"/>
  <c r="D8" i="3" s="1"/>
  <c r="AD8" i="3" s="1"/>
  <c r="D15" i="3"/>
  <c r="D11" i="3"/>
  <c r="H20" i="6"/>
  <c r="J20" i="6" s="1"/>
  <c r="C19" i="3" s="1"/>
  <c r="D19" i="3" s="1"/>
  <c r="G19" i="3" s="1"/>
  <c r="D21" i="3"/>
  <c r="C15" i="11"/>
  <c r="E16" i="3"/>
  <c r="D20" i="11" s="1"/>
  <c r="D22" i="3"/>
  <c r="D40" i="3"/>
  <c r="G40" i="3" s="1"/>
  <c r="D29" i="3"/>
  <c r="G29" i="3" s="1"/>
  <c r="E8" i="2"/>
  <c r="E16" i="2"/>
  <c r="E24" i="2"/>
  <c r="E32" i="2"/>
  <c r="E9" i="2"/>
  <c r="E10" i="3" s="1"/>
  <c r="E17" i="2"/>
  <c r="E25" i="2"/>
  <c r="E33" i="2"/>
  <c r="E10" i="2"/>
  <c r="E18" i="2"/>
  <c r="E26" i="2"/>
  <c r="E34" i="2"/>
  <c r="E5" i="2"/>
  <c r="E13" i="2"/>
  <c r="E21" i="2"/>
  <c r="E29" i="2"/>
  <c r="E37" i="2"/>
  <c r="E30" i="2"/>
  <c r="E14" i="2"/>
  <c r="F5" i="2"/>
  <c r="F13" i="2"/>
  <c r="F21" i="2"/>
  <c r="F29" i="2"/>
  <c r="F37" i="2"/>
  <c r="F6" i="2"/>
  <c r="F14" i="2"/>
  <c r="F22" i="2"/>
  <c r="F30" i="2"/>
  <c r="F38" i="2"/>
  <c r="F7" i="2"/>
  <c r="F15" i="2"/>
  <c r="F23" i="2"/>
  <c r="F31" i="2"/>
  <c r="F39" i="2"/>
  <c r="F10" i="2"/>
  <c r="F18" i="2"/>
  <c r="F26" i="2"/>
  <c r="F34" i="2"/>
  <c r="E28" i="2"/>
  <c r="E12" i="2"/>
  <c r="F33" i="2"/>
  <c r="F17" i="2"/>
  <c r="C14" i="11"/>
  <c r="E27" i="2"/>
  <c r="E11" i="2"/>
  <c r="F32" i="2"/>
  <c r="F16" i="2"/>
  <c r="E39" i="2"/>
  <c r="E23" i="2"/>
  <c r="E7" i="2"/>
  <c r="F28" i="2"/>
  <c r="F12" i="2"/>
  <c r="E38" i="2"/>
  <c r="E22" i="2"/>
  <c r="E6" i="2"/>
  <c r="F27" i="2"/>
  <c r="F11" i="2"/>
  <c r="E36" i="2"/>
  <c r="E20" i="2"/>
  <c r="E4" i="2"/>
  <c r="F25" i="2"/>
  <c r="F9" i="2"/>
  <c r="Z10" i="3" l="1"/>
  <c r="AD16" i="3"/>
  <c r="G20" i="11" s="1"/>
  <c r="AD10" i="3"/>
  <c r="G14" i="11" s="1"/>
  <c r="F16" i="3"/>
  <c r="E20" i="11" s="1"/>
  <c r="F19" i="3"/>
  <c r="C20" i="11"/>
  <c r="H34" i="6"/>
  <c r="J34" i="6" s="1"/>
  <c r="C33" i="3" s="1"/>
  <c r="D33" i="3" s="1"/>
  <c r="C37" i="11" s="1"/>
  <c r="E35" i="3"/>
  <c r="D39" i="11" s="1"/>
  <c r="Z16" i="3"/>
  <c r="F20" i="11" s="1"/>
  <c r="E19" i="3"/>
  <c r="C39" i="11"/>
  <c r="F10" i="3"/>
  <c r="E14" i="11" s="1"/>
  <c r="Z35" i="3"/>
  <c r="F39" i="11" s="1"/>
  <c r="H8" i="6"/>
  <c r="J8" i="6" s="1"/>
  <c r="C7" i="3" s="1"/>
  <c r="D7" i="3" s="1"/>
  <c r="G7" i="3" s="1"/>
  <c r="H6" i="6"/>
  <c r="J6" i="6" s="1"/>
  <c r="C5" i="3" s="1"/>
  <c r="D5" i="3" s="1"/>
  <c r="AD5" i="3" s="1"/>
  <c r="G9" i="11" s="1"/>
  <c r="E39" i="3"/>
  <c r="D43" i="11" s="1"/>
  <c r="E38" i="3"/>
  <c r="D42" i="11" s="1"/>
  <c r="C23" i="11"/>
  <c r="H21" i="6"/>
  <c r="J21" i="6" s="1"/>
  <c r="C20" i="3" s="1"/>
  <c r="D20" i="3" s="1"/>
  <c r="C24" i="11" s="1"/>
  <c r="Z19" i="3"/>
  <c r="F23" i="11" s="1"/>
  <c r="F35" i="3"/>
  <c r="F8" i="3"/>
  <c r="E12" i="11" s="1"/>
  <c r="AD19" i="3"/>
  <c r="G23" i="11" s="1"/>
  <c r="AD35" i="3"/>
  <c r="G39" i="11" s="1"/>
  <c r="G14" i="3"/>
  <c r="Z14" i="3"/>
  <c r="F18" i="11" s="1"/>
  <c r="AD14" i="3"/>
  <c r="G18" i="11" s="1"/>
  <c r="C18" i="11"/>
  <c r="C40" i="11"/>
  <c r="G36" i="3"/>
  <c r="Z36" i="3"/>
  <c r="F40" i="11" s="1"/>
  <c r="AD25" i="3"/>
  <c r="G29" i="11" s="1"/>
  <c r="G25" i="3"/>
  <c r="F25" i="3"/>
  <c r="E29" i="11" s="1"/>
  <c r="C10" i="11"/>
  <c r="G6" i="3"/>
  <c r="Z17" i="3"/>
  <c r="F21" i="11" s="1"/>
  <c r="G17" i="3"/>
  <c r="C21" i="11"/>
  <c r="AD32" i="3"/>
  <c r="G36" i="11" s="1"/>
  <c r="G32" i="3"/>
  <c r="E32" i="3"/>
  <c r="D36" i="11" s="1"/>
  <c r="C30" i="11"/>
  <c r="G26" i="3"/>
  <c r="AD9" i="3"/>
  <c r="G13" i="11" s="1"/>
  <c r="G9" i="3"/>
  <c r="C19" i="11"/>
  <c r="G15" i="3"/>
  <c r="C42" i="11"/>
  <c r="E15" i="3"/>
  <c r="E25" i="3"/>
  <c r="D29" i="11" s="1"/>
  <c r="F42" i="6"/>
  <c r="I29" i="6" s="1"/>
  <c r="J29" i="6" s="1"/>
  <c r="C28" i="3" s="1"/>
  <c r="D28" i="3" s="1"/>
  <c r="G28" i="3" s="1"/>
  <c r="F17" i="3"/>
  <c r="E21" i="11" s="1"/>
  <c r="Z38" i="3"/>
  <c r="F42" i="11" s="1"/>
  <c r="F15" i="3"/>
  <c r="E19" i="11" s="1"/>
  <c r="E17" i="3"/>
  <c r="D21" i="11" s="1"/>
  <c r="Z8" i="3"/>
  <c r="F12" i="11" s="1"/>
  <c r="G8" i="3"/>
  <c r="F24" i="3"/>
  <c r="E28" i="11" s="1"/>
  <c r="F38" i="3"/>
  <c r="E42" i="11" s="1"/>
  <c r="AD15" i="3"/>
  <c r="G19" i="11" s="1"/>
  <c r="Z39" i="3"/>
  <c r="F43" i="11" s="1"/>
  <c r="AD24" i="3"/>
  <c r="G28" i="11" s="1"/>
  <c r="E24" i="3"/>
  <c r="D28" i="11" s="1"/>
  <c r="Z15" i="3"/>
  <c r="F19" i="11" s="1"/>
  <c r="C43" i="11"/>
  <c r="Z24" i="3"/>
  <c r="F28" i="11" s="1"/>
  <c r="AD22" i="3"/>
  <c r="G26" i="11" s="1"/>
  <c r="G22" i="3"/>
  <c r="Z11" i="3"/>
  <c r="F15" i="11" s="1"/>
  <c r="G11" i="3"/>
  <c r="C41" i="11"/>
  <c r="G37" i="3"/>
  <c r="AD39" i="3"/>
  <c r="G43" i="11" s="1"/>
  <c r="C28" i="11"/>
  <c r="F21" i="3"/>
  <c r="E25" i="11" s="1"/>
  <c r="G21" i="3"/>
  <c r="Z23" i="3"/>
  <c r="F27" i="11" s="1"/>
  <c r="G23" i="3"/>
  <c r="C31" i="11"/>
  <c r="G27" i="3"/>
  <c r="F32" i="3"/>
  <c r="E36" i="11" s="1"/>
  <c r="E14" i="3"/>
  <c r="D18" i="11" s="1"/>
  <c r="F39" i="3"/>
  <c r="E43" i="11" s="1"/>
  <c r="F14" i="3"/>
  <c r="E6" i="3"/>
  <c r="D10" i="11" s="1"/>
  <c r="AD38" i="3"/>
  <c r="G42" i="11" s="1"/>
  <c r="G42" i="6"/>
  <c r="I32" i="6" s="1"/>
  <c r="J32" i="6" s="1"/>
  <c r="C31" i="3" s="1"/>
  <c r="D31" i="3" s="1"/>
  <c r="E31" i="3" s="1"/>
  <c r="D35" i="11" s="1"/>
  <c r="Z13" i="3"/>
  <c r="F17" i="11" s="1"/>
  <c r="G13" i="3"/>
  <c r="F27" i="3"/>
  <c r="E31" i="11" s="1"/>
  <c r="F23" i="3"/>
  <c r="E27" i="11" s="1"/>
  <c r="Z27" i="3"/>
  <c r="E23" i="3"/>
  <c r="D27" i="11" s="1"/>
  <c r="AD36" i="3"/>
  <c r="G40" i="11" s="1"/>
  <c r="F36" i="3"/>
  <c r="E40" i="11" s="1"/>
  <c r="Z32" i="3"/>
  <c r="F36" i="11" s="1"/>
  <c r="E27" i="3"/>
  <c r="D31" i="11" s="1"/>
  <c r="Z26" i="3"/>
  <c r="F30" i="11" s="1"/>
  <c r="Z25" i="3"/>
  <c r="F29" i="11" s="1"/>
  <c r="AD27" i="3"/>
  <c r="G31" i="11" s="1"/>
  <c r="AD17" i="3"/>
  <c r="G21" i="11" s="1"/>
  <c r="C36" i="11"/>
  <c r="E36" i="3"/>
  <c r="D40" i="11" s="1"/>
  <c r="C29" i="11"/>
  <c r="F13" i="3"/>
  <c r="E17" i="11" s="1"/>
  <c r="AD26" i="3"/>
  <c r="G30" i="11" s="1"/>
  <c r="E26" i="3"/>
  <c r="D30" i="11" s="1"/>
  <c r="AD11" i="3"/>
  <c r="G15" i="11" s="1"/>
  <c r="F26" i="3"/>
  <c r="E30" i="11" s="1"/>
  <c r="F11" i="3"/>
  <c r="E15" i="11" s="1"/>
  <c r="C25" i="11"/>
  <c r="E13" i="3"/>
  <c r="D17" i="11" s="1"/>
  <c r="E11" i="3"/>
  <c r="D15" i="11" s="1"/>
  <c r="C27" i="11"/>
  <c r="AD6" i="3"/>
  <c r="G10" i="11" s="1"/>
  <c r="Z6" i="3"/>
  <c r="F10" i="11" s="1"/>
  <c r="F6" i="3"/>
  <c r="E10" i="11" s="1"/>
  <c r="E22" i="3"/>
  <c r="D26" i="11" s="1"/>
  <c r="AD23" i="3"/>
  <c r="G27" i="11" s="1"/>
  <c r="C12" i="11"/>
  <c r="F37" i="3"/>
  <c r="E41" i="11" s="1"/>
  <c r="E8" i="3"/>
  <c r="D12" i="11" s="1"/>
  <c r="C26" i="11"/>
  <c r="Z21" i="3"/>
  <c r="F25" i="11" s="1"/>
  <c r="AD21" i="3"/>
  <c r="G25" i="11" s="1"/>
  <c r="C17" i="11"/>
  <c r="AD13" i="3"/>
  <c r="G17" i="11" s="1"/>
  <c r="E21" i="3"/>
  <c r="D25" i="11" s="1"/>
  <c r="F22" i="3"/>
  <c r="E26" i="11" s="1"/>
  <c r="Z22" i="3"/>
  <c r="F26" i="11" s="1"/>
  <c r="E37" i="3"/>
  <c r="D41" i="11" s="1"/>
  <c r="E9" i="3"/>
  <c r="D13" i="11" s="1"/>
  <c r="C13" i="11"/>
  <c r="F9" i="3"/>
  <c r="E13" i="11" s="1"/>
  <c r="AD37" i="3"/>
  <c r="G41" i="11" s="1"/>
  <c r="Z37" i="3"/>
  <c r="F41" i="11" s="1"/>
  <c r="Z9" i="3"/>
  <c r="F13" i="11" s="1"/>
  <c r="E23" i="11"/>
  <c r="D23" i="11"/>
  <c r="C22" i="11"/>
  <c r="F18" i="3"/>
  <c r="E18" i="3"/>
  <c r="AD18" i="3"/>
  <c r="Z18" i="3"/>
  <c r="G12" i="11"/>
  <c r="E34" i="3"/>
  <c r="AD34" i="3"/>
  <c r="C38" i="11"/>
  <c r="F34" i="3"/>
  <c r="Z34" i="3"/>
  <c r="D19" i="11"/>
  <c r="E39" i="11"/>
  <c r="Z30" i="3"/>
  <c r="AD30" i="3"/>
  <c r="F30" i="3"/>
  <c r="C34" i="11"/>
  <c r="E30" i="3"/>
  <c r="F14" i="11"/>
  <c r="F31" i="11"/>
  <c r="Z40" i="3"/>
  <c r="F40" i="3"/>
  <c r="C44" i="11"/>
  <c r="E40" i="3"/>
  <c r="AD40" i="3"/>
  <c r="F12" i="3"/>
  <c r="C16" i="11"/>
  <c r="AD12" i="3"/>
  <c r="E12" i="3"/>
  <c r="Z12" i="3"/>
  <c r="AD7" i="3"/>
  <c r="D14" i="11"/>
  <c r="AD29" i="3"/>
  <c r="F29" i="3"/>
  <c r="C33" i="11"/>
  <c r="Z29" i="3"/>
  <c r="E29" i="3"/>
  <c r="E18" i="11"/>
  <c r="Z20" i="3" l="1"/>
  <c r="F24" i="11" s="1"/>
  <c r="F7" i="3"/>
  <c r="Z7" i="3"/>
  <c r="F11" i="11" s="1"/>
  <c r="E7" i="3"/>
  <c r="D11" i="11" s="1"/>
  <c r="C11" i="11"/>
  <c r="F33" i="3"/>
  <c r="E37" i="11" s="1"/>
  <c r="E33" i="3"/>
  <c r="D37" i="11" s="1"/>
  <c r="G33" i="3"/>
  <c r="Z33" i="3"/>
  <c r="F37" i="11" s="1"/>
  <c r="AD33" i="3"/>
  <c r="G37" i="11" s="1"/>
  <c r="G20" i="3"/>
  <c r="AD20" i="3"/>
  <c r="G24" i="11" s="1"/>
  <c r="F20" i="3"/>
  <c r="E24" i="11" s="1"/>
  <c r="E20" i="3"/>
  <c r="D24" i="11" s="1"/>
  <c r="E5" i="3"/>
  <c r="D9" i="11" s="1"/>
  <c r="C9" i="11"/>
  <c r="H42" i="6"/>
  <c r="E28" i="3"/>
  <c r="D32" i="11" s="1"/>
  <c r="F5" i="3"/>
  <c r="E9" i="11" s="1"/>
  <c r="J42" i="6"/>
  <c r="Z5" i="3"/>
  <c r="F9" i="11" s="1"/>
  <c r="I42" i="6"/>
  <c r="G5" i="3"/>
  <c r="F28" i="3"/>
  <c r="E32" i="11" s="1"/>
  <c r="C32" i="11"/>
  <c r="AD28" i="3"/>
  <c r="G32" i="11" s="1"/>
  <c r="C41" i="3"/>
  <c r="D41" i="3"/>
  <c r="G11" i="13" s="1"/>
  <c r="Z28" i="3"/>
  <c r="F32" i="11" s="1"/>
  <c r="C53" i="4" a="1"/>
  <c r="K53" i="4" s="1"/>
  <c r="K59" i="4" s="1"/>
  <c r="G31" i="3"/>
  <c r="C35" i="11"/>
  <c r="AD31" i="3"/>
  <c r="G35" i="11" s="1"/>
  <c r="Z31" i="3"/>
  <c r="F35" i="11" s="1"/>
  <c r="F31" i="3"/>
  <c r="E35" i="11" s="1"/>
  <c r="F33" i="11"/>
  <c r="D16" i="11"/>
  <c r="G16" i="11"/>
  <c r="F34" i="11"/>
  <c r="G34" i="11"/>
  <c r="E33" i="11"/>
  <c r="G44" i="11"/>
  <c r="F38" i="11"/>
  <c r="F22" i="11"/>
  <c r="G33" i="11"/>
  <c r="E11" i="11"/>
  <c r="E16" i="11"/>
  <c r="D44" i="11"/>
  <c r="E38" i="11"/>
  <c r="D22" i="11"/>
  <c r="E44" i="11"/>
  <c r="D34" i="11"/>
  <c r="G38" i="11"/>
  <c r="E22" i="11"/>
  <c r="F44" i="11"/>
  <c r="D38" i="11"/>
  <c r="G22" i="11"/>
  <c r="D33" i="11"/>
  <c r="G11" i="11"/>
  <c r="F16" i="11"/>
  <c r="E34" i="11"/>
  <c r="G41" i="3" l="1"/>
  <c r="C45" i="11"/>
  <c r="D20" i="8" s="1"/>
  <c r="E41" i="3"/>
  <c r="K15" i="13" s="1"/>
  <c r="AD41" i="3"/>
  <c r="O11" i="13" s="1"/>
  <c r="F41" i="3"/>
  <c r="K71" i="4"/>
  <c r="X53" i="4"/>
  <c r="X72" i="4" s="1"/>
  <c r="K75" i="4"/>
  <c r="K56" i="4"/>
  <c r="K65" i="4"/>
  <c r="Q53" i="4"/>
  <c r="Q82" i="4" s="1"/>
  <c r="Z53" i="4"/>
  <c r="Z69" i="4" s="1"/>
  <c r="K72" i="4"/>
  <c r="H53" i="4"/>
  <c r="H66" i="4" s="1"/>
  <c r="K61" i="4"/>
  <c r="Y53" i="4"/>
  <c r="Y86" i="4" s="1"/>
  <c r="K58" i="4"/>
  <c r="K74" i="4"/>
  <c r="K86" i="4"/>
  <c r="K64" i="4"/>
  <c r="D53" i="4"/>
  <c r="D65" i="4" s="1"/>
  <c r="L53" i="4"/>
  <c r="L74" i="4" s="1"/>
  <c r="G53" i="4"/>
  <c r="G74" i="4" s="1"/>
  <c r="K60" i="4"/>
  <c r="U53" i="4"/>
  <c r="U81" i="4" s="1"/>
  <c r="K85" i="4"/>
  <c r="K70" i="4"/>
  <c r="K55" i="4"/>
  <c r="F53" i="4"/>
  <c r="F56" i="4" s="1"/>
  <c r="AG53" i="4"/>
  <c r="AG54" i="4" s="1"/>
  <c r="R53" i="4"/>
  <c r="R75" i="4" s="1"/>
  <c r="K62" i="4"/>
  <c r="AE53" i="4"/>
  <c r="AE81" i="4" s="1"/>
  <c r="K83" i="4"/>
  <c r="AD53" i="4"/>
  <c r="AD78" i="4" s="1"/>
  <c r="D11" i="8"/>
  <c r="K57" i="4"/>
  <c r="K68" i="4"/>
  <c r="AF53" i="4"/>
  <c r="AF80" i="4" s="1"/>
  <c r="E53" i="4"/>
  <c r="E66" i="4" s="1"/>
  <c r="S53" i="4"/>
  <c r="S63" i="4" s="1"/>
  <c r="K81" i="4"/>
  <c r="O53" i="4"/>
  <c r="O81" i="4" s="1"/>
  <c r="K87" i="4"/>
  <c r="AA53" i="4"/>
  <c r="AA72" i="4" s="1"/>
  <c r="AH53" i="4"/>
  <c r="AH59" i="4" s="1"/>
  <c r="K67" i="4"/>
  <c r="K77" i="4"/>
  <c r="AB53" i="4"/>
  <c r="AB86" i="4" s="1"/>
  <c r="AK53" i="4"/>
  <c r="AK71" i="4" s="1"/>
  <c r="M53" i="4"/>
  <c r="M54" i="4" s="1"/>
  <c r="O59" i="4"/>
  <c r="AA78" i="4"/>
  <c r="Z41" i="3"/>
  <c r="O10" i="13" s="1"/>
  <c r="AG63" i="4"/>
  <c r="AG71" i="4"/>
  <c r="AG80" i="4"/>
  <c r="K66" i="4"/>
  <c r="K76" i="4"/>
  <c r="K82" i="4"/>
  <c r="K79" i="4"/>
  <c r="AJ53" i="4"/>
  <c r="AJ62" i="4" s="1"/>
  <c r="AI53" i="4"/>
  <c r="AI65" i="4" s="1"/>
  <c r="T53" i="4"/>
  <c r="T70" i="4" s="1"/>
  <c r="I53" i="4"/>
  <c r="I82" i="4" s="1"/>
  <c r="D10" i="8"/>
  <c r="G6" i="13"/>
  <c r="AA76" i="4"/>
  <c r="L82" i="4"/>
  <c r="L55" i="4"/>
  <c r="L69" i="4"/>
  <c r="H89" i="4"/>
  <c r="AG68" i="4"/>
  <c r="K80" i="4"/>
  <c r="K63" i="4"/>
  <c r="K54" i="4"/>
  <c r="K69" i="4"/>
  <c r="K88" i="4"/>
  <c r="P53" i="4"/>
  <c r="P68" i="4" s="1"/>
  <c r="V53" i="4"/>
  <c r="V63" i="4" s="1"/>
  <c r="N53" i="4"/>
  <c r="N58" i="4" s="1"/>
  <c r="AL53" i="4"/>
  <c r="AL88" i="4" s="1"/>
  <c r="AA75" i="4"/>
  <c r="AG82" i="4"/>
  <c r="AA68" i="4"/>
  <c r="AG66" i="4"/>
  <c r="AA71" i="4"/>
  <c r="AH64" i="4"/>
  <c r="L78" i="4"/>
  <c r="L58" i="4"/>
  <c r="L89" i="4"/>
  <c r="L56" i="4"/>
  <c r="H80" i="4"/>
  <c r="AG69" i="4"/>
  <c r="K84" i="4"/>
  <c r="K73" i="4"/>
  <c r="K89" i="4"/>
  <c r="K78" i="4"/>
  <c r="J53" i="4"/>
  <c r="J80" i="4" s="1"/>
  <c r="C53" i="4"/>
  <c r="C88" i="4" s="1"/>
  <c r="AC53" i="4"/>
  <c r="AC87" i="4" s="1"/>
  <c r="W53" i="4"/>
  <c r="W64" i="4" s="1"/>
  <c r="H76" i="4"/>
  <c r="H78" i="4"/>
  <c r="H86" i="4"/>
  <c r="H83" i="4"/>
  <c r="H71" i="4"/>
  <c r="H79" i="4"/>
  <c r="H58" i="4"/>
  <c r="H68" i="4"/>
  <c r="H63" i="4"/>
  <c r="H70" i="4"/>
  <c r="H81" i="4"/>
  <c r="H87" i="4"/>
  <c r="H74" i="4"/>
  <c r="H56" i="4"/>
  <c r="H67" i="4"/>
  <c r="H65" i="4"/>
  <c r="H85" i="4"/>
  <c r="H62" i="4"/>
  <c r="H55" i="4"/>
  <c r="H73" i="4"/>
  <c r="H77" i="4"/>
  <c r="H59" i="4"/>
  <c r="H60" i="4"/>
  <c r="F86" i="4"/>
  <c r="AJ63" i="4"/>
  <c r="AI66" i="4"/>
  <c r="AK84" i="4"/>
  <c r="AJ78" i="4"/>
  <c r="F63" i="4"/>
  <c r="AJ75" i="4"/>
  <c r="AJ73" i="4"/>
  <c r="AK85" i="4"/>
  <c r="AJ59" i="4"/>
  <c r="H72" i="4"/>
  <c r="H54" i="4"/>
  <c r="H64" i="4"/>
  <c r="H82" i="4"/>
  <c r="H57" i="4"/>
  <c r="R89" i="4"/>
  <c r="D83" i="4"/>
  <c r="H69" i="4"/>
  <c r="H61" i="4"/>
  <c r="H84" i="4"/>
  <c r="D82" i="4"/>
  <c r="D73" i="4"/>
  <c r="AF79" i="4"/>
  <c r="AJ61" i="4"/>
  <c r="AJ76" i="4"/>
  <c r="AI84" i="4"/>
  <c r="AG74" i="4"/>
  <c r="AG76" i="4"/>
  <c r="AG72" i="4"/>
  <c r="AG73" i="4"/>
  <c r="AG60" i="4"/>
  <c r="AJ72" i="4"/>
  <c r="AI79" i="4"/>
  <c r="AG84" i="4"/>
  <c r="AG67" i="4"/>
  <c r="AG79" i="4"/>
  <c r="AG65" i="4"/>
  <c r="AG86" i="4"/>
  <c r="AJ89" i="4"/>
  <c r="AJ87" i="4"/>
  <c r="AI69" i="4"/>
  <c r="AI67" i="4"/>
  <c r="AG61" i="4"/>
  <c r="AG78" i="4"/>
  <c r="AG55" i="4"/>
  <c r="AG57" i="4"/>
  <c r="AJ80" i="4"/>
  <c r="AJ86" i="4"/>
  <c r="AI82" i="4"/>
  <c r="AG70" i="4"/>
  <c r="AG77" i="4"/>
  <c r="AG56" i="4"/>
  <c r="AG87" i="4"/>
  <c r="AJ69" i="4"/>
  <c r="AJ64" i="4"/>
  <c r="AG58" i="4"/>
  <c r="AG89" i="4"/>
  <c r="AG59" i="4"/>
  <c r="AG75" i="4"/>
  <c r="AJ79" i="4"/>
  <c r="AI81" i="4"/>
  <c r="AG83" i="4"/>
  <c r="AG64" i="4"/>
  <c r="AG88" i="4"/>
  <c r="AG85" i="4"/>
  <c r="J74" i="4"/>
  <c r="J76" i="4"/>
  <c r="AC82" i="4"/>
  <c r="J70" i="4"/>
  <c r="J58" i="4"/>
  <c r="D59" i="4"/>
  <c r="F61" i="4"/>
  <c r="F75" i="4"/>
  <c r="F78" i="4"/>
  <c r="F85" i="4"/>
  <c r="V79" i="4"/>
  <c r="F58" i="4"/>
  <c r="D45" i="11"/>
  <c r="E20" i="8" s="1"/>
  <c r="F45" i="11"/>
  <c r="G20" i="8" s="1"/>
  <c r="K16" i="13"/>
  <c r="G45" i="11"/>
  <c r="H20" i="8" s="1"/>
  <c r="E45" i="11"/>
  <c r="F20" i="8" s="1"/>
  <c r="M55" i="4" l="1"/>
  <c r="AL61" i="4"/>
  <c r="Q55" i="4"/>
  <c r="AL69" i="4"/>
  <c r="AD76" i="4"/>
  <c r="Q64" i="4"/>
  <c r="AL81" i="4"/>
  <c r="AD58" i="4"/>
  <c r="Q61" i="4"/>
  <c r="M73" i="4"/>
  <c r="AA80" i="4"/>
  <c r="L59" i="4"/>
  <c r="N87" i="4"/>
  <c r="AF67" i="4"/>
  <c r="N59" i="4"/>
  <c r="W77" i="4"/>
  <c r="AF71" i="4"/>
  <c r="N86" i="4"/>
  <c r="J54" i="4"/>
  <c r="L73" i="4"/>
  <c r="L65" i="4"/>
  <c r="R77" i="4"/>
  <c r="AF68" i="4"/>
  <c r="X82" i="4"/>
  <c r="R56" i="4"/>
  <c r="R66" i="4"/>
  <c r="L84" i="4"/>
  <c r="R55" i="4"/>
  <c r="J84" i="4"/>
  <c r="N60" i="4"/>
  <c r="N56" i="4"/>
  <c r="J56" i="4"/>
  <c r="X88" i="4"/>
  <c r="X60" i="4"/>
  <c r="X70" i="4"/>
  <c r="R69" i="4"/>
  <c r="AH84" i="4"/>
  <c r="G57" i="4"/>
  <c r="AA77" i="4"/>
  <c r="AH82" i="4"/>
  <c r="G87" i="4"/>
  <c r="AH72" i="4"/>
  <c r="AH69" i="4"/>
  <c r="AF87" i="4"/>
  <c r="X84" i="4"/>
  <c r="X65" i="4"/>
  <c r="X68" i="4"/>
  <c r="R74" i="4"/>
  <c r="G76" i="4"/>
  <c r="AF74" i="4"/>
  <c r="AF75" i="4"/>
  <c r="AF85" i="4"/>
  <c r="AF89" i="4"/>
  <c r="X61" i="4"/>
  <c r="X57" i="4"/>
  <c r="X71" i="4"/>
  <c r="R57" i="4"/>
  <c r="AF54" i="4"/>
  <c r="AF60" i="4"/>
  <c r="AF56" i="4"/>
  <c r="X85" i="4"/>
  <c r="R68" i="4"/>
  <c r="AF88" i="4"/>
  <c r="R88" i="4"/>
  <c r="R59" i="4"/>
  <c r="R65" i="4"/>
  <c r="G88" i="4"/>
  <c r="X66" i="4"/>
  <c r="AF55" i="4"/>
  <c r="AF66" i="4"/>
  <c r="AF59" i="4"/>
  <c r="AF84" i="4"/>
  <c r="AF82" i="4"/>
  <c r="X79" i="4"/>
  <c r="X55" i="4"/>
  <c r="AF64" i="4"/>
  <c r="R64" i="4"/>
  <c r="R82" i="4"/>
  <c r="G89" i="4"/>
  <c r="X89" i="4"/>
  <c r="AF86" i="4"/>
  <c r="X75" i="4"/>
  <c r="R86" i="4"/>
  <c r="AF65" i="4"/>
  <c r="R85" i="4"/>
  <c r="R84" i="4"/>
  <c r="G69" i="4"/>
  <c r="X62" i="4"/>
  <c r="X86" i="4"/>
  <c r="AF62" i="4"/>
  <c r="R79" i="4"/>
  <c r="R67" i="4"/>
  <c r="R58" i="4"/>
  <c r="R72" i="4"/>
  <c r="X64" i="4"/>
  <c r="C58" i="4"/>
  <c r="T62" i="4"/>
  <c r="E85" i="4"/>
  <c r="Y69" i="4"/>
  <c r="AF70" i="4"/>
  <c r="AF72" i="4"/>
  <c r="J83" i="4"/>
  <c r="J72" i="4"/>
  <c r="C69" i="4"/>
  <c r="X59" i="4"/>
  <c r="X81" i="4"/>
  <c r="X87" i="4"/>
  <c r="X58" i="4"/>
  <c r="AF63" i="4"/>
  <c r="Y80" i="4"/>
  <c r="R71" i="4"/>
  <c r="AK62" i="4"/>
  <c r="R83" i="4"/>
  <c r="R62" i="4"/>
  <c r="R70" i="4"/>
  <c r="R54" i="4"/>
  <c r="R76" i="4"/>
  <c r="AK61" i="4"/>
  <c r="AA55" i="4"/>
  <c r="AA83" i="4"/>
  <c r="G80" i="4"/>
  <c r="R81" i="4"/>
  <c r="AF69" i="4"/>
  <c r="N75" i="4"/>
  <c r="AF73" i="4"/>
  <c r="AF76" i="4"/>
  <c r="Y54" i="4"/>
  <c r="AI86" i="4"/>
  <c r="X54" i="4"/>
  <c r="X69" i="4"/>
  <c r="X78" i="4"/>
  <c r="R78" i="4"/>
  <c r="R61" i="4"/>
  <c r="AF58" i="4"/>
  <c r="R73" i="4"/>
  <c r="AK81" i="4"/>
  <c r="R60" i="4"/>
  <c r="X76" i="4"/>
  <c r="AA62" i="4"/>
  <c r="G86" i="4"/>
  <c r="AA56" i="4"/>
  <c r="G64" i="4"/>
  <c r="X56" i="4"/>
  <c r="X73" i="4"/>
  <c r="AF78" i="4"/>
  <c r="AF77" i="4"/>
  <c r="J81" i="4"/>
  <c r="F73" i="4"/>
  <c r="X83" i="4"/>
  <c r="X67" i="4"/>
  <c r="X80" i="4"/>
  <c r="X63" i="4"/>
  <c r="AF81" i="4"/>
  <c r="AF83" i="4"/>
  <c r="R63" i="4"/>
  <c r="E87" i="4"/>
  <c r="AF61" i="4"/>
  <c r="G82" i="4"/>
  <c r="AA82" i="4"/>
  <c r="AA87" i="4"/>
  <c r="G77" i="4"/>
  <c r="C84" i="4"/>
  <c r="Y85" i="4"/>
  <c r="AF57" i="4"/>
  <c r="G71" i="4"/>
  <c r="Y72" i="4"/>
  <c r="S69" i="4"/>
  <c r="Y87" i="4"/>
  <c r="AK74" i="4"/>
  <c r="P74" i="4"/>
  <c r="V60" i="4"/>
  <c r="E59" i="4"/>
  <c r="E61" i="4"/>
  <c r="Y76" i="4"/>
  <c r="Y78" i="4"/>
  <c r="U83" i="4"/>
  <c r="AB87" i="4"/>
  <c r="AC78" i="4"/>
  <c r="E84" i="4"/>
  <c r="E70" i="4"/>
  <c r="E78" i="4"/>
  <c r="AB63" i="4"/>
  <c r="AE82" i="4"/>
  <c r="AE73" i="4"/>
  <c r="AK82" i="4"/>
  <c r="P78" i="4"/>
  <c r="V66" i="4"/>
  <c r="E54" i="4"/>
  <c r="E74" i="4"/>
  <c r="E88" i="4"/>
  <c r="AK58" i="4"/>
  <c r="S66" i="4"/>
  <c r="AK76" i="4"/>
  <c r="AA61" i="4"/>
  <c r="V62" i="4"/>
  <c r="Y77" i="4"/>
  <c r="E75" i="4"/>
  <c r="Y57" i="4"/>
  <c r="E67" i="4"/>
  <c r="Y66" i="4"/>
  <c r="S83" i="4"/>
  <c r="AA54" i="4"/>
  <c r="AE74" i="4"/>
  <c r="S73" i="4"/>
  <c r="C71" i="4"/>
  <c r="AB54" i="4"/>
  <c r="AB77" i="4"/>
  <c r="AL66" i="4"/>
  <c r="AL70" i="4"/>
  <c r="C85" i="4"/>
  <c r="AL62" i="4"/>
  <c r="C80" i="4"/>
  <c r="AI76" i="4"/>
  <c r="AI60" i="4"/>
  <c r="AJ70" i="4"/>
  <c r="E62" i="4"/>
  <c r="E80" i="4"/>
  <c r="AB71" i="4"/>
  <c r="E63" i="4"/>
  <c r="AB74" i="4"/>
  <c r="Y64" i="4"/>
  <c r="AB57" i="4"/>
  <c r="S58" i="4"/>
  <c r="AB68" i="4"/>
  <c r="Y65" i="4"/>
  <c r="AE68" i="4"/>
  <c r="Y82" i="4"/>
  <c r="AE65" i="4"/>
  <c r="AI54" i="4"/>
  <c r="AB55" i="4"/>
  <c r="S64" i="4"/>
  <c r="E65" i="4"/>
  <c r="S71" i="4"/>
  <c r="U55" i="4"/>
  <c r="AB85" i="4"/>
  <c r="C89" i="4"/>
  <c r="AB88" i="4"/>
  <c r="S77" i="4"/>
  <c r="C61" i="4"/>
  <c r="C82" i="4"/>
  <c r="J63" i="4"/>
  <c r="J71" i="4"/>
  <c r="J57" i="4"/>
  <c r="AJ67" i="4"/>
  <c r="AJ65" i="4"/>
  <c r="AJ68" i="4"/>
  <c r="AJ71" i="4"/>
  <c r="AJ56" i="4"/>
  <c r="AJ82" i="4"/>
  <c r="Y61" i="4"/>
  <c r="Y62" i="4"/>
  <c r="E58" i="4"/>
  <c r="AB73" i="4"/>
  <c r="Y63" i="4"/>
  <c r="AE79" i="4"/>
  <c r="AI80" i="4"/>
  <c r="AE89" i="4"/>
  <c r="S59" i="4"/>
  <c r="AB89" i="4"/>
  <c r="S86" i="4"/>
  <c r="AB81" i="4"/>
  <c r="S61" i="4"/>
  <c r="AE57" i="4"/>
  <c r="AJ85" i="4"/>
  <c r="AE64" i="4"/>
  <c r="U72" i="4"/>
  <c r="E82" i="4"/>
  <c r="U68" i="4"/>
  <c r="C81" i="4"/>
  <c r="AB64" i="4"/>
  <c r="AE63" i="4"/>
  <c r="S72" i="4"/>
  <c r="J61" i="4"/>
  <c r="J59" i="4"/>
  <c r="J65" i="4"/>
  <c r="J88" i="4"/>
  <c r="J78" i="4"/>
  <c r="J85" i="4"/>
  <c r="AJ77" i="4"/>
  <c r="AJ66" i="4"/>
  <c r="AJ88" i="4"/>
  <c r="AJ54" i="4"/>
  <c r="AJ60" i="4"/>
  <c r="Y83" i="4"/>
  <c r="Y89" i="4"/>
  <c r="E55" i="4"/>
  <c r="E60" i="4"/>
  <c r="AB79" i="4"/>
  <c r="Y70" i="4"/>
  <c r="AE78" i="4"/>
  <c r="AJ81" i="4"/>
  <c r="AE77" i="4"/>
  <c r="S84" i="4"/>
  <c r="AB69" i="4"/>
  <c r="S54" i="4"/>
  <c r="AB62" i="4"/>
  <c r="S75" i="4"/>
  <c r="Y71" i="4"/>
  <c r="AE80" i="4"/>
  <c r="AE84" i="4"/>
  <c r="U67" i="4"/>
  <c r="U60" i="4"/>
  <c r="E64" i="4"/>
  <c r="U82" i="4"/>
  <c r="E76" i="4"/>
  <c r="U61" i="4"/>
  <c r="U66" i="4"/>
  <c r="C65" i="4"/>
  <c r="S89" i="4"/>
  <c r="AB75" i="4"/>
  <c r="AE71" i="4"/>
  <c r="AB61" i="4"/>
  <c r="J69" i="4"/>
  <c r="J86" i="4"/>
  <c r="J79" i="4"/>
  <c r="J67" i="4"/>
  <c r="J89" i="4"/>
  <c r="AJ55" i="4"/>
  <c r="AJ74" i="4"/>
  <c r="AJ83" i="4"/>
  <c r="AJ84" i="4"/>
  <c r="E79" i="4"/>
  <c r="Y60" i="4"/>
  <c r="Y73" i="4"/>
  <c r="E72" i="4"/>
  <c r="E83" i="4"/>
  <c r="AB83" i="4"/>
  <c r="Y67" i="4"/>
  <c r="Y56" i="4"/>
  <c r="AE62" i="4"/>
  <c r="S78" i="4"/>
  <c r="AB56" i="4"/>
  <c r="S65" i="4"/>
  <c r="AE70" i="4"/>
  <c r="S85" i="4"/>
  <c r="Y55" i="4"/>
  <c r="AE83" i="4"/>
  <c r="Q76" i="4"/>
  <c r="U75" i="4"/>
  <c r="U57" i="4"/>
  <c r="U74" i="4"/>
  <c r="Y88" i="4"/>
  <c r="U89" i="4"/>
  <c r="Y59" i="4"/>
  <c r="U88" i="4"/>
  <c r="AB70" i="4"/>
  <c r="AB72" i="4"/>
  <c r="AB59" i="4"/>
  <c r="Y74" i="4"/>
  <c r="AE85" i="4"/>
  <c r="AE66" i="4"/>
  <c r="S76" i="4"/>
  <c r="AE88" i="4"/>
  <c r="S67" i="4"/>
  <c r="AB65" i="4"/>
  <c r="S80" i="4"/>
  <c r="U59" i="4"/>
  <c r="AB76" i="4"/>
  <c r="U80" i="4"/>
  <c r="U65" i="4"/>
  <c r="U73" i="4"/>
  <c r="AB78" i="4"/>
  <c r="AB67" i="4"/>
  <c r="S68" i="4"/>
  <c r="Y68" i="4"/>
  <c r="AE60" i="4"/>
  <c r="AE67" i="4"/>
  <c r="S70" i="4"/>
  <c r="AB80" i="4"/>
  <c r="S55" i="4"/>
  <c r="E73" i="4"/>
  <c r="U56" i="4"/>
  <c r="U63" i="4"/>
  <c r="AD89" i="4"/>
  <c r="AL58" i="4"/>
  <c r="N71" i="4"/>
  <c r="N83" i="4"/>
  <c r="AL60" i="4"/>
  <c r="AL75" i="4"/>
  <c r="N62" i="4"/>
  <c r="N73" i="4"/>
  <c r="N79" i="4"/>
  <c r="N81" i="4"/>
  <c r="N77" i="4"/>
  <c r="N72" i="4"/>
  <c r="AD63" i="4"/>
  <c r="N89" i="4"/>
  <c r="N63" i="4"/>
  <c r="N57" i="4"/>
  <c r="Q86" i="4"/>
  <c r="AL84" i="4"/>
  <c r="AL59" i="4"/>
  <c r="N85" i="4"/>
  <c r="M78" i="4"/>
  <c r="Q88" i="4"/>
  <c r="Q66" i="4"/>
  <c r="AL73" i="4"/>
  <c r="AL71" i="4"/>
  <c r="N82" i="4"/>
  <c r="AL87" i="4"/>
  <c r="O76" i="4"/>
  <c r="AL77" i="4"/>
  <c r="AL56" i="4"/>
  <c r="N88" i="4"/>
  <c r="N70" i="4"/>
  <c r="N66" i="4"/>
  <c r="N65" i="4"/>
  <c r="N61" i="4"/>
  <c r="AL83" i="4"/>
  <c r="AL57" i="4"/>
  <c r="O86" i="4"/>
  <c r="Q57" i="4"/>
  <c r="Q74" i="4"/>
  <c r="Q75" i="4"/>
  <c r="Q79" i="4"/>
  <c r="U70" i="4"/>
  <c r="E81" i="4"/>
  <c r="U64" i="4"/>
  <c r="AL54" i="4"/>
  <c r="N76" i="4"/>
  <c r="N68" i="4"/>
  <c r="N74" i="4"/>
  <c r="AL82" i="4"/>
  <c r="AL74" i="4"/>
  <c r="AL89" i="4"/>
  <c r="N55" i="4"/>
  <c r="AL80" i="4"/>
  <c r="N80" i="4"/>
  <c r="AL65" i="4"/>
  <c r="N54" i="4"/>
  <c r="AL64" i="4"/>
  <c r="AL68" i="4"/>
  <c r="N67" i="4"/>
  <c r="O55" i="4"/>
  <c r="AD82" i="4"/>
  <c r="Q68" i="4"/>
  <c r="O72" i="4"/>
  <c r="M75" i="4"/>
  <c r="U77" i="4"/>
  <c r="E68" i="4"/>
  <c r="U86" i="4"/>
  <c r="Z63" i="4"/>
  <c r="N64" i="4"/>
  <c r="AL86" i="4"/>
  <c r="AL72" i="4"/>
  <c r="AL67" i="4"/>
  <c r="N69" i="4"/>
  <c r="AL63" i="4"/>
  <c r="N78" i="4"/>
  <c r="AL78" i="4"/>
  <c r="N84" i="4"/>
  <c r="AL55" i="4"/>
  <c r="AL79" i="4"/>
  <c r="M63" i="4"/>
  <c r="O78" i="4"/>
  <c r="Z75" i="4"/>
  <c r="Q83" i="4"/>
  <c r="AD62" i="4"/>
  <c r="E86" i="4"/>
  <c r="T73" i="4"/>
  <c r="Z78" i="4"/>
  <c r="T67" i="4"/>
  <c r="Z88" i="4"/>
  <c r="Z57" i="4"/>
  <c r="AA59" i="4"/>
  <c r="AA85" i="4"/>
  <c r="AA66" i="4"/>
  <c r="AA74" i="4"/>
  <c r="AA79" i="4"/>
  <c r="AA64" i="4"/>
  <c r="AA63" i="4"/>
  <c r="AA81" i="4"/>
  <c r="AA67" i="4"/>
  <c r="AA88" i="4"/>
  <c r="O85" i="4"/>
  <c r="AA73" i="4"/>
  <c r="V68" i="4"/>
  <c r="F77" i="4"/>
  <c r="F65" i="4"/>
  <c r="D84" i="4"/>
  <c r="V57" i="4"/>
  <c r="D80" i="4"/>
  <c r="D77" i="4"/>
  <c r="M79" i="4"/>
  <c r="M85" i="4"/>
  <c r="M83" i="4"/>
  <c r="Z79" i="4"/>
  <c r="Z74" i="4"/>
  <c r="Z76" i="4"/>
  <c r="Z62" i="4"/>
  <c r="Z66" i="4"/>
  <c r="Z77" i="4"/>
  <c r="Z70" i="4"/>
  <c r="Z68" i="4"/>
  <c r="F60" i="4"/>
  <c r="V83" i="4"/>
  <c r="F80" i="4"/>
  <c r="AD66" i="4"/>
  <c r="Z67" i="4"/>
  <c r="AD69" i="4"/>
  <c r="Z87" i="4"/>
  <c r="AK86" i="4"/>
  <c r="AK83" i="4"/>
  <c r="AK69" i="4"/>
  <c r="AK77" i="4"/>
  <c r="AK79" i="4"/>
  <c r="AK80" i="4"/>
  <c r="AK54" i="4"/>
  <c r="AK78" i="4"/>
  <c r="Q54" i="4"/>
  <c r="Q72" i="4"/>
  <c r="V56" i="4"/>
  <c r="V64" i="4"/>
  <c r="F76" i="4"/>
  <c r="V82" i="4"/>
  <c r="AC56" i="4"/>
  <c r="AC61" i="4"/>
  <c r="T87" i="4"/>
  <c r="I65" i="4"/>
  <c r="O73" i="4"/>
  <c r="D78" i="4"/>
  <c r="O74" i="4"/>
  <c r="M77" i="4"/>
  <c r="I70" i="4"/>
  <c r="O64" i="4"/>
  <c r="M84" i="4"/>
  <c r="I73" i="4"/>
  <c r="O69" i="4"/>
  <c r="M67" i="4"/>
  <c r="O65" i="4"/>
  <c r="D74" i="4"/>
  <c r="AD75" i="4"/>
  <c r="AD84" i="4"/>
  <c r="AD61" i="4"/>
  <c r="AD77" i="4"/>
  <c r="AD73" i="4"/>
  <c r="AK56" i="4"/>
  <c r="AK63" i="4"/>
  <c r="AK60" i="4"/>
  <c r="Z61" i="4"/>
  <c r="F83" i="4"/>
  <c r="Z58" i="4"/>
  <c r="AK87" i="4"/>
  <c r="Z56" i="4"/>
  <c r="AD87" i="4"/>
  <c r="Q58" i="4"/>
  <c r="Q59" i="4"/>
  <c r="Q71" i="4"/>
  <c r="Q77" i="4"/>
  <c r="M88" i="4"/>
  <c r="M82" i="4"/>
  <c r="Z80" i="4"/>
  <c r="AB66" i="4"/>
  <c r="AB82" i="4"/>
  <c r="AB60" i="4"/>
  <c r="AB58" i="4"/>
  <c r="AB84" i="4"/>
  <c r="S81" i="4"/>
  <c r="S82" i="4"/>
  <c r="S88" i="4"/>
  <c r="S56" i="4"/>
  <c r="S60" i="4"/>
  <c r="S79" i="4"/>
  <c r="S87" i="4"/>
  <c r="S57" i="4"/>
  <c r="AE72" i="4"/>
  <c r="AE54" i="4"/>
  <c r="AE86" i="4"/>
  <c r="AE76" i="4"/>
  <c r="AE69" i="4"/>
  <c r="AE59" i="4"/>
  <c r="AE61" i="4"/>
  <c r="AE56" i="4"/>
  <c r="AE87" i="4"/>
  <c r="AE58" i="4"/>
  <c r="AE75" i="4"/>
  <c r="D64" i="4"/>
  <c r="D86" i="4"/>
  <c r="F62" i="4"/>
  <c r="V88" i="4"/>
  <c r="V75" i="4"/>
  <c r="D76" i="4"/>
  <c r="D54" i="4"/>
  <c r="D85" i="4"/>
  <c r="P65" i="4"/>
  <c r="V61" i="4"/>
  <c r="F82" i="4"/>
  <c r="D88" i="4"/>
  <c r="D61" i="4"/>
  <c r="M61" i="4"/>
  <c r="O83" i="4"/>
  <c r="AD67" i="4"/>
  <c r="Z54" i="4"/>
  <c r="AD71" i="4"/>
  <c r="D66" i="4"/>
  <c r="V86" i="4"/>
  <c r="V70" i="4"/>
  <c r="V65" i="4"/>
  <c r="F69" i="4"/>
  <c r="M71" i="4"/>
  <c r="O71" i="4"/>
  <c r="T81" i="4"/>
  <c r="O70" i="4"/>
  <c r="D68" i="4"/>
  <c r="M81" i="4"/>
  <c r="O75" i="4"/>
  <c r="M58" i="4"/>
  <c r="O89" i="4"/>
  <c r="M87" i="4"/>
  <c r="O80" i="4"/>
  <c r="D60" i="4"/>
  <c r="AD59" i="4"/>
  <c r="AD64" i="4"/>
  <c r="AD56" i="4"/>
  <c r="D63" i="4"/>
  <c r="AD68" i="4"/>
  <c r="AD70" i="4"/>
  <c r="AK89" i="4"/>
  <c r="T65" i="4"/>
  <c r="AK72" i="4"/>
  <c r="AK65" i="4"/>
  <c r="Z81" i="4"/>
  <c r="Z64" i="4"/>
  <c r="I56" i="4"/>
  <c r="AK67" i="4"/>
  <c r="Q56" i="4"/>
  <c r="AD54" i="4"/>
  <c r="Q60" i="4"/>
  <c r="Q85" i="4"/>
  <c r="O84" i="4"/>
  <c r="M76" i="4"/>
  <c r="M56" i="4"/>
  <c r="M59" i="4"/>
  <c r="Z59" i="4"/>
  <c r="E69" i="4"/>
  <c r="E77" i="4"/>
  <c r="E89" i="4"/>
  <c r="E57" i="4"/>
  <c r="E71" i="4"/>
  <c r="U58" i="4"/>
  <c r="U79" i="4"/>
  <c r="U62" i="4"/>
  <c r="U84" i="4"/>
  <c r="U76" i="4"/>
  <c r="U54" i="4"/>
  <c r="U78" i="4"/>
  <c r="U69" i="4"/>
  <c r="U71" i="4"/>
  <c r="F89" i="4"/>
  <c r="O58" i="4"/>
  <c r="O56" i="4"/>
  <c r="V55" i="4"/>
  <c r="V73" i="4"/>
  <c r="F55" i="4"/>
  <c r="AD57" i="4"/>
  <c r="V59" i="4"/>
  <c r="V67" i="4"/>
  <c r="V85" i="4"/>
  <c r="F57" i="4"/>
  <c r="W70" i="4"/>
  <c r="F54" i="4"/>
  <c r="M70" i="4"/>
  <c r="O67" i="4"/>
  <c r="T86" i="4"/>
  <c r="O61" i="4"/>
  <c r="D87" i="4"/>
  <c r="M80" i="4"/>
  <c r="O88" i="4"/>
  <c r="D57" i="4"/>
  <c r="M68" i="4"/>
  <c r="O62" i="4"/>
  <c r="M62" i="4"/>
  <c r="D79" i="4"/>
  <c r="AD81" i="4"/>
  <c r="AD55" i="4"/>
  <c r="D56" i="4"/>
  <c r="AD88" i="4"/>
  <c r="Z60" i="4"/>
  <c r="AK64" i="4"/>
  <c r="AK73" i="4"/>
  <c r="T61" i="4"/>
  <c r="Z65" i="4"/>
  <c r="AK57" i="4"/>
  <c r="Q67" i="4"/>
  <c r="Q87" i="4"/>
  <c r="AD72" i="4"/>
  <c r="Q78" i="4"/>
  <c r="Q65" i="4"/>
  <c r="AD79" i="4"/>
  <c r="Q80" i="4"/>
  <c r="D55" i="4"/>
  <c r="AK55" i="4"/>
  <c r="F64" i="4"/>
  <c r="D70" i="4"/>
  <c r="Z85" i="4"/>
  <c r="Y79" i="4"/>
  <c r="Y84" i="4"/>
  <c r="Y75" i="4"/>
  <c r="Y81" i="4"/>
  <c r="Y58" i="4"/>
  <c r="V80" i="4"/>
  <c r="F87" i="4"/>
  <c r="O87" i="4"/>
  <c r="O57" i="4"/>
  <c r="W68" i="4"/>
  <c r="M66" i="4"/>
  <c r="AD80" i="4"/>
  <c r="Z55" i="4"/>
  <c r="V69" i="4"/>
  <c r="V81" i="4"/>
  <c r="F74" i="4"/>
  <c r="V87" i="4"/>
  <c r="F72" i="4"/>
  <c r="V78" i="4"/>
  <c r="F84" i="4"/>
  <c r="AD74" i="4"/>
  <c r="V74" i="4"/>
  <c r="AC83" i="4"/>
  <c r="F70" i="4"/>
  <c r="AC57" i="4"/>
  <c r="V72" i="4"/>
  <c r="M74" i="4"/>
  <c r="M57" i="4"/>
  <c r="O68" i="4"/>
  <c r="M60" i="4"/>
  <c r="I68" i="4"/>
  <c r="O79" i="4"/>
  <c r="M64" i="4"/>
  <c r="O60" i="4"/>
  <c r="D58" i="4"/>
  <c r="M86" i="4"/>
  <c r="AD83" i="4"/>
  <c r="Z86" i="4"/>
  <c r="Z73" i="4"/>
  <c r="AK75" i="4"/>
  <c r="AK66" i="4"/>
  <c r="Z82" i="4"/>
  <c r="AK59" i="4"/>
  <c r="Q81" i="4"/>
  <c r="Q89" i="4"/>
  <c r="Q84" i="4"/>
  <c r="AK70" i="4"/>
  <c r="D81" i="4"/>
  <c r="AE55" i="4"/>
  <c r="S62" i="4"/>
  <c r="Q63" i="4"/>
  <c r="E56" i="4"/>
  <c r="D67" i="4"/>
  <c r="M89" i="4"/>
  <c r="U85" i="4"/>
  <c r="O82" i="4"/>
  <c r="AH81" i="4"/>
  <c r="AH62" i="4"/>
  <c r="AH73" i="4"/>
  <c r="AH71" i="4"/>
  <c r="AH61" i="4"/>
  <c r="AH79" i="4"/>
  <c r="AH65" i="4"/>
  <c r="AH55" i="4"/>
  <c r="AH78" i="4"/>
  <c r="AH80" i="4"/>
  <c r="AH60" i="4"/>
  <c r="AH85" i="4"/>
  <c r="AH75" i="4"/>
  <c r="AH66" i="4"/>
  <c r="AH58" i="4"/>
  <c r="AH57" i="4"/>
  <c r="AH83" i="4"/>
  <c r="AH87" i="4"/>
  <c r="AH89" i="4"/>
  <c r="AH54" i="4"/>
  <c r="AH56" i="4"/>
  <c r="AH68" i="4"/>
  <c r="AH77" i="4"/>
  <c r="AH86" i="4"/>
  <c r="AH70" i="4"/>
  <c r="AH74" i="4"/>
  <c r="AH63" i="4"/>
  <c r="AH76" i="4"/>
  <c r="AH88" i="4"/>
  <c r="AH67" i="4"/>
  <c r="R80" i="4"/>
  <c r="R87" i="4"/>
  <c r="G62" i="4"/>
  <c r="G83" i="4"/>
  <c r="G55" i="4"/>
  <c r="G58" i="4"/>
  <c r="G73" i="4"/>
  <c r="G61" i="4"/>
  <c r="G59" i="4"/>
  <c r="G78" i="4"/>
  <c r="G84" i="4"/>
  <c r="G56" i="4"/>
  <c r="G70" i="4"/>
  <c r="G66" i="4"/>
  <c r="G72" i="4"/>
  <c r="G68" i="4"/>
  <c r="G65" i="4"/>
  <c r="G79" i="4"/>
  <c r="G67" i="4"/>
  <c r="G81" i="4"/>
  <c r="G75" i="4"/>
  <c r="G54" i="4"/>
  <c r="G85" i="4"/>
  <c r="G60" i="4"/>
  <c r="G63" i="4"/>
  <c r="X77" i="4"/>
  <c r="X74" i="4"/>
  <c r="F88" i="4"/>
  <c r="F71" i="4"/>
  <c r="F81" i="4"/>
  <c r="V89" i="4"/>
  <c r="F59" i="4"/>
  <c r="O63" i="4"/>
  <c r="M69" i="4"/>
  <c r="Z89" i="4"/>
  <c r="V71" i="4"/>
  <c r="F79" i="4"/>
  <c r="V58" i="4"/>
  <c r="F66" i="4"/>
  <c r="AD86" i="4"/>
  <c r="V54" i="4"/>
  <c r="F68" i="4"/>
  <c r="V76" i="4"/>
  <c r="F67" i="4"/>
  <c r="AD60" i="4"/>
  <c r="V77" i="4"/>
  <c r="AC65" i="4"/>
  <c r="D89" i="4"/>
  <c r="AC84" i="4"/>
  <c r="V84" i="4"/>
  <c r="M65" i="4"/>
  <c r="M72" i="4"/>
  <c r="O77" i="4"/>
  <c r="O66" i="4"/>
  <c r="T55" i="4"/>
  <c r="D71" i="4"/>
  <c r="D62" i="4"/>
  <c r="D72" i="4"/>
  <c r="Z84" i="4"/>
  <c r="Z83" i="4"/>
  <c r="AK68" i="4"/>
  <c r="AK88" i="4"/>
  <c r="Z71" i="4"/>
  <c r="AD85" i="4"/>
  <c r="Q62" i="4"/>
  <c r="Q73" i="4"/>
  <c r="AD65" i="4"/>
  <c r="Q69" i="4"/>
  <c r="Q70" i="4"/>
  <c r="Z72" i="4"/>
  <c r="O54" i="4"/>
  <c r="D75" i="4"/>
  <c r="S74" i="4"/>
  <c r="U87" i="4"/>
  <c r="D69" i="4"/>
  <c r="AA70" i="4"/>
  <c r="AA69" i="4"/>
  <c r="AA65" i="4"/>
  <c r="AA60" i="4"/>
  <c r="AA58" i="4"/>
  <c r="AA84" i="4"/>
  <c r="AA89" i="4"/>
  <c r="AA57" i="4"/>
  <c r="AA86" i="4"/>
  <c r="AG81" i="4"/>
  <c r="AG62" i="4"/>
  <c r="L88" i="4"/>
  <c r="L81" i="4"/>
  <c r="L57" i="4"/>
  <c r="L80" i="4"/>
  <c r="L87" i="4"/>
  <c r="L61" i="4"/>
  <c r="L86" i="4"/>
  <c r="L64" i="4"/>
  <c r="L83" i="4"/>
  <c r="L71" i="4"/>
  <c r="L72" i="4"/>
  <c r="L75" i="4"/>
  <c r="L70" i="4"/>
  <c r="L66" i="4"/>
  <c r="L79" i="4"/>
  <c r="L63" i="4"/>
  <c r="L62" i="4"/>
  <c r="L85" i="4"/>
  <c r="L67" i="4"/>
  <c r="L60" i="4"/>
  <c r="L54" i="4"/>
  <c r="L77" i="4"/>
  <c r="L76" i="4"/>
  <c r="L68" i="4"/>
  <c r="H75" i="4"/>
  <c r="H88" i="4"/>
  <c r="P71" i="4"/>
  <c r="W60" i="4"/>
  <c r="I67" i="4"/>
  <c r="AC88" i="4"/>
  <c r="AC79" i="4"/>
  <c r="AC68" i="4"/>
  <c r="AC60" i="4"/>
  <c r="AC80" i="4"/>
  <c r="AC77" i="4"/>
  <c r="AC63" i="4"/>
  <c r="AC76" i="4"/>
  <c r="AC62" i="4"/>
  <c r="AC86" i="4"/>
  <c r="AC67" i="4"/>
  <c r="P81" i="4"/>
  <c r="I79" i="4"/>
  <c r="P73" i="4"/>
  <c r="I71" i="4"/>
  <c r="I55" i="4"/>
  <c r="P89" i="4"/>
  <c r="W66" i="4"/>
  <c r="I59" i="4"/>
  <c r="T83" i="4"/>
  <c r="C72" i="4"/>
  <c r="C78" i="4"/>
  <c r="C56" i="4"/>
  <c r="C74" i="4"/>
  <c r="C57" i="4"/>
  <c r="C87" i="4"/>
  <c r="C54" i="4"/>
  <c r="C86" i="4"/>
  <c r="C77" i="4"/>
  <c r="C63" i="4"/>
  <c r="P80" i="4"/>
  <c r="P61" i="4"/>
  <c r="P57" i="4"/>
  <c r="P83" i="4"/>
  <c r="P75" i="4"/>
  <c r="P77" i="4"/>
  <c r="W71" i="4"/>
  <c r="W89" i="4"/>
  <c r="C60" i="4"/>
  <c r="AC71" i="4"/>
  <c r="W69" i="4"/>
  <c r="C68" i="4"/>
  <c r="C55" i="4"/>
  <c r="AC59" i="4"/>
  <c r="I66" i="4"/>
  <c r="AI70" i="4"/>
  <c r="I78" i="4"/>
  <c r="AI85" i="4"/>
  <c r="T79" i="4"/>
  <c r="I72" i="4"/>
  <c r="AI83" i="4"/>
  <c r="T77" i="4"/>
  <c r="T84" i="4"/>
  <c r="T54" i="4"/>
  <c r="J75" i="4"/>
  <c r="J77" i="4"/>
  <c r="J82" i="4"/>
  <c r="J64" i="4"/>
  <c r="J62" i="4"/>
  <c r="J68" i="4"/>
  <c r="J66" i="4"/>
  <c r="J55" i="4"/>
  <c r="J60" i="4"/>
  <c r="J87" i="4"/>
  <c r="J73" i="4"/>
  <c r="AJ58" i="4"/>
  <c r="AJ57" i="4"/>
  <c r="I74" i="4"/>
  <c r="I69" i="4"/>
  <c r="P86" i="4"/>
  <c r="P70" i="4"/>
  <c r="P64" i="4"/>
  <c r="W82" i="4"/>
  <c r="AC85" i="4"/>
  <c r="W81" i="4"/>
  <c r="AC74" i="4"/>
  <c r="I81" i="4"/>
  <c r="AM53" i="4"/>
  <c r="I63" i="4"/>
  <c r="T74" i="4"/>
  <c r="AI68" i="4"/>
  <c r="AI87" i="4"/>
  <c r="P54" i="4"/>
  <c r="P66" i="4"/>
  <c r="P55" i="4"/>
  <c r="P60" i="4"/>
  <c r="P58" i="4"/>
  <c r="W74" i="4"/>
  <c r="W84" i="4"/>
  <c r="W88" i="4"/>
  <c r="AC70" i="4"/>
  <c r="C75" i="4"/>
  <c r="W56" i="4"/>
  <c r="C79" i="4"/>
  <c r="AC54" i="4"/>
  <c r="C73" i="4"/>
  <c r="AC75" i="4"/>
  <c r="I77" i="4"/>
  <c r="AI72" i="4"/>
  <c r="T89" i="4"/>
  <c r="AI75" i="4"/>
  <c r="I86" i="4"/>
  <c r="T56" i="4"/>
  <c r="I57" i="4"/>
  <c r="AI63" i="4"/>
  <c r="I61" i="4"/>
  <c r="T78" i="4"/>
  <c r="I75" i="4"/>
  <c r="P67" i="4"/>
  <c r="P82" i="4"/>
  <c r="P76" i="4"/>
  <c r="P62" i="4"/>
  <c r="W73" i="4"/>
  <c r="C67" i="4"/>
  <c r="W75" i="4"/>
  <c r="W86" i="4"/>
  <c r="C83" i="4"/>
  <c r="C62" i="4"/>
  <c r="AC58" i="4"/>
  <c r="W54" i="4"/>
  <c r="AC73" i="4"/>
  <c r="T75" i="4"/>
  <c r="T66" i="4"/>
  <c r="I80" i="4"/>
  <c r="AI64" i="4"/>
  <c r="T80" i="4"/>
  <c r="I88" i="4"/>
  <c r="I62" i="4"/>
  <c r="AI59" i="4"/>
  <c r="I58" i="4"/>
  <c r="AI77" i="4"/>
  <c r="AI78" i="4"/>
  <c r="I76" i="4"/>
  <c r="I54" i="4"/>
  <c r="AI56" i="4"/>
  <c r="AL85" i="4"/>
  <c r="AL76" i="4"/>
  <c r="W62" i="4"/>
  <c r="I89" i="4"/>
  <c r="T88" i="4"/>
  <c r="T76" i="4"/>
  <c r="P72" i="4"/>
  <c r="AC72" i="4"/>
  <c r="P84" i="4"/>
  <c r="P56" i="4"/>
  <c r="P63" i="4"/>
  <c r="C66" i="4"/>
  <c r="W61" i="4"/>
  <c r="C64" i="4"/>
  <c r="AC55" i="4"/>
  <c r="W55" i="4"/>
  <c r="AC64" i="4"/>
  <c r="T63" i="4"/>
  <c r="T59" i="4"/>
  <c r="AI57" i="4"/>
  <c r="T57" i="4"/>
  <c r="I83" i="4"/>
  <c r="AI61" i="4"/>
  <c r="T69" i="4"/>
  <c r="I87" i="4"/>
  <c r="AI58" i="4"/>
  <c r="T72" i="4"/>
  <c r="AI71" i="4"/>
  <c r="AI62" i="4"/>
  <c r="T85" i="4"/>
  <c r="I60" i="4"/>
  <c r="I84" i="4"/>
  <c r="W80" i="4"/>
  <c r="W58" i="4"/>
  <c r="W65" i="4"/>
  <c r="W79" i="4"/>
  <c r="W72" i="4"/>
  <c r="W76" i="4"/>
  <c r="W59" i="4"/>
  <c r="W87" i="4"/>
  <c r="W63" i="4"/>
  <c r="W57" i="4"/>
  <c r="W78" i="4"/>
  <c r="P88" i="4"/>
  <c r="P87" i="4"/>
  <c r="P85" i="4"/>
  <c r="P69" i="4"/>
  <c r="P79" i="4"/>
  <c r="P59" i="4"/>
  <c r="C76" i="4"/>
  <c r="AC69" i="4"/>
  <c r="C70" i="4"/>
  <c r="AC81" i="4"/>
  <c r="W85" i="4"/>
  <c r="C59" i="4"/>
  <c r="AC89" i="4"/>
  <c r="W67" i="4"/>
  <c r="AC66" i="4"/>
  <c r="W83" i="4"/>
  <c r="T71" i="4"/>
  <c r="T68" i="4"/>
  <c r="AI74" i="4"/>
  <c r="T60" i="4"/>
  <c r="T64" i="4"/>
  <c r="I64" i="4"/>
  <c r="AI73" i="4"/>
  <c r="T82" i="4"/>
  <c r="I85" i="4"/>
  <c r="AI89" i="4"/>
  <c r="AI88" i="4"/>
  <c r="T58" i="4"/>
  <c r="AI55" i="4"/>
  <c r="AM61" i="4" l="1"/>
  <c r="H12" i="3" s="1"/>
  <c r="J12" i="3" s="1"/>
  <c r="AM68" i="4"/>
  <c r="H19" i="3" s="1"/>
  <c r="I19" i="3" s="1"/>
  <c r="AM73" i="4"/>
  <c r="H24" i="3" s="1"/>
  <c r="I24" i="3" s="1"/>
  <c r="AM65" i="4"/>
  <c r="H16" i="3" s="1"/>
  <c r="I16" i="3" s="1"/>
  <c r="AM71" i="4"/>
  <c r="H22" i="3" s="1"/>
  <c r="J22" i="3" s="1"/>
  <c r="AM70" i="4"/>
  <c r="H21" i="3" s="1"/>
  <c r="J21" i="3" s="1"/>
  <c r="AM66" i="4"/>
  <c r="H17" i="3" s="1"/>
  <c r="I17" i="3" s="1"/>
  <c r="AM89" i="4"/>
  <c r="H40" i="3" s="1"/>
  <c r="J40" i="3" s="1"/>
  <c r="AM78" i="4"/>
  <c r="H29" i="3" s="1"/>
  <c r="I29" i="3" s="1"/>
  <c r="AM62" i="4"/>
  <c r="H13" i="3" s="1"/>
  <c r="J13" i="3" s="1"/>
  <c r="AM54" i="4"/>
  <c r="H5" i="3" s="1"/>
  <c r="J5" i="3" s="1"/>
  <c r="AM59" i="4"/>
  <c r="H10" i="3" s="1"/>
  <c r="I10" i="3" s="1"/>
  <c r="AM67" i="4"/>
  <c r="H18" i="3" s="1"/>
  <c r="I18" i="3" s="1"/>
  <c r="AM79" i="4"/>
  <c r="H30" i="3" s="1"/>
  <c r="I30" i="3" s="1"/>
  <c r="AM82" i="4"/>
  <c r="H33" i="3" s="1"/>
  <c r="J33" i="3" s="1"/>
  <c r="AM88" i="4"/>
  <c r="H39" i="3" s="1"/>
  <c r="I39" i="3" s="1"/>
  <c r="AM87" i="4"/>
  <c r="H38" i="3" s="1"/>
  <c r="J38" i="3" s="1"/>
  <c r="AM57" i="4"/>
  <c r="H8" i="3" s="1"/>
  <c r="I8" i="3" s="1"/>
  <c r="AM80" i="4"/>
  <c r="H31" i="3" s="1"/>
  <c r="J31" i="3" s="1"/>
  <c r="AM75" i="4"/>
  <c r="H26" i="3" s="1"/>
  <c r="J26" i="3" s="1"/>
  <c r="AM74" i="4"/>
  <c r="H25" i="3" s="1"/>
  <c r="J25" i="3" s="1"/>
  <c r="AM86" i="4"/>
  <c r="H37" i="3" s="1"/>
  <c r="J37" i="3" s="1"/>
  <c r="AM60" i="4"/>
  <c r="H11" i="3" s="1"/>
  <c r="I11" i="3" s="1"/>
  <c r="AM63" i="4"/>
  <c r="H14" i="3" s="1"/>
  <c r="J14" i="3" s="1"/>
  <c r="AM58" i="4"/>
  <c r="H9" i="3" s="1"/>
  <c r="J9" i="3" s="1"/>
  <c r="AM85" i="4"/>
  <c r="H36" i="3" s="1"/>
  <c r="I36" i="3" s="1"/>
  <c r="AM64" i="4"/>
  <c r="H15" i="3" s="1"/>
  <c r="J15" i="3" s="1"/>
  <c r="AM76" i="4"/>
  <c r="H27" i="3" s="1"/>
  <c r="J27" i="3" s="1"/>
  <c r="AM83" i="4"/>
  <c r="H34" i="3" s="1"/>
  <c r="I34" i="3" s="1"/>
  <c r="AM56" i="4"/>
  <c r="H7" i="3" s="1"/>
  <c r="I7" i="3" s="1"/>
  <c r="AM55" i="4"/>
  <c r="H6" i="3" s="1"/>
  <c r="J6" i="3" s="1"/>
  <c r="AM81" i="4"/>
  <c r="H32" i="3" s="1"/>
  <c r="J32" i="3" s="1"/>
  <c r="AM69" i="4"/>
  <c r="H20" i="3" s="1"/>
  <c r="I20" i="3" s="1"/>
  <c r="AM84" i="4"/>
  <c r="H35" i="3" s="1"/>
  <c r="J35" i="3" s="1"/>
  <c r="AM77" i="4"/>
  <c r="H28" i="3" s="1"/>
  <c r="I28" i="3" s="1"/>
  <c r="AM72" i="4"/>
  <c r="H23" i="3" s="1"/>
  <c r="J23" i="3" s="1"/>
  <c r="J19" i="3" l="1"/>
  <c r="J8" i="3"/>
  <c r="I21" i="3"/>
  <c r="J16" i="3"/>
  <c r="J24" i="3"/>
  <c r="I23" i="3"/>
  <c r="J30" i="3"/>
  <c r="I33" i="3"/>
  <c r="J18" i="3"/>
  <c r="J29" i="3"/>
  <c r="I38" i="3"/>
  <c r="I12" i="3"/>
  <c r="I9" i="3"/>
  <c r="J20" i="3"/>
  <c r="I22" i="3"/>
  <c r="J39" i="3"/>
  <c r="J11" i="3"/>
  <c r="I6" i="3"/>
  <c r="J17" i="3"/>
  <c r="I40" i="3"/>
  <c r="I32" i="3"/>
  <c r="J36" i="3"/>
  <c r="I35" i="3"/>
  <c r="I13" i="3"/>
  <c r="I31" i="3"/>
  <c r="J10" i="3"/>
  <c r="I5" i="3"/>
  <c r="I14" i="3"/>
  <c r="H41" i="3"/>
  <c r="E16" i="13" s="1"/>
  <c r="I25" i="3"/>
  <c r="I37" i="3"/>
  <c r="J7" i="3"/>
  <c r="I27" i="3"/>
  <c r="I15" i="3"/>
  <c r="K5" i="3" s="1" a="1"/>
  <c r="K17" i="3" s="1"/>
  <c r="N17" i="3" s="1"/>
  <c r="J34" i="3"/>
  <c r="I26" i="3"/>
  <c r="J28" i="3"/>
  <c r="J41" i="3" l="1"/>
  <c r="F22" i="13" s="1"/>
  <c r="K40" i="3"/>
  <c r="N40" i="3" s="1"/>
  <c r="K18" i="3"/>
  <c r="N18" i="3" s="1"/>
  <c r="K35" i="3"/>
  <c r="N35" i="3" s="1"/>
  <c r="K15" i="3"/>
  <c r="N15" i="3" s="1"/>
  <c r="K9" i="3"/>
  <c r="N9" i="3" s="1"/>
  <c r="K29" i="3"/>
  <c r="N29" i="3" s="1"/>
  <c r="K5" i="3"/>
  <c r="L5" i="3" s="1"/>
  <c r="K8" i="3"/>
  <c r="N8" i="3" s="1"/>
  <c r="K19" i="3"/>
  <c r="N19" i="3" s="1"/>
  <c r="K23" i="3"/>
  <c r="N23" i="3" s="1"/>
  <c r="K36" i="3"/>
  <c r="N36" i="3" s="1"/>
  <c r="K34" i="3"/>
  <c r="N34" i="3" s="1"/>
  <c r="K38" i="3"/>
  <c r="N38" i="3" s="1"/>
  <c r="K25" i="3"/>
  <c r="N25" i="3" s="1"/>
  <c r="K12" i="3"/>
  <c r="N12" i="3" s="1"/>
  <c r="K32" i="3"/>
  <c r="N32" i="3" s="1"/>
  <c r="K20" i="3"/>
  <c r="N20" i="3" s="1"/>
  <c r="K10" i="3"/>
  <c r="N10" i="3" s="1"/>
  <c r="K16" i="3"/>
  <c r="N16" i="3" s="1"/>
  <c r="K30" i="3"/>
  <c r="N30" i="3" s="1"/>
  <c r="K27" i="3"/>
  <c r="N27" i="3" s="1"/>
  <c r="K28" i="3"/>
  <c r="N28" i="3" s="1"/>
  <c r="K26" i="3"/>
  <c r="N26" i="3" s="1"/>
  <c r="K39" i="3"/>
  <c r="N39" i="3" s="1"/>
  <c r="K24" i="3"/>
  <c r="N24" i="3" s="1"/>
  <c r="K6" i="3"/>
  <c r="N6" i="3" s="1"/>
  <c r="I41" i="3"/>
  <c r="D22" i="13" s="1"/>
  <c r="K22" i="3"/>
  <c r="N22" i="3" s="1"/>
  <c r="K13" i="3"/>
  <c r="N13" i="3" s="1"/>
  <c r="K14" i="3"/>
  <c r="N14" i="3" s="1"/>
  <c r="K31" i="3"/>
  <c r="N31" i="3" s="1"/>
  <c r="K33" i="3"/>
  <c r="N33" i="3" s="1"/>
  <c r="K7" i="3"/>
  <c r="N7" i="3" s="1"/>
  <c r="K37" i="3"/>
  <c r="N37" i="3" s="1"/>
  <c r="K21" i="3"/>
  <c r="N21" i="3" s="1"/>
  <c r="K11" i="3"/>
  <c r="N11" i="3" s="1"/>
  <c r="AE24" i="3"/>
  <c r="H28" i="11"/>
  <c r="AA24" i="3"/>
  <c r="H21" i="11"/>
  <c r="AE17" i="3"/>
  <c r="L17" i="3"/>
  <c r="M17" i="3"/>
  <c r="AA17" i="3"/>
  <c r="AA40" i="3"/>
  <c r="H44" i="11"/>
  <c r="M40" i="3"/>
  <c r="L40" i="3"/>
  <c r="H11" i="11"/>
  <c r="AA7" i="3"/>
  <c r="L7" i="3"/>
  <c r="AA19" i="3"/>
  <c r="AE19" i="3"/>
  <c r="H23" i="11"/>
  <c r="M19" i="3"/>
  <c r="L20" i="3"/>
  <c r="AE20" i="3"/>
  <c r="H24" i="11"/>
  <c r="AA20" i="3"/>
  <c r="AE30" i="3"/>
  <c r="L30" i="3"/>
  <c r="H14" i="11" l="1"/>
  <c r="H22" i="11"/>
  <c r="AA23" i="3"/>
  <c r="K27" i="11" s="1"/>
  <c r="L10" i="3"/>
  <c r="I14" i="11" s="1"/>
  <c r="M23" i="3"/>
  <c r="M7" i="3"/>
  <c r="M20" i="3"/>
  <c r="J24" i="11" s="1"/>
  <c r="L19" i="3"/>
  <c r="I23" i="11" s="1"/>
  <c r="AE40" i="3"/>
  <c r="AE36" i="3"/>
  <c r="L40" i="11" s="1"/>
  <c r="AA30" i="3"/>
  <c r="K34" i="11" s="1"/>
  <c r="M16" i="3"/>
  <c r="J20" i="11" s="1"/>
  <c r="L23" i="3"/>
  <c r="I27" i="11" s="1"/>
  <c r="M34" i="3"/>
  <c r="L37" i="3"/>
  <c r="I41" i="11" s="1"/>
  <c r="AE27" i="3"/>
  <c r="L31" i="11" s="1"/>
  <c r="AE7" i="3"/>
  <c r="L11" i="11" s="1"/>
  <c r="L35" i="3"/>
  <c r="I39" i="11" s="1"/>
  <c r="M24" i="3"/>
  <c r="AE10" i="3"/>
  <c r="L14" i="11" s="1"/>
  <c r="M18" i="3"/>
  <c r="J22" i="11" s="1"/>
  <c r="AA6" i="3"/>
  <c r="K10" i="11" s="1"/>
  <c r="AA10" i="3"/>
  <c r="K14" i="11" s="1"/>
  <c r="L34" i="3"/>
  <c r="I38" i="11" s="1"/>
  <c r="AE18" i="3"/>
  <c r="L22" i="11" s="1"/>
  <c r="L16" i="3"/>
  <c r="I20" i="11" s="1"/>
  <c r="AE13" i="3"/>
  <c r="L17" i="11" s="1"/>
  <c r="H38" i="11"/>
  <c r="AA34" i="3"/>
  <c r="K38" i="11" s="1"/>
  <c r="H34" i="11"/>
  <c r="AE16" i="3"/>
  <c r="L20" i="11" s="1"/>
  <c r="L24" i="3"/>
  <c r="I28" i="11" s="1"/>
  <c r="M35" i="3"/>
  <c r="J39" i="11" s="1"/>
  <c r="AA35" i="3"/>
  <c r="K39" i="11" s="1"/>
  <c r="M36" i="3"/>
  <c r="J40" i="11" s="1"/>
  <c r="L36" i="3"/>
  <c r="M37" i="3"/>
  <c r="J41" i="11" s="1"/>
  <c r="H39" i="11"/>
  <c r="AA16" i="3"/>
  <c r="K20" i="11" s="1"/>
  <c r="H20" i="11"/>
  <c r="H27" i="11"/>
  <c r="AE35" i="3"/>
  <c r="L39" i="11" s="1"/>
  <c r="AA18" i="3"/>
  <c r="K22" i="11" s="1"/>
  <c r="AE6" i="3"/>
  <c r="L10" i="11" s="1"/>
  <c r="H10" i="11"/>
  <c r="M10" i="3"/>
  <c r="J14" i="11" s="1"/>
  <c r="AE23" i="3"/>
  <c r="L27" i="11" s="1"/>
  <c r="M32" i="3"/>
  <c r="J36" i="11" s="1"/>
  <c r="H40" i="11"/>
  <c r="L18" i="3"/>
  <c r="I22" i="11" s="1"/>
  <c r="AA36" i="3"/>
  <c r="K40" i="11" s="1"/>
  <c r="M30" i="3"/>
  <c r="J34" i="11" s="1"/>
  <c r="M22" i="3"/>
  <c r="J26" i="11" s="1"/>
  <c r="H13" i="11"/>
  <c r="H19" i="11"/>
  <c r="H15" i="11"/>
  <c r="AA38" i="3"/>
  <c r="K42" i="11" s="1"/>
  <c r="L9" i="3"/>
  <c r="I13" i="11" s="1"/>
  <c r="L27" i="3"/>
  <c r="I31" i="11" s="1"/>
  <c r="M38" i="3"/>
  <c r="J42" i="11" s="1"/>
  <c r="AA9" i="3"/>
  <c r="K13" i="11" s="1"/>
  <c r="L38" i="3"/>
  <c r="I42" i="11" s="1"/>
  <c r="AE11" i="3"/>
  <c r="L15" i="11" s="1"/>
  <c r="L11" i="3"/>
  <c r="I15" i="11" s="1"/>
  <c r="H31" i="11"/>
  <c r="AA27" i="3"/>
  <c r="K31" i="11" s="1"/>
  <c r="H42" i="11"/>
  <c r="AA11" i="3"/>
  <c r="K15" i="11" s="1"/>
  <c r="M27" i="3"/>
  <c r="J31" i="11" s="1"/>
  <c r="AE38" i="3"/>
  <c r="L42" i="11" s="1"/>
  <c r="M9" i="3"/>
  <c r="J13" i="11" s="1"/>
  <c r="AE21" i="3"/>
  <c r="L25" i="11" s="1"/>
  <c r="L6" i="3"/>
  <c r="I10" i="11" s="1"/>
  <c r="AE37" i="3"/>
  <c r="L41" i="11" s="1"/>
  <c r="H41" i="11"/>
  <c r="L25" i="3"/>
  <c r="I29" i="11" s="1"/>
  <c r="M26" i="3"/>
  <c r="J30" i="11" s="1"/>
  <c r="AE31" i="3"/>
  <c r="L35" i="11" s="1"/>
  <c r="AE22" i="3"/>
  <c r="L26" i="11" s="1"/>
  <c r="AA15" i="3"/>
  <c r="AA21" i="3"/>
  <c r="K25" i="11" s="1"/>
  <c r="AE14" i="3"/>
  <c r="L18" i="11" s="1"/>
  <c r="H26" i="11"/>
  <c r="AE15" i="3"/>
  <c r="L19" i="11" s="1"/>
  <c r="L21" i="3"/>
  <c r="I25" i="11" s="1"/>
  <c r="H17" i="11"/>
  <c r="L12" i="3"/>
  <c r="I16" i="11" s="1"/>
  <c r="AE29" i="3"/>
  <c r="L33" i="11" s="1"/>
  <c r="AA22" i="3"/>
  <c r="K26" i="11" s="1"/>
  <c r="AE9" i="3"/>
  <c r="L13" i="11" s="1"/>
  <c r="M15" i="3"/>
  <c r="J19" i="11" s="1"/>
  <c r="M11" i="3"/>
  <c r="J15" i="11" s="1"/>
  <c r="AA37" i="3"/>
  <c r="K41" i="11" s="1"/>
  <c r="AA13" i="3"/>
  <c r="K17" i="11" s="1"/>
  <c r="M29" i="3"/>
  <c r="J33" i="11" s="1"/>
  <c r="H16" i="11"/>
  <c r="AE25" i="3"/>
  <c r="L29" i="11" s="1"/>
  <c r="AA31" i="3"/>
  <c r="K35" i="11" s="1"/>
  <c r="H9" i="11"/>
  <c r="N5" i="3"/>
  <c r="N41" i="3" s="1"/>
  <c r="P41" i="3" s="1"/>
  <c r="AE5" i="3"/>
  <c r="L9" i="11" s="1"/>
  <c r="L28" i="3"/>
  <c r="I32" i="11" s="1"/>
  <c r="M12" i="3"/>
  <c r="J16" i="11" s="1"/>
  <c r="M5" i="3"/>
  <c r="J9" i="11" s="1"/>
  <c r="AA5" i="3"/>
  <c r="K9" i="11" s="1"/>
  <c r="M28" i="3"/>
  <c r="J32" i="11" s="1"/>
  <c r="AE12" i="3"/>
  <c r="L16" i="11" s="1"/>
  <c r="AA12" i="3"/>
  <c r="K16" i="11" s="1"/>
  <c r="H33" i="11"/>
  <c r="H29" i="11"/>
  <c r="M25" i="3"/>
  <c r="J29" i="11" s="1"/>
  <c r="L13" i="3"/>
  <c r="I17" i="11" s="1"/>
  <c r="AA28" i="3"/>
  <c r="K32" i="11" s="1"/>
  <c r="AA29" i="3"/>
  <c r="K33" i="11" s="1"/>
  <c r="AE28" i="3"/>
  <c r="L32" i="11" s="1"/>
  <c r="L29" i="3"/>
  <c r="I33" i="11" s="1"/>
  <c r="H32" i="11"/>
  <c r="AA25" i="3"/>
  <c r="K29" i="11" s="1"/>
  <c r="AE34" i="3"/>
  <c r="L38" i="11" s="1"/>
  <c r="L22" i="3"/>
  <c r="I26" i="11" s="1"/>
  <c r="L15" i="3"/>
  <c r="I19" i="11" s="1"/>
  <c r="H25" i="11"/>
  <c r="L31" i="3"/>
  <c r="I35" i="11" s="1"/>
  <c r="M13" i="3"/>
  <c r="J17" i="11" s="1"/>
  <c r="H36" i="11"/>
  <c r="L33" i="3"/>
  <c r="I37" i="11" s="1"/>
  <c r="M39" i="3"/>
  <c r="J43" i="11" s="1"/>
  <c r="AE39" i="3"/>
  <c r="L43" i="11" s="1"/>
  <c r="L32" i="3"/>
  <c r="I36" i="11" s="1"/>
  <c r="AA33" i="3"/>
  <c r="K37" i="11" s="1"/>
  <c r="AA39" i="3"/>
  <c r="K43" i="11" s="1"/>
  <c r="AA32" i="3"/>
  <c r="K36" i="11" s="1"/>
  <c r="M33" i="3"/>
  <c r="J37" i="11" s="1"/>
  <c r="H43" i="11"/>
  <c r="AE8" i="3"/>
  <c r="L12" i="11" s="1"/>
  <c r="M8" i="3"/>
  <c r="J12" i="11" s="1"/>
  <c r="H12" i="11"/>
  <c r="L8" i="3"/>
  <c r="AE33" i="3"/>
  <c r="L37" i="11" s="1"/>
  <c r="L14" i="3"/>
  <c r="I18" i="11" s="1"/>
  <c r="AA26" i="3"/>
  <c r="K30" i="11" s="1"/>
  <c r="AA8" i="3"/>
  <c r="K12" i="11" s="1"/>
  <c r="H37" i="11"/>
  <c r="AA14" i="3"/>
  <c r="K18" i="11" s="1"/>
  <c r="AE26" i="3"/>
  <c r="L30" i="11" s="1"/>
  <c r="K41" i="3"/>
  <c r="G27" i="13" s="1"/>
  <c r="H35" i="11"/>
  <c r="M14" i="3"/>
  <c r="J18" i="11" s="1"/>
  <c r="H30" i="11"/>
  <c r="AE32" i="3"/>
  <c r="L36" i="11" s="1"/>
  <c r="M21" i="3"/>
  <c r="J25" i="11" s="1"/>
  <c r="M31" i="3"/>
  <c r="J35" i="11" s="1"/>
  <c r="H18" i="11"/>
  <c r="M6" i="3"/>
  <c r="J10" i="11" s="1"/>
  <c r="L39" i="3"/>
  <c r="I43" i="11" s="1"/>
  <c r="L26" i="3"/>
  <c r="I30" i="11" s="1"/>
  <c r="K23" i="11"/>
  <c r="I9" i="11"/>
  <c r="K11" i="11"/>
  <c r="K19" i="11"/>
  <c r="K21" i="11"/>
  <c r="K44" i="11"/>
  <c r="J27" i="11"/>
  <c r="I21" i="11"/>
  <c r="L28" i="11"/>
  <c r="J11" i="11"/>
  <c r="K28" i="11"/>
  <c r="I40" i="11"/>
  <c r="L21" i="11"/>
  <c r="J21" i="11"/>
  <c r="I24" i="11"/>
  <c r="J23" i="11"/>
  <c r="J38" i="11"/>
  <c r="I44" i="11"/>
  <c r="L24" i="11"/>
  <c r="I34" i="11"/>
  <c r="L23" i="11"/>
  <c r="J44" i="11"/>
  <c r="L34" i="11"/>
  <c r="K24" i="11"/>
  <c r="I11" i="11"/>
  <c r="L44" i="11"/>
  <c r="J28" i="11"/>
  <c r="G38" i="13" l="1"/>
  <c r="H45" i="11"/>
  <c r="D21" i="8" s="1"/>
  <c r="M41" i="3"/>
  <c r="F33" i="13" s="1"/>
  <c r="L41" i="3"/>
  <c r="F32" i="13" s="1"/>
  <c r="AE41" i="3"/>
  <c r="O27" i="13" s="1"/>
  <c r="AA41" i="3"/>
  <c r="O26" i="13" s="1"/>
  <c r="I12" i="11"/>
  <c r="I45" i="11" s="1"/>
  <c r="E21" i="8" s="1"/>
  <c r="J45" i="11"/>
  <c r="F21" i="8" s="1"/>
  <c r="L45" i="11"/>
  <c r="H21" i="8" s="1"/>
  <c r="K45" i="11"/>
  <c r="G21" i="8" s="1"/>
  <c r="Q38" i="3" l="1"/>
  <c r="Q40" i="3"/>
  <c r="Q34" i="3"/>
  <c r="Q31" i="3"/>
  <c r="Q32" i="3"/>
  <c r="Q29" i="3"/>
  <c r="Q25" i="3"/>
  <c r="Q21" i="3"/>
  <c r="Q8" i="3"/>
  <c r="Q20" i="3"/>
  <c r="Q12" i="3"/>
  <c r="Q11" i="3"/>
  <c r="Q37" i="3"/>
  <c r="Q6" i="3"/>
  <c r="Q22" i="3"/>
  <c r="Q9" i="3"/>
  <c r="Q30" i="3"/>
  <c r="Q5" i="3"/>
  <c r="Q16" i="3"/>
  <c r="Q23" i="3"/>
  <c r="Q24" i="3"/>
  <c r="Q10" i="3"/>
  <c r="Q19" i="3"/>
  <c r="Q15" i="3"/>
  <c r="Q14" i="3"/>
  <c r="Q7" i="3"/>
  <c r="Q33" i="3"/>
  <c r="Q35" i="3"/>
  <c r="Q27" i="3"/>
  <c r="Q39" i="3"/>
  <c r="Q36" i="3"/>
  <c r="Q17" i="3"/>
  <c r="Q26" i="3"/>
  <c r="Q13" i="3"/>
  <c r="Q18" i="3"/>
  <c r="Q28" i="3"/>
  <c r="R17" i="3" l="1"/>
  <c r="S17" i="3"/>
  <c r="R9" i="3"/>
  <c r="S9" i="3"/>
  <c r="R21" i="3"/>
  <c r="S21" i="3"/>
  <c r="S36" i="3"/>
  <c r="R36" i="3"/>
  <c r="R39" i="3"/>
  <c r="S39" i="3"/>
  <c r="S10" i="3"/>
  <c r="R10" i="3"/>
  <c r="R6" i="3"/>
  <c r="S6" i="3"/>
  <c r="R29" i="3"/>
  <c r="S29" i="3"/>
  <c r="R27" i="3"/>
  <c r="S27" i="3"/>
  <c r="R24" i="3"/>
  <c r="S24" i="3"/>
  <c r="R32" i="3"/>
  <c r="S32" i="3"/>
  <c r="S15" i="3"/>
  <c r="R15" i="3"/>
  <c r="R37" i="3"/>
  <c r="S37" i="3"/>
  <c r="R28" i="3"/>
  <c r="S28" i="3"/>
  <c r="S35" i="3"/>
  <c r="R35" i="3"/>
  <c r="S23" i="3"/>
  <c r="R23" i="3"/>
  <c r="S11" i="3"/>
  <c r="R11" i="3"/>
  <c r="S31" i="3"/>
  <c r="R31" i="3"/>
  <c r="S25" i="3"/>
  <c r="R25" i="3"/>
  <c r="S18" i="3"/>
  <c r="R18" i="3"/>
  <c r="R33" i="3"/>
  <c r="S33" i="3"/>
  <c r="S16" i="3"/>
  <c r="R16" i="3"/>
  <c r="R12" i="3"/>
  <c r="S12" i="3"/>
  <c r="R34" i="3"/>
  <c r="S34" i="3"/>
  <c r="S22" i="3"/>
  <c r="R22" i="3"/>
  <c r="R13" i="3"/>
  <c r="S13" i="3"/>
  <c r="S7" i="3"/>
  <c r="R7" i="3"/>
  <c r="Q41" i="3"/>
  <c r="F43" i="13" s="1"/>
  <c r="R5" i="3"/>
  <c r="S5" i="3"/>
  <c r="S20" i="3"/>
  <c r="R20" i="3"/>
  <c r="S40" i="3"/>
  <c r="R40" i="3"/>
  <c r="R19" i="3"/>
  <c r="S19" i="3"/>
  <c r="S26" i="3"/>
  <c r="R26" i="3"/>
  <c r="S14" i="3"/>
  <c r="R14" i="3"/>
  <c r="R30" i="3"/>
  <c r="S30" i="3"/>
  <c r="S8" i="3"/>
  <c r="R8" i="3"/>
  <c r="S38" i="3"/>
  <c r="R38" i="3"/>
  <c r="R41" i="3" l="1"/>
  <c r="D48" i="13" s="1"/>
  <c r="T5" i="3" a="1"/>
  <c r="S41" i="3"/>
  <c r="F48" i="13" s="1"/>
  <c r="T24" i="3" l="1"/>
  <c r="T11" i="3"/>
  <c r="T36" i="3"/>
  <c r="T25" i="3"/>
  <c r="T13" i="3"/>
  <c r="T27" i="3"/>
  <c r="T35" i="3"/>
  <c r="T8" i="3"/>
  <c r="T14" i="3"/>
  <c r="T20" i="3"/>
  <c r="T30" i="3"/>
  <c r="T37" i="3"/>
  <c r="T10" i="3"/>
  <c r="T9" i="3"/>
  <c r="T19" i="3"/>
  <c r="T28" i="3"/>
  <c r="T16" i="3"/>
  <c r="T32" i="3"/>
  <c r="T15" i="3"/>
  <c r="T12" i="3"/>
  <c r="T39" i="3"/>
  <c r="T7" i="3"/>
  <c r="T23" i="3"/>
  <c r="T18" i="3"/>
  <c r="T22" i="3"/>
  <c r="T29" i="3"/>
  <c r="T31" i="3"/>
  <c r="T17" i="3"/>
  <c r="T33" i="3"/>
  <c r="T40" i="3"/>
  <c r="T34" i="3"/>
  <c r="T21" i="3"/>
  <c r="T6" i="3"/>
  <c r="T38" i="3"/>
  <c r="T5" i="3"/>
  <c r="T26" i="3"/>
  <c r="AB33" i="3" l="1"/>
  <c r="M37" i="11"/>
  <c r="R37" i="11" s="1"/>
  <c r="AF33" i="3"/>
  <c r="U33" i="3"/>
  <c r="V33" i="3"/>
  <c r="W33" i="3"/>
  <c r="U39" i="3"/>
  <c r="AB39" i="3"/>
  <c r="AF39" i="3"/>
  <c r="M43" i="11"/>
  <c r="R43" i="11" s="1"/>
  <c r="V39" i="3"/>
  <c r="W39" i="3"/>
  <c r="V10" i="3"/>
  <c r="AF10" i="3"/>
  <c r="AB10" i="3"/>
  <c r="M14" i="11"/>
  <c r="R14" i="11" s="1"/>
  <c r="U10" i="3"/>
  <c r="W10" i="3"/>
  <c r="V13" i="3"/>
  <c r="M17" i="11"/>
  <c r="R17" i="11" s="1"/>
  <c r="U13" i="3"/>
  <c r="AB13" i="3"/>
  <c r="AF13" i="3"/>
  <c r="W13" i="3"/>
  <c r="U25" i="3"/>
  <c r="M29" i="11"/>
  <c r="R29" i="11" s="1"/>
  <c r="AB25" i="3"/>
  <c r="V25" i="3"/>
  <c r="AF25" i="3"/>
  <c r="W25" i="3"/>
  <c r="V30" i="3"/>
  <c r="AB30" i="3"/>
  <c r="AF30" i="3"/>
  <c r="M34" i="11"/>
  <c r="R34" i="11" s="1"/>
  <c r="U30" i="3"/>
  <c r="W30" i="3"/>
  <c r="U36" i="3"/>
  <c r="AF36" i="3"/>
  <c r="M40" i="11"/>
  <c r="R40" i="11" s="1"/>
  <c r="V36" i="3"/>
  <c r="AB36" i="3"/>
  <c r="W36" i="3"/>
  <c r="V18" i="3"/>
  <c r="U18" i="3"/>
  <c r="AB18" i="3"/>
  <c r="M22" i="11"/>
  <c r="R22" i="11" s="1"/>
  <c r="AF18" i="3"/>
  <c r="W18" i="3"/>
  <c r="U8" i="3"/>
  <c r="AF8" i="3"/>
  <c r="V8" i="3"/>
  <c r="AB8" i="3"/>
  <c r="M12" i="11"/>
  <c r="R12" i="11" s="1"/>
  <c r="W8" i="3"/>
  <c r="V34" i="3"/>
  <c r="AB34" i="3"/>
  <c r="AF34" i="3"/>
  <c r="M38" i="11"/>
  <c r="R38" i="11" s="1"/>
  <c r="U34" i="3"/>
  <c r="W34" i="3"/>
  <c r="M23" i="11"/>
  <c r="R23" i="11" s="1"/>
  <c r="AB19" i="3"/>
  <c r="U19" i="3"/>
  <c r="AF19" i="3"/>
  <c r="V19" i="3"/>
  <c r="W19" i="3"/>
  <c r="AF7" i="3"/>
  <c r="M11" i="11"/>
  <c r="R11" i="11" s="1"/>
  <c r="AB7" i="3"/>
  <c r="V7" i="3"/>
  <c r="U7" i="3"/>
  <c r="W7" i="3"/>
  <c r="M31" i="11"/>
  <c r="R31" i="11" s="1"/>
  <c r="AB27" i="3"/>
  <c r="AF27" i="3"/>
  <c r="V27" i="3"/>
  <c r="U27" i="3"/>
  <c r="W27" i="3"/>
  <c r="V17" i="3"/>
  <c r="U17" i="3"/>
  <c r="AF17" i="3"/>
  <c r="M21" i="11"/>
  <c r="R21" i="11" s="1"/>
  <c r="AB17" i="3"/>
  <c r="W17" i="3"/>
  <c r="AF37" i="3"/>
  <c r="AB37" i="3"/>
  <c r="M41" i="11"/>
  <c r="R41" i="11" s="1"/>
  <c r="U37" i="3"/>
  <c r="V37" i="3"/>
  <c r="W37" i="3"/>
  <c r="V5" i="3"/>
  <c r="AF5" i="3"/>
  <c r="M9" i="11"/>
  <c r="U5" i="3"/>
  <c r="T41" i="3"/>
  <c r="G53" i="13" s="1"/>
  <c r="AB5" i="3"/>
  <c r="W5" i="3"/>
  <c r="AB31" i="3"/>
  <c r="V31" i="3"/>
  <c r="AF31" i="3"/>
  <c r="M35" i="11"/>
  <c r="R35" i="11" s="1"/>
  <c r="U31" i="3"/>
  <c r="W31" i="3"/>
  <c r="M42" i="11"/>
  <c r="R42" i="11" s="1"/>
  <c r="V38" i="3"/>
  <c r="AB38" i="3"/>
  <c r="U38" i="3"/>
  <c r="AF38" i="3"/>
  <c r="W38" i="3"/>
  <c r="V29" i="3"/>
  <c r="U29" i="3"/>
  <c r="AB29" i="3"/>
  <c r="AF29" i="3"/>
  <c r="M33" i="11"/>
  <c r="R33" i="11" s="1"/>
  <c r="W29" i="3"/>
  <c r="AB32" i="3"/>
  <c r="M36" i="11"/>
  <c r="R36" i="11" s="1"/>
  <c r="V32" i="3"/>
  <c r="U32" i="3"/>
  <c r="AF32" i="3"/>
  <c r="W32" i="3"/>
  <c r="M24" i="11"/>
  <c r="R24" i="11" s="1"/>
  <c r="U20" i="3"/>
  <c r="AF20" i="3"/>
  <c r="AB20" i="3"/>
  <c r="V20" i="3"/>
  <c r="W20" i="3"/>
  <c r="AF11" i="3"/>
  <c r="M15" i="11"/>
  <c r="R15" i="11" s="1"/>
  <c r="V11" i="3"/>
  <c r="U11" i="3"/>
  <c r="AB11" i="3"/>
  <c r="W11" i="3"/>
  <c r="M25" i="11"/>
  <c r="R25" i="11" s="1"/>
  <c r="AB21" i="3"/>
  <c r="AF21" i="3"/>
  <c r="V21" i="3"/>
  <c r="U21" i="3"/>
  <c r="W21" i="3"/>
  <c r="AB28" i="3"/>
  <c r="M32" i="11"/>
  <c r="R32" i="11" s="1"/>
  <c r="V28" i="3"/>
  <c r="AF28" i="3"/>
  <c r="U28" i="3"/>
  <c r="W28" i="3"/>
  <c r="AB23" i="3"/>
  <c r="M27" i="11"/>
  <c r="R27" i="11" s="1"/>
  <c r="V23" i="3"/>
  <c r="U23" i="3"/>
  <c r="AF23" i="3"/>
  <c r="W23" i="3"/>
  <c r="U35" i="3"/>
  <c r="V35" i="3"/>
  <c r="AF35" i="3"/>
  <c r="M39" i="11"/>
  <c r="R39" i="11" s="1"/>
  <c r="AB35" i="3"/>
  <c r="W35" i="3"/>
  <c r="M44" i="11"/>
  <c r="R44" i="11" s="1"/>
  <c r="AB40" i="3"/>
  <c r="AF40" i="3"/>
  <c r="U40" i="3"/>
  <c r="V40" i="3"/>
  <c r="W40" i="3"/>
  <c r="V9" i="3"/>
  <c r="M13" i="11"/>
  <c r="R13" i="11" s="1"/>
  <c r="U9" i="3"/>
  <c r="AF9" i="3"/>
  <c r="AB9" i="3"/>
  <c r="W9" i="3"/>
  <c r="AF26" i="3"/>
  <c r="AB26" i="3"/>
  <c r="M30" i="11"/>
  <c r="R30" i="11" s="1"/>
  <c r="U26" i="3"/>
  <c r="V26" i="3"/>
  <c r="W26" i="3"/>
  <c r="AB12" i="3"/>
  <c r="AF12" i="3"/>
  <c r="V12" i="3"/>
  <c r="M16" i="11"/>
  <c r="R16" i="11" s="1"/>
  <c r="U12" i="3"/>
  <c r="W12" i="3"/>
  <c r="AF15" i="3"/>
  <c r="V15" i="3"/>
  <c r="AB15" i="3"/>
  <c r="M19" i="11"/>
  <c r="R19" i="11" s="1"/>
  <c r="U15" i="3"/>
  <c r="W15" i="3"/>
  <c r="U6" i="3"/>
  <c r="V6" i="3"/>
  <c r="AF6" i="3"/>
  <c r="AB6" i="3"/>
  <c r="M10" i="11"/>
  <c r="R10" i="11" s="1"/>
  <c r="W6" i="3"/>
  <c r="M26" i="11"/>
  <c r="R26" i="11" s="1"/>
  <c r="U22" i="3"/>
  <c r="AB22" i="3"/>
  <c r="V22" i="3"/>
  <c r="AF22" i="3"/>
  <c r="W22" i="3"/>
  <c r="U16" i="3"/>
  <c r="AB16" i="3"/>
  <c r="V16" i="3"/>
  <c r="M20" i="11"/>
  <c r="R20" i="11" s="1"/>
  <c r="AF16" i="3"/>
  <c r="W16" i="3"/>
  <c r="U14" i="3"/>
  <c r="AB14" i="3"/>
  <c r="AF14" i="3"/>
  <c r="M18" i="11"/>
  <c r="R18" i="11" s="1"/>
  <c r="V14" i="3"/>
  <c r="W14" i="3"/>
  <c r="U24" i="3"/>
  <c r="AB24" i="3"/>
  <c r="V24" i="3"/>
  <c r="M28" i="11"/>
  <c r="R28" i="11" s="1"/>
  <c r="AF24" i="3"/>
  <c r="W24" i="3"/>
  <c r="Q28" i="11" l="1"/>
  <c r="V28" i="11" s="1"/>
  <c r="AG24" i="3"/>
  <c r="Q18" i="11"/>
  <c r="V18" i="11" s="1"/>
  <c r="AG14" i="3"/>
  <c r="N20" i="11"/>
  <c r="S20" i="11" s="1"/>
  <c r="X16" i="3"/>
  <c r="P19" i="11"/>
  <c r="U19" i="11" s="1"/>
  <c r="AC15" i="3"/>
  <c r="P16" i="11"/>
  <c r="U16" i="11" s="1"/>
  <c r="AC12" i="3"/>
  <c r="P13" i="11"/>
  <c r="U13" i="11" s="1"/>
  <c r="AC9" i="3"/>
  <c r="Q44" i="11"/>
  <c r="V44" i="11" s="1"/>
  <c r="AG40" i="3"/>
  <c r="N39" i="11"/>
  <c r="S39" i="11" s="1"/>
  <c r="X35" i="3"/>
  <c r="N32" i="11"/>
  <c r="S32" i="11" s="1"/>
  <c r="X28" i="3"/>
  <c r="Q25" i="11"/>
  <c r="V25" i="11" s="1"/>
  <c r="AG21" i="3"/>
  <c r="Q15" i="11"/>
  <c r="V15" i="11" s="1"/>
  <c r="AG11" i="3"/>
  <c r="Q36" i="11"/>
  <c r="V36" i="11" s="1"/>
  <c r="AG32" i="3"/>
  <c r="P33" i="11"/>
  <c r="U33" i="11" s="1"/>
  <c r="AC29" i="3"/>
  <c r="P9" i="11"/>
  <c r="AB41" i="3"/>
  <c r="O52" i="13" s="1"/>
  <c r="AC5" i="3"/>
  <c r="N41" i="11"/>
  <c r="S41" i="11" s="1"/>
  <c r="X37" i="3"/>
  <c r="N21" i="11"/>
  <c r="S21" i="11" s="1"/>
  <c r="X17" i="3"/>
  <c r="Q23" i="11"/>
  <c r="V23" i="11" s="1"/>
  <c r="AG19" i="3"/>
  <c r="P38" i="11"/>
  <c r="U38" i="11" s="1"/>
  <c r="AC34" i="3"/>
  <c r="O40" i="11"/>
  <c r="T40" i="11" s="1"/>
  <c r="Y36" i="3"/>
  <c r="P34" i="11"/>
  <c r="U34" i="11" s="1"/>
  <c r="AC30" i="3"/>
  <c r="P43" i="11"/>
  <c r="U43" i="11" s="1"/>
  <c r="AC39" i="3"/>
  <c r="P10" i="11"/>
  <c r="U10" i="11" s="1"/>
  <c r="AC6" i="3"/>
  <c r="Q13" i="11"/>
  <c r="V13" i="11" s="1"/>
  <c r="AG9" i="3"/>
  <c r="P44" i="11"/>
  <c r="U44" i="11" s="1"/>
  <c r="AC40" i="3"/>
  <c r="Q32" i="11"/>
  <c r="V32" i="11" s="1"/>
  <c r="AG28" i="3"/>
  <c r="P25" i="11"/>
  <c r="U25" i="11" s="1"/>
  <c r="AC21" i="3"/>
  <c r="N36" i="11"/>
  <c r="S36" i="11" s="1"/>
  <c r="X32" i="3"/>
  <c r="N33" i="11"/>
  <c r="S33" i="11" s="1"/>
  <c r="X29" i="3"/>
  <c r="O21" i="11"/>
  <c r="T21" i="11" s="1"/>
  <c r="Y17" i="3"/>
  <c r="N11" i="11"/>
  <c r="S11" i="11" s="1"/>
  <c r="X7" i="3"/>
  <c r="N23" i="11"/>
  <c r="S23" i="11" s="1"/>
  <c r="X19" i="3"/>
  <c r="O38" i="11"/>
  <c r="T38" i="11" s="1"/>
  <c r="Y34" i="3"/>
  <c r="Q22" i="11"/>
  <c r="V22" i="11" s="1"/>
  <c r="AG18" i="3"/>
  <c r="O34" i="11"/>
  <c r="T34" i="11" s="1"/>
  <c r="Y30" i="3"/>
  <c r="Q17" i="11"/>
  <c r="V17" i="11" s="1"/>
  <c r="AG13" i="3"/>
  <c r="P14" i="11"/>
  <c r="U14" i="11" s="1"/>
  <c r="AC10" i="3"/>
  <c r="N43" i="11"/>
  <c r="S43" i="11" s="1"/>
  <c r="X39" i="3"/>
  <c r="N18" i="11"/>
  <c r="S18" i="11" s="1"/>
  <c r="X14" i="3"/>
  <c r="O30" i="11"/>
  <c r="T30" i="11" s="1"/>
  <c r="Y26" i="3"/>
  <c r="Q27" i="11"/>
  <c r="V27" i="11" s="1"/>
  <c r="AG23" i="3"/>
  <c r="O24" i="11"/>
  <c r="T24" i="11" s="1"/>
  <c r="Y20" i="3"/>
  <c r="O36" i="11"/>
  <c r="T36" i="11" s="1"/>
  <c r="Y32" i="3"/>
  <c r="O33" i="11"/>
  <c r="T33" i="11" s="1"/>
  <c r="Y29" i="3"/>
  <c r="N35" i="11"/>
  <c r="S35" i="11" s="1"/>
  <c r="X31" i="3"/>
  <c r="N9" i="11"/>
  <c r="U41" i="3"/>
  <c r="F58" i="13" s="1"/>
  <c r="X5" i="3"/>
  <c r="P41" i="11"/>
  <c r="U41" i="11" s="1"/>
  <c r="AC37" i="3"/>
  <c r="O11" i="11"/>
  <c r="T11" i="11" s="1"/>
  <c r="Y7" i="3"/>
  <c r="P23" i="11"/>
  <c r="U23" i="11" s="1"/>
  <c r="AC19" i="3"/>
  <c r="Q40" i="11"/>
  <c r="V40" i="11" s="1"/>
  <c r="AG36" i="3"/>
  <c r="P17" i="11"/>
  <c r="U17" i="11" s="1"/>
  <c r="AC13" i="3"/>
  <c r="Q14" i="11"/>
  <c r="V14" i="11" s="1"/>
  <c r="AG10" i="3"/>
  <c r="Q26" i="11"/>
  <c r="V26" i="11" s="1"/>
  <c r="AG22" i="3"/>
  <c r="N13" i="11"/>
  <c r="S13" i="11" s="1"/>
  <c r="X9" i="3"/>
  <c r="N30" i="11"/>
  <c r="S30" i="11" s="1"/>
  <c r="X26" i="3"/>
  <c r="N27" i="11"/>
  <c r="S27" i="11" s="1"/>
  <c r="X23" i="3"/>
  <c r="P24" i="11"/>
  <c r="U24" i="11" s="1"/>
  <c r="AC20" i="3"/>
  <c r="M45" i="11"/>
  <c r="D22" i="8" s="1"/>
  <c r="R9" i="11"/>
  <c r="R45" i="11" s="1"/>
  <c r="D19" i="8" s="1"/>
  <c r="D23" i="8" s="1"/>
  <c r="Q41" i="11"/>
  <c r="V41" i="11" s="1"/>
  <c r="AG37" i="3"/>
  <c r="N31" i="11"/>
  <c r="S31" i="11" s="1"/>
  <c r="X27" i="3"/>
  <c r="P11" i="11"/>
  <c r="U11" i="11" s="1"/>
  <c r="AC7" i="3"/>
  <c r="P22" i="11"/>
  <c r="U22" i="11" s="1"/>
  <c r="AC18" i="3"/>
  <c r="N40" i="11"/>
  <c r="S40" i="11" s="1"/>
  <c r="X36" i="3"/>
  <c r="Q29" i="11"/>
  <c r="V29" i="11" s="1"/>
  <c r="AG25" i="3"/>
  <c r="N17" i="11"/>
  <c r="S17" i="11" s="1"/>
  <c r="X13" i="3"/>
  <c r="O14" i="11"/>
  <c r="T14" i="11" s="1"/>
  <c r="Y10" i="3"/>
  <c r="O37" i="11"/>
  <c r="T37" i="11" s="1"/>
  <c r="Y33" i="3"/>
  <c r="O19" i="11"/>
  <c r="T19" i="11" s="1"/>
  <c r="Y15" i="3"/>
  <c r="Q10" i="11"/>
  <c r="V10" i="11" s="1"/>
  <c r="AG6" i="3"/>
  <c r="P28" i="11"/>
  <c r="U28" i="11" s="1"/>
  <c r="AC24" i="3"/>
  <c r="O10" i="11"/>
  <c r="T10" i="11" s="1"/>
  <c r="Y6" i="3"/>
  <c r="N28" i="11"/>
  <c r="S28" i="11" s="1"/>
  <c r="X24" i="3"/>
  <c r="Q20" i="11"/>
  <c r="V20" i="11" s="1"/>
  <c r="AG16" i="3"/>
  <c r="P26" i="11"/>
  <c r="U26" i="11" s="1"/>
  <c r="AC22" i="3"/>
  <c r="N10" i="11"/>
  <c r="S10" i="11" s="1"/>
  <c r="X6" i="3"/>
  <c r="N16" i="11"/>
  <c r="S16" i="11" s="1"/>
  <c r="X12" i="3"/>
  <c r="O13" i="11"/>
  <c r="T13" i="11" s="1"/>
  <c r="Y9" i="3"/>
  <c r="P39" i="11"/>
  <c r="U39" i="11" s="1"/>
  <c r="AC35" i="3"/>
  <c r="O27" i="11"/>
  <c r="T27" i="11" s="1"/>
  <c r="Y23" i="3"/>
  <c r="P32" i="11"/>
  <c r="U32" i="11" s="1"/>
  <c r="AC28" i="3"/>
  <c r="P15" i="11"/>
  <c r="U15" i="11" s="1"/>
  <c r="AC11" i="3"/>
  <c r="Q24" i="11"/>
  <c r="V24" i="11" s="1"/>
  <c r="AG20" i="3"/>
  <c r="P36" i="11"/>
  <c r="U36" i="11" s="1"/>
  <c r="AC32" i="3"/>
  <c r="Q42" i="11"/>
  <c r="V42" i="11" s="1"/>
  <c r="AG38" i="3"/>
  <c r="Q35" i="11"/>
  <c r="V35" i="11" s="1"/>
  <c r="AG31" i="3"/>
  <c r="AF41" i="3"/>
  <c r="O53" i="13" s="1"/>
  <c r="Q9" i="11"/>
  <c r="AG5" i="3"/>
  <c r="O31" i="11"/>
  <c r="T31" i="11" s="1"/>
  <c r="Y27" i="3"/>
  <c r="P12" i="11"/>
  <c r="U12" i="11" s="1"/>
  <c r="AC8" i="3"/>
  <c r="N22" i="11"/>
  <c r="S22" i="11" s="1"/>
  <c r="X18" i="3"/>
  <c r="O29" i="11"/>
  <c r="T29" i="11" s="1"/>
  <c r="Y25" i="3"/>
  <c r="N37" i="11"/>
  <c r="S37" i="11" s="1"/>
  <c r="X33" i="3"/>
  <c r="P18" i="11"/>
  <c r="U18" i="11" s="1"/>
  <c r="AC14" i="3"/>
  <c r="O28" i="11"/>
  <c r="T28" i="11" s="1"/>
  <c r="Y24" i="3"/>
  <c r="Q19" i="11"/>
  <c r="V19" i="11" s="1"/>
  <c r="AG15" i="3"/>
  <c r="O32" i="11"/>
  <c r="T32" i="11" s="1"/>
  <c r="Y28" i="3"/>
  <c r="O26" i="11"/>
  <c r="T26" i="11" s="1"/>
  <c r="Y22" i="3"/>
  <c r="N26" i="11"/>
  <c r="S26" i="11" s="1"/>
  <c r="X22" i="3"/>
  <c r="P30" i="11"/>
  <c r="U30" i="11" s="1"/>
  <c r="AC26" i="3"/>
  <c r="N15" i="11"/>
  <c r="S15" i="11" s="1"/>
  <c r="X11" i="3"/>
  <c r="N24" i="11"/>
  <c r="S24" i="11" s="1"/>
  <c r="X20" i="3"/>
  <c r="N42" i="11"/>
  <c r="S42" i="11" s="1"/>
  <c r="X38" i="3"/>
  <c r="O35" i="11"/>
  <c r="T35" i="11" s="1"/>
  <c r="Y31" i="3"/>
  <c r="O9" i="11"/>
  <c r="V41" i="3"/>
  <c r="F59" i="13" s="1"/>
  <c r="Y5" i="3"/>
  <c r="P21" i="11"/>
  <c r="U21" i="11" s="1"/>
  <c r="AC17" i="3"/>
  <c r="Q31" i="11"/>
  <c r="V31" i="11" s="1"/>
  <c r="AG27" i="3"/>
  <c r="Q11" i="11"/>
  <c r="V11" i="11" s="1"/>
  <c r="AG7" i="3"/>
  <c r="N38" i="11"/>
  <c r="S38" i="11" s="1"/>
  <c r="X34" i="3"/>
  <c r="O12" i="11"/>
  <c r="T12" i="11" s="1"/>
  <c r="Y8" i="3"/>
  <c r="O22" i="11"/>
  <c r="T22" i="11" s="1"/>
  <c r="Y18" i="3"/>
  <c r="N34" i="11"/>
  <c r="S34" i="11" s="1"/>
  <c r="X30" i="3"/>
  <c r="P29" i="11"/>
  <c r="U29" i="11" s="1"/>
  <c r="AC25" i="3"/>
  <c r="O17" i="11"/>
  <c r="T17" i="11" s="1"/>
  <c r="Y13" i="3"/>
  <c r="O43" i="11"/>
  <c r="T43" i="11" s="1"/>
  <c r="Y39" i="3"/>
  <c r="Q37" i="11"/>
  <c r="V37" i="11" s="1"/>
  <c r="AG33" i="3"/>
  <c r="O18" i="11"/>
  <c r="T18" i="11" s="1"/>
  <c r="Y14" i="3"/>
  <c r="N19" i="11"/>
  <c r="S19" i="11" s="1"/>
  <c r="X15" i="3"/>
  <c r="O16" i="11"/>
  <c r="T16" i="11" s="1"/>
  <c r="Y12" i="3"/>
  <c r="Q30" i="11"/>
  <c r="V30" i="11" s="1"/>
  <c r="AG26" i="3"/>
  <c r="O44" i="11"/>
  <c r="T44" i="11" s="1"/>
  <c r="Y40" i="3"/>
  <c r="Q39" i="11"/>
  <c r="V39" i="11" s="1"/>
  <c r="AG35" i="3"/>
  <c r="P27" i="11"/>
  <c r="U27" i="11" s="1"/>
  <c r="AC23" i="3"/>
  <c r="N25" i="11"/>
  <c r="S25" i="11" s="1"/>
  <c r="X21" i="3"/>
  <c r="O15" i="11"/>
  <c r="T15" i="11" s="1"/>
  <c r="Y11" i="3"/>
  <c r="P42" i="11"/>
  <c r="U42" i="11" s="1"/>
  <c r="AC38" i="3"/>
  <c r="P35" i="11"/>
  <c r="U35" i="11" s="1"/>
  <c r="AC31" i="3"/>
  <c r="P31" i="11"/>
  <c r="U31" i="11" s="1"/>
  <c r="AC27" i="3"/>
  <c r="Q12" i="11"/>
  <c r="V12" i="11" s="1"/>
  <c r="AG8" i="3"/>
  <c r="O20" i="11"/>
  <c r="T20" i="11" s="1"/>
  <c r="Y16" i="3"/>
  <c r="P20" i="11"/>
  <c r="U20" i="11" s="1"/>
  <c r="AC16" i="3"/>
  <c r="Q16" i="11"/>
  <c r="V16" i="11" s="1"/>
  <c r="AG12" i="3"/>
  <c r="N44" i="11"/>
  <c r="S44" i="11" s="1"/>
  <c r="X40" i="3"/>
  <c r="O39" i="11"/>
  <c r="T39" i="11" s="1"/>
  <c r="Y35" i="3"/>
  <c r="O25" i="11"/>
  <c r="T25" i="11" s="1"/>
  <c r="Y21" i="3"/>
  <c r="Q33" i="11"/>
  <c r="V33" i="11" s="1"/>
  <c r="AG29" i="3"/>
  <c r="O42" i="11"/>
  <c r="T42" i="11" s="1"/>
  <c r="Y38" i="3"/>
  <c r="W41" i="3"/>
  <c r="O41" i="11"/>
  <c r="T41" i="11" s="1"/>
  <c r="Y37" i="3"/>
  <c r="Q21" i="11"/>
  <c r="V21" i="11" s="1"/>
  <c r="AG17" i="3"/>
  <c r="O23" i="11"/>
  <c r="T23" i="11" s="1"/>
  <c r="Y19" i="3"/>
  <c r="Q38" i="11"/>
  <c r="V38" i="11" s="1"/>
  <c r="AG34" i="3"/>
  <c r="N12" i="11"/>
  <c r="S12" i="11" s="1"/>
  <c r="X8" i="3"/>
  <c r="P40" i="11"/>
  <c r="U40" i="11" s="1"/>
  <c r="AC36" i="3"/>
  <c r="Q34" i="11"/>
  <c r="V34" i="11" s="1"/>
  <c r="AG30" i="3"/>
  <c r="N29" i="11"/>
  <c r="S29" i="11" s="1"/>
  <c r="X25" i="3"/>
  <c r="N14" i="11"/>
  <c r="S14" i="11" s="1"/>
  <c r="X10" i="3"/>
  <c r="Q43" i="11"/>
  <c r="V43" i="11" s="1"/>
  <c r="AG39" i="3"/>
  <c r="P37" i="11"/>
  <c r="U37" i="11" s="1"/>
  <c r="AC33" i="3"/>
  <c r="AG41" i="3" l="1"/>
  <c r="AC41" i="3"/>
  <c r="Y41" i="3"/>
  <c r="O45" i="11"/>
  <c r="F22" i="8" s="1"/>
  <c r="T9" i="11"/>
  <c r="T45" i="11" s="1"/>
  <c r="F19" i="8" s="1"/>
  <c r="Q45" i="11"/>
  <c r="H22" i="8" s="1"/>
  <c r="V9" i="11"/>
  <c r="V45" i="11" s="1"/>
  <c r="H19" i="8" s="1"/>
  <c r="X41" i="3"/>
  <c r="P45" i="11"/>
  <c r="G22" i="8" s="1"/>
  <c r="U9" i="11"/>
  <c r="U45" i="11" s="1"/>
  <c r="G19" i="8" s="1"/>
  <c r="N45" i="11"/>
  <c r="E22" i="8" s="1"/>
  <c r="S9" i="11"/>
  <c r="S45" i="11" s="1"/>
  <c r="E19" i="8" s="1"/>
</calcChain>
</file>

<file path=xl/comments1.xml><?xml version="1.0" encoding="utf-8"?>
<comments xmlns="http://schemas.openxmlformats.org/spreadsheetml/2006/main">
  <authors>
    <author>oitapref</author>
  </authors>
  <commentList>
    <comment ref="AO41" authorId="0" shapeId="0">
      <text>
        <r>
          <rPr>
            <b/>
            <sz val="9"/>
            <color indexed="81"/>
            <rFont val="MS P ゴシック"/>
            <family val="3"/>
            <charset val="128"/>
          </rPr>
          <t>oitapref:</t>
        </r>
        <r>
          <rPr>
            <sz val="9"/>
            <color indexed="81"/>
            <rFont val="MS P ゴシック"/>
            <family val="3"/>
            <charset val="128"/>
          </rPr>
          <t xml:space="preserve">
住宅賃貸料（帰属家賃）</t>
        </r>
      </text>
    </comment>
    <comment ref="BC41" authorId="0" shapeId="0">
      <text>
        <r>
          <rPr>
            <b/>
            <sz val="9"/>
            <color indexed="81"/>
            <rFont val="MS P ゴシック"/>
            <family val="3"/>
            <charset val="128"/>
          </rPr>
          <t>oitapref:</t>
        </r>
        <r>
          <rPr>
            <sz val="9"/>
            <color indexed="81"/>
            <rFont val="MS P ゴシック"/>
            <family val="3"/>
            <charset val="128"/>
          </rPr>
          <t xml:space="preserve">
住宅賃貸料（帰属家賃）</t>
        </r>
      </text>
    </comment>
    <comment ref="AO42" authorId="0" shapeId="0">
      <text>
        <r>
          <rPr>
            <b/>
            <sz val="9"/>
            <color indexed="81"/>
            <rFont val="MS P ゴシック"/>
            <family val="3"/>
            <charset val="128"/>
          </rPr>
          <t>oitapref:</t>
        </r>
        <r>
          <rPr>
            <sz val="9"/>
            <color indexed="81"/>
            <rFont val="MS P ゴシック"/>
            <family val="3"/>
            <charset val="128"/>
          </rPr>
          <t xml:space="preserve">
不動産から住宅賃貸料（帰属家賃）を除いたもの。</t>
        </r>
      </text>
    </comment>
    <comment ref="BC42" authorId="0" shapeId="0">
      <text>
        <r>
          <rPr>
            <b/>
            <sz val="9"/>
            <color indexed="81"/>
            <rFont val="MS P ゴシック"/>
            <family val="3"/>
            <charset val="128"/>
          </rPr>
          <t>oitapref:</t>
        </r>
        <r>
          <rPr>
            <sz val="9"/>
            <color indexed="81"/>
            <rFont val="MS P ゴシック"/>
            <family val="3"/>
            <charset val="128"/>
          </rPr>
          <t xml:space="preserve">
不動産から住宅賃貸料（帰属家賃）を除いたもの。</t>
        </r>
      </text>
    </comment>
    <comment ref="AO43" authorId="0" shapeId="0">
      <text>
        <r>
          <rPr>
            <b/>
            <sz val="9"/>
            <color indexed="81"/>
            <rFont val="MS P ゴシック"/>
            <family val="3"/>
            <charset val="128"/>
          </rPr>
          <t>oitapref:</t>
        </r>
        <r>
          <rPr>
            <sz val="9"/>
            <color indexed="81"/>
            <rFont val="MS P ゴシック"/>
            <family val="3"/>
            <charset val="128"/>
          </rPr>
          <t xml:space="preserve">
民間消費支出合計から住宅賃貸料（帰属家賃）を除いたもの。</t>
        </r>
      </text>
    </comment>
    <comment ref="BC43" authorId="0" shapeId="0">
      <text>
        <r>
          <rPr>
            <b/>
            <sz val="9"/>
            <color indexed="81"/>
            <rFont val="MS P ゴシック"/>
            <family val="3"/>
            <charset val="128"/>
          </rPr>
          <t>oitapref:</t>
        </r>
        <r>
          <rPr>
            <sz val="9"/>
            <color indexed="81"/>
            <rFont val="MS P ゴシック"/>
            <family val="3"/>
            <charset val="128"/>
          </rPr>
          <t xml:space="preserve">
家計消費支出合計から住宅賃貸料（帰属家賃）を除いたもの。</t>
        </r>
      </text>
    </comment>
  </commentList>
</comments>
</file>

<file path=xl/sharedStrings.xml><?xml version="1.0" encoding="utf-8"?>
<sst xmlns="http://schemas.openxmlformats.org/spreadsheetml/2006/main" count="814" uniqueCount="332">
  <si>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</si>
  <si>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</si>
  <si>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</si>
  <si>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</si>
  <si>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</si>
  <si>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</si>
  <si>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</si>
  <si>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</si>
  <si>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</si>
  <si>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</si>
  <si>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</si>
  <si>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</si>
  <si>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</si>
  <si>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</si>
  <si>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</si>
  <si>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</si>
  <si>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</si>
  <si>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</si>
  <si>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</si>
  <si>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</si>
  <si>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</si>
  <si>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</si>
  <si>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</si>
  <si>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</si>
  <si>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</si>
  <si>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</si>
  <si>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</si>
  <si>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</si>
  <si>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</si>
  <si>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</si>
  <si>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</si>
  <si>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</si>
  <si>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マージン率表</t>
    <rPh sb="4" eb="5">
      <t>リツ</t>
    </rPh>
    <rPh sb="5" eb="6">
      <t>ヒョウ</t>
    </rPh>
    <phoneticPr fontId="5"/>
  </si>
  <si>
    <t>各種係数表</t>
    <rPh sb="0" eb="2">
      <t>カクシュ</t>
    </rPh>
    <rPh sb="2" eb="4">
      <t>ケイスウ</t>
    </rPh>
    <rPh sb="4" eb="5">
      <t>ヒョウ</t>
    </rPh>
    <phoneticPr fontId="1"/>
  </si>
  <si>
    <t>消費支出構成比</t>
    <rPh sb="0" eb="2">
      <t>ショウヒ</t>
    </rPh>
    <rPh sb="2" eb="4">
      <t>シシュツ</t>
    </rPh>
    <rPh sb="4" eb="7">
      <t>コウセイヒ</t>
    </rPh>
    <phoneticPr fontId="1"/>
  </si>
  <si>
    <t>自給率</t>
    <rPh sb="0" eb="3">
      <t>ジキュウリツ</t>
    </rPh>
    <phoneticPr fontId="1"/>
  </si>
  <si>
    <t>粗付加
価値率</t>
    <rPh sb="0" eb="1">
      <t>ソ</t>
    </rPh>
    <rPh sb="1" eb="3">
      <t>フカ</t>
    </rPh>
    <rPh sb="4" eb="6">
      <t>カチ</t>
    </rPh>
    <rPh sb="6" eb="7">
      <t>リツ</t>
    </rPh>
    <phoneticPr fontId="1"/>
  </si>
  <si>
    <t>雇用者
所得率</t>
    <rPh sb="0" eb="2">
      <t>コヨウ</t>
    </rPh>
    <rPh sb="2" eb="3">
      <t>シャ</t>
    </rPh>
    <rPh sb="4" eb="6">
      <t>ショトク</t>
    </rPh>
    <rPh sb="6" eb="7">
      <t>リツ</t>
    </rPh>
    <phoneticPr fontId="1"/>
  </si>
  <si>
    <t>雇用係数</t>
    <rPh sb="0" eb="2">
      <t>コヨウ</t>
    </rPh>
    <rPh sb="2" eb="4">
      <t>ケイスウ</t>
    </rPh>
    <phoneticPr fontId="3"/>
  </si>
  <si>
    <t>投入係数表 （36部門表）</t>
    <rPh sb="0" eb="2">
      <t>トウニュウ</t>
    </rPh>
    <rPh sb="2" eb="5">
      <t>ケイスウヒョウ</t>
    </rPh>
    <rPh sb="9" eb="11">
      <t>ブモン</t>
    </rPh>
    <rPh sb="11" eb="12">
      <t>ヒョウ</t>
    </rPh>
    <phoneticPr fontId="5"/>
  </si>
  <si>
    <t>逆行列係数表 （36部門表）</t>
    <rPh sb="0" eb="3">
      <t>ギャクギョウレツ</t>
    </rPh>
    <rPh sb="3" eb="6">
      <t>ケイスウヒョウ</t>
    </rPh>
    <rPh sb="10" eb="12">
      <t>ブモン</t>
    </rPh>
    <phoneticPr fontId="5"/>
  </si>
  <si>
    <t>商業
マージン</t>
    <rPh sb="0" eb="2">
      <t>ショウギョウ</t>
    </rPh>
    <phoneticPr fontId="1"/>
  </si>
  <si>
    <t>運輸
マージン</t>
    <rPh sb="0" eb="2">
      <t>ウンユ</t>
    </rPh>
    <phoneticPr fontId="1"/>
  </si>
  <si>
    <t>最終需要額(生産者価格)</t>
    <rPh sb="0" eb="2">
      <t>サイシュウ</t>
    </rPh>
    <rPh sb="2" eb="4">
      <t>ジュヨウ</t>
    </rPh>
    <rPh sb="4" eb="5">
      <t>ガク</t>
    </rPh>
    <rPh sb="6" eb="9">
      <t>セイサンシャ</t>
    </rPh>
    <rPh sb="9" eb="11">
      <t>カカク</t>
    </rPh>
    <phoneticPr fontId="9"/>
  </si>
  <si>
    <t>直　接　効　果</t>
    <rPh sb="0" eb="1">
      <t>チョク</t>
    </rPh>
    <rPh sb="2" eb="3">
      <t>セツ</t>
    </rPh>
    <rPh sb="4" eb="5">
      <t>コウ</t>
    </rPh>
    <rPh sb="6" eb="7">
      <t>カ</t>
    </rPh>
    <phoneticPr fontId="9"/>
  </si>
  <si>
    <t>(直接)</t>
    <rPh sb="1" eb="3">
      <t>チョクセツ</t>
    </rPh>
    <phoneticPr fontId="9"/>
  </si>
  <si>
    <t>総合効果</t>
    <rPh sb="0" eb="2">
      <t>ソウゴウ</t>
    </rPh>
    <rPh sb="2" eb="4">
      <t>コウカ</t>
    </rPh>
    <phoneticPr fontId="9"/>
  </si>
  <si>
    <t>(第1次)</t>
    <rPh sb="1" eb="2">
      <t>ダイ</t>
    </rPh>
    <rPh sb="3" eb="4">
      <t>ジ</t>
    </rPh>
    <phoneticPr fontId="9"/>
  </si>
  <si>
    <t>(第2次)</t>
    <rPh sb="1" eb="2">
      <t>ダイ</t>
    </rPh>
    <rPh sb="3" eb="4">
      <t>ジ</t>
    </rPh>
    <phoneticPr fontId="9"/>
  </si>
  <si>
    <t>県内需要
増加額</t>
    <rPh sb="0" eb="1">
      <t>ケン</t>
    </rPh>
    <rPh sb="1" eb="2">
      <t>ナイ</t>
    </rPh>
    <rPh sb="2" eb="4">
      <t>ジュヨウ</t>
    </rPh>
    <rPh sb="5" eb="7">
      <t>ゾウカ</t>
    </rPh>
    <rPh sb="7" eb="8">
      <t>ガク</t>
    </rPh>
    <phoneticPr fontId="9"/>
  </si>
  <si>
    <t>粗付加価値額</t>
    <rPh sb="0" eb="5">
      <t>ソフカカチ</t>
    </rPh>
    <rPh sb="5" eb="6">
      <t>ガク</t>
    </rPh>
    <phoneticPr fontId="9"/>
  </si>
  <si>
    <t>雇用者
所得額</t>
    <rPh sb="0" eb="3">
      <t>コヨウシャ</t>
    </rPh>
    <rPh sb="4" eb="6">
      <t>ショトク</t>
    </rPh>
    <rPh sb="6" eb="7">
      <t>ガク</t>
    </rPh>
    <phoneticPr fontId="9"/>
  </si>
  <si>
    <t>原材料
投入額</t>
    <rPh sb="0" eb="3">
      <t>ゲンザイリョウ</t>
    </rPh>
    <rPh sb="4" eb="6">
      <t>トウニュウ</t>
    </rPh>
    <rPh sb="6" eb="7">
      <t>ガク</t>
    </rPh>
    <phoneticPr fontId="9"/>
  </si>
  <si>
    <t>県内
需要額</t>
    <rPh sb="1" eb="2">
      <t>ナイ</t>
    </rPh>
    <phoneticPr fontId="9"/>
  </si>
  <si>
    <t>移輸入額</t>
    <rPh sb="0" eb="1">
      <t>イ</t>
    </rPh>
    <rPh sb="1" eb="3">
      <t>ユニュウ</t>
    </rPh>
    <phoneticPr fontId="9"/>
  </si>
  <si>
    <t>第１次生産誘発額</t>
    <rPh sb="0" eb="1">
      <t>ダイ</t>
    </rPh>
    <rPh sb="2" eb="3">
      <t>ジ</t>
    </rPh>
    <rPh sb="3" eb="5">
      <t>セイサン</t>
    </rPh>
    <rPh sb="5" eb="7">
      <t>ユウハツ</t>
    </rPh>
    <rPh sb="7" eb="8">
      <t>ガク</t>
    </rPh>
    <phoneticPr fontId="9"/>
  </si>
  <si>
    <t>粗付加価値誘発額</t>
    <rPh sb="0" eb="5">
      <t>ソフカカチ</t>
    </rPh>
    <rPh sb="5" eb="7">
      <t>ユウハツ</t>
    </rPh>
    <rPh sb="7" eb="8">
      <t>ガク</t>
    </rPh>
    <phoneticPr fontId="9"/>
  </si>
  <si>
    <t>雇用者所得誘発額</t>
    <rPh sb="0" eb="3">
      <t>コヨウシャ</t>
    </rPh>
    <rPh sb="3" eb="5">
      <t>ショトク</t>
    </rPh>
    <rPh sb="5" eb="7">
      <t>ユウハツ</t>
    </rPh>
    <rPh sb="7" eb="8">
      <t>ガク</t>
    </rPh>
    <phoneticPr fontId="9"/>
  </si>
  <si>
    <t>消費転換係数</t>
    <rPh sb="0" eb="2">
      <t>ショウヒ</t>
    </rPh>
    <rPh sb="2" eb="4">
      <t>テンカン</t>
    </rPh>
    <rPh sb="4" eb="6">
      <t>ケイスウ</t>
    </rPh>
    <phoneticPr fontId="9"/>
  </si>
  <si>
    <t>消費支
出総額</t>
    <rPh sb="0" eb="2">
      <t>ショウヒ</t>
    </rPh>
    <rPh sb="2" eb="5">
      <t>シシュツ</t>
    </rPh>
    <rPh sb="5" eb="7">
      <t>ソウガク</t>
    </rPh>
    <phoneticPr fontId="9"/>
  </si>
  <si>
    <t>部門別
消費支出</t>
    <rPh sb="0" eb="3">
      <t>ブモンベツ</t>
    </rPh>
    <rPh sb="4" eb="8">
      <t>ショウヒシシュツ</t>
    </rPh>
    <phoneticPr fontId="9"/>
  </si>
  <si>
    <t>県  内
需要額</t>
    <rPh sb="0" eb="4">
      <t>ケンナイ</t>
    </rPh>
    <rPh sb="5" eb="8">
      <t>ジュヨウガク</t>
    </rPh>
    <phoneticPr fontId="9"/>
  </si>
  <si>
    <t>移輸入額</t>
    <rPh sb="0" eb="1">
      <t>イ</t>
    </rPh>
    <rPh sb="1" eb="4">
      <t>ユニュウガク</t>
    </rPh>
    <phoneticPr fontId="9"/>
  </si>
  <si>
    <t>第２次生産誘発額</t>
    <rPh sb="0" eb="1">
      <t>ダイ</t>
    </rPh>
    <rPh sb="2" eb="3">
      <t>ジ</t>
    </rPh>
    <rPh sb="3" eb="5">
      <t>セイサン</t>
    </rPh>
    <rPh sb="5" eb="7">
      <t>ユウハツ</t>
    </rPh>
    <rPh sb="7" eb="8">
      <t>ガク</t>
    </rPh>
    <phoneticPr fontId="9"/>
  </si>
  <si>
    <t>粗付加価値誘発額</t>
    <rPh sb="0" eb="1">
      <t>ホボ</t>
    </rPh>
    <rPh sb="1" eb="3">
      <t>フカ</t>
    </rPh>
    <rPh sb="3" eb="5">
      <t>カチ</t>
    </rPh>
    <rPh sb="5" eb="7">
      <t>ユウハツ</t>
    </rPh>
    <rPh sb="7" eb="8">
      <t>ガク</t>
    </rPh>
    <phoneticPr fontId="9"/>
  </si>
  <si>
    <t>雇用者所得誘発額</t>
    <rPh sb="0" eb="3">
      <t>コヨウシャ</t>
    </rPh>
    <rPh sb="3" eb="5">
      <t>ショトク</t>
    </rPh>
    <rPh sb="5" eb="8">
      <t>ユウハツガク</t>
    </rPh>
    <phoneticPr fontId="9"/>
  </si>
  <si>
    <t>生産誘発額</t>
    <rPh sb="0" eb="2">
      <t>セイサン</t>
    </rPh>
    <rPh sb="2" eb="4">
      <t>ユウハツ</t>
    </rPh>
    <rPh sb="4" eb="5">
      <t>ガク</t>
    </rPh>
    <phoneticPr fontId="9"/>
  </si>
  <si>
    <t>雇用誘発者数計</t>
    <rPh sb="6" eb="7">
      <t>ケイ</t>
    </rPh>
    <phoneticPr fontId="9"/>
  </si>
  <si>
    <t>C=B×粗付加価値率</t>
    <rPh sb="4" eb="7">
      <t>ソフカ</t>
    </rPh>
    <rPh sb="7" eb="9">
      <t>カチ</t>
    </rPh>
    <rPh sb="9" eb="10">
      <t>リツ</t>
    </rPh>
    <phoneticPr fontId="9"/>
  </si>
  <si>
    <t>D=B×雇用者所得率</t>
    <rPh sb="4" eb="7">
      <t>コヨウシャ</t>
    </rPh>
    <rPh sb="7" eb="10">
      <t>ショトクリツ</t>
    </rPh>
    <phoneticPr fontId="9"/>
  </si>
  <si>
    <t>E=B×投入係数</t>
    <rPh sb="4" eb="6">
      <t>トウニュウ</t>
    </rPh>
    <rPh sb="6" eb="8">
      <t>ケイスウ</t>
    </rPh>
    <phoneticPr fontId="9"/>
  </si>
  <si>
    <t>F=E×自給率</t>
    <rPh sb="4" eb="7">
      <t>ジキュウリツ</t>
    </rPh>
    <phoneticPr fontId="9"/>
  </si>
  <si>
    <t>G=E×移輸入率</t>
    <rPh sb="4" eb="5">
      <t>イ</t>
    </rPh>
    <rPh sb="5" eb="7">
      <t>ユニュウ</t>
    </rPh>
    <phoneticPr fontId="9"/>
  </si>
  <si>
    <t>H=逆行列係数×F</t>
    <rPh sb="2" eb="5">
      <t>ギャクギョウレツ</t>
    </rPh>
    <rPh sb="5" eb="7">
      <t>ケイスウ</t>
    </rPh>
    <phoneticPr fontId="9"/>
  </si>
  <si>
    <t>I=H×粗付加価値率</t>
    <rPh sb="4" eb="7">
      <t>ソフカ</t>
    </rPh>
    <rPh sb="7" eb="9">
      <t>カチ</t>
    </rPh>
    <rPh sb="9" eb="10">
      <t>リツ</t>
    </rPh>
    <phoneticPr fontId="9"/>
  </si>
  <si>
    <t>J=H×雇用者所得率</t>
    <rPh sb="4" eb="7">
      <t>コヨウシャ</t>
    </rPh>
    <rPh sb="7" eb="10">
      <t>ショトクリツ</t>
    </rPh>
    <phoneticPr fontId="9"/>
  </si>
  <si>
    <t>M=L×消費支出構成</t>
    <rPh sb="4" eb="6">
      <t>ショウヒ</t>
    </rPh>
    <rPh sb="6" eb="8">
      <t>シシュツ</t>
    </rPh>
    <rPh sb="8" eb="10">
      <t>コウセイ</t>
    </rPh>
    <phoneticPr fontId="9"/>
  </si>
  <si>
    <t>N=M×自給率</t>
    <rPh sb="4" eb="7">
      <t>ジキュウリツ</t>
    </rPh>
    <phoneticPr fontId="9"/>
  </si>
  <si>
    <t>O=M×移輸入率</t>
    <rPh sb="4" eb="5">
      <t>イ</t>
    </rPh>
    <rPh sb="5" eb="7">
      <t>ユニュウ</t>
    </rPh>
    <rPh sb="7" eb="8">
      <t>リツ</t>
    </rPh>
    <phoneticPr fontId="9"/>
  </si>
  <si>
    <t>P=逆行列係数×N</t>
    <rPh sb="2" eb="5">
      <t>ギャクギョウレツ</t>
    </rPh>
    <rPh sb="5" eb="7">
      <t>ケイスウ</t>
    </rPh>
    <phoneticPr fontId="9"/>
  </si>
  <si>
    <t>Q=P×粗付加価値率</t>
    <rPh sb="4" eb="7">
      <t>ソフカ</t>
    </rPh>
    <rPh sb="7" eb="9">
      <t>カチ</t>
    </rPh>
    <rPh sb="9" eb="10">
      <t>リツ</t>
    </rPh>
    <phoneticPr fontId="9"/>
  </si>
  <si>
    <t>R=P×雇用者所得率</t>
    <rPh sb="4" eb="7">
      <t>コヨウシャ</t>
    </rPh>
    <rPh sb="7" eb="10">
      <t>ショトクリツ</t>
    </rPh>
    <phoneticPr fontId="9"/>
  </si>
  <si>
    <t>B×雇用係数</t>
    <rPh sb="2" eb="4">
      <t>コヨウ</t>
    </rPh>
    <rPh sb="4" eb="6">
      <t>ケイスウ</t>
    </rPh>
    <phoneticPr fontId="9"/>
  </si>
  <si>
    <t>H×雇用係数</t>
    <rPh sb="2" eb="4">
      <t>コヨウ</t>
    </rPh>
    <rPh sb="4" eb="6">
      <t>ケイスウ</t>
    </rPh>
    <phoneticPr fontId="9"/>
  </si>
  <si>
    <t>P×雇用係数</t>
    <rPh sb="2" eb="4">
      <t>コヨウ</t>
    </rPh>
    <rPh sb="4" eb="6">
      <t>ケイスウ</t>
    </rPh>
    <phoneticPr fontId="9"/>
  </si>
  <si>
    <t>就業誘
発者数</t>
    <phoneticPr fontId="9"/>
  </si>
  <si>
    <t>雇用誘
発者数</t>
    <phoneticPr fontId="9"/>
  </si>
  <si>
    <t>A</t>
    <phoneticPr fontId="9"/>
  </si>
  <si>
    <t>K</t>
    <phoneticPr fontId="9"/>
  </si>
  <si>
    <t>B+H+P</t>
    <phoneticPr fontId="9"/>
  </si>
  <si>
    <t>C+I+Q</t>
    <phoneticPr fontId="9"/>
  </si>
  <si>
    <t>D+J+R</t>
    <phoneticPr fontId="9"/>
  </si>
  <si>
    <t>a</t>
  </si>
  <si>
    <t>マージン率</t>
    <rPh sb="4" eb="5">
      <t>リツ</t>
    </rPh>
    <phoneticPr fontId="5"/>
  </si>
  <si>
    <t>最終需要額</t>
    <rPh sb="0" eb="2">
      <t>サイシュウ</t>
    </rPh>
    <rPh sb="2" eb="4">
      <t>ジュヨウ</t>
    </rPh>
    <rPh sb="4" eb="5">
      <t>ガク</t>
    </rPh>
    <phoneticPr fontId="4"/>
  </si>
  <si>
    <t>(購入者価格)</t>
  </si>
  <si>
    <t>商業</t>
    <rPh sb="0" eb="2">
      <t>ショウギョウ</t>
    </rPh>
    <phoneticPr fontId="5"/>
  </si>
  <si>
    <t>運輸</t>
    <rPh sb="0" eb="2">
      <t>ウンユ</t>
    </rPh>
    <phoneticPr fontId="5"/>
  </si>
  <si>
    <t>マージン額</t>
    <rPh sb="4" eb="5">
      <t>ガク</t>
    </rPh>
    <phoneticPr fontId="5"/>
  </si>
  <si>
    <t>b</t>
    <phoneticPr fontId="5"/>
  </si>
  <si>
    <t>c</t>
    <phoneticPr fontId="5"/>
  </si>
  <si>
    <t>振り分け</t>
    <rPh sb="0" eb="1">
      <t>フ</t>
    </rPh>
    <rPh sb="2" eb="3">
      <t>ワ</t>
    </rPh>
    <phoneticPr fontId="5"/>
  </si>
  <si>
    <t>f</t>
    <phoneticPr fontId="5"/>
  </si>
  <si>
    <t>計</t>
    <rPh sb="0" eb="1">
      <t>ケイ</t>
    </rPh>
    <phoneticPr fontId="5"/>
  </si>
  <si>
    <t>f=d+e</t>
    <phoneticPr fontId="5"/>
  </si>
  <si>
    <t>(生産者価格)</t>
  </si>
  <si>
    <t>g</t>
    <phoneticPr fontId="5"/>
  </si>
  <si>
    <t>購入者価格から生産者価格への変換</t>
    <rPh sb="0" eb="3">
      <t>コウニュウシャ</t>
    </rPh>
    <rPh sb="3" eb="5">
      <t>カカク</t>
    </rPh>
    <rPh sb="7" eb="10">
      <t>セイサンシャ</t>
    </rPh>
    <rPh sb="10" eb="12">
      <t>カカク</t>
    </rPh>
    <rPh sb="14" eb="16">
      <t>ヘンカン</t>
    </rPh>
    <phoneticPr fontId="4"/>
  </si>
  <si>
    <t>発生需要額</t>
    <rPh sb="0" eb="2">
      <t>ハッセイ</t>
    </rPh>
    <rPh sb="2" eb="4">
      <t>ジュヨウ</t>
    </rPh>
    <rPh sb="4" eb="5">
      <t>ガク</t>
    </rPh>
    <phoneticPr fontId="1"/>
  </si>
  <si>
    <t>B=A×自給率</t>
    <rPh sb="4" eb="7">
      <t>ジキュウリツ</t>
    </rPh>
    <phoneticPr fontId="5"/>
  </si>
  <si>
    <t>第1次生産誘発額</t>
    <rPh sb="0" eb="1">
      <t>ダイ</t>
    </rPh>
    <rPh sb="2" eb="3">
      <t>ジ</t>
    </rPh>
    <rPh sb="3" eb="5">
      <t>セイサン</t>
    </rPh>
    <rPh sb="5" eb="8">
      <t>ユウハツガク</t>
    </rPh>
    <phoneticPr fontId="5"/>
  </si>
  <si>
    <t>県内需要増加額</t>
    <rPh sb="0" eb="2">
      <t>ケンナイ</t>
    </rPh>
    <rPh sb="2" eb="4">
      <t>ジュヨウ</t>
    </rPh>
    <rPh sb="4" eb="7">
      <t>ゾウカガク</t>
    </rPh>
    <phoneticPr fontId="5"/>
  </si>
  <si>
    <t>移輸入
率</t>
    <rPh sb="0" eb="1">
      <t>イ</t>
    </rPh>
    <rPh sb="1" eb="3">
      <t>ユニュウ</t>
    </rPh>
    <rPh sb="4" eb="5">
      <t>リツ</t>
    </rPh>
    <phoneticPr fontId="1"/>
  </si>
  <si>
    <t>消費転換係数</t>
    <rPh sb="0" eb="2">
      <t>ショウヒ</t>
    </rPh>
    <rPh sb="2" eb="4">
      <t>テンカン</t>
    </rPh>
    <rPh sb="4" eb="6">
      <t>ケイスウ</t>
    </rPh>
    <phoneticPr fontId="5"/>
  </si>
  <si>
    <t>第１次間接波及効果</t>
    <rPh sb="5" eb="7">
      <t>ハキュウ</t>
    </rPh>
    <phoneticPr fontId="5"/>
  </si>
  <si>
    <t>第２次間接波及効果</t>
    <rPh sb="3" eb="5">
      <t>カンセツ</t>
    </rPh>
    <phoneticPr fontId="5"/>
  </si>
  <si>
    <t>B×従業係数</t>
    <rPh sb="2" eb="4">
      <t>ジュウギョウ</t>
    </rPh>
    <rPh sb="4" eb="6">
      <t>ケイスウ</t>
    </rPh>
    <phoneticPr fontId="9"/>
  </si>
  <si>
    <t>H×従業係数</t>
    <rPh sb="2" eb="4">
      <t>ジュウギョウ</t>
    </rPh>
    <rPh sb="4" eb="6">
      <t>ケイスウ</t>
    </rPh>
    <phoneticPr fontId="9"/>
  </si>
  <si>
    <t>P×従業係数</t>
    <rPh sb="2" eb="4">
      <t>ジュウギョウ</t>
    </rPh>
    <rPh sb="4" eb="6">
      <t>ケイスウ</t>
    </rPh>
    <phoneticPr fontId="9"/>
  </si>
  <si>
    <t>従業誘発者数計</t>
    <rPh sb="0" eb="1">
      <t>ジュウ</t>
    </rPh>
    <rPh sb="6" eb="7">
      <t>ケイ</t>
    </rPh>
    <phoneticPr fontId="9"/>
  </si>
  <si>
    <t>d=a×b</t>
    <phoneticPr fontId="5"/>
  </si>
  <si>
    <t>e=a×c</t>
    <phoneticPr fontId="5"/>
  </si>
  <si>
    <t>購入者価格</t>
    <rPh sb="0" eb="2">
      <t>コウニュウ</t>
    </rPh>
    <rPh sb="2" eb="3">
      <t>シャ</t>
    </rPh>
    <rPh sb="3" eb="5">
      <t>カカク</t>
    </rPh>
    <phoneticPr fontId="5"/>
  </si>
  <si>
    <t>価格の種類</t>
    <rPh sb="0" eb="2">
      <t>カカク</t>
    </rPh>
    <rPh sb="3" eb="5">
      <t>シュルイ</t>
    </rPh>
    <phoneticPr fontId="5"/>
  </si>
  <si>
    <t>産業連関分析結果</t>
    <rPh sb="0" eb="2">
      <t>サンギョウ</t>
    </rPh>
    <rPh sb="2" eb="4">
      <t>レンカン</t>
    </rPh>
    <rPh sb="4" eb="6">
      <t>ブンセキ</t>
    </rPh>
    <rPh sb="6" eb="8">
      <t>ケッカ</t>
    </rPh>
    <phoneticPr fontId="9"/>
  </si>
  <si>
    <t>最終需要額</t>
    <rPh sb="0" eb="2">
      <t>サイシュウ</t>
    </rPh>
    <rPh sb="2" eb="4">
      <t>ジュヨウ</t>
    </rPh>
    <rPh sb="4" eb="5">
      <t>ガク</t>
    </rPh>
    <phoneticPr fontId="9"/>
  </si>
  <si>
    <t>うち県内最終需要額</t>
    <rPh sb="2" eb="4">
      <t>ケンナイ</t>
    </rPh>
    <rPh sb="4" eb="6">
      <t>サイシュウ</t>
    </rPh>
    <rPh sb="6" eb="8">
      <t>ジュヨウ</t>
    </rPh>
    <rPh sb="8" eb="9">
      <t>ガク</t>
    </rPh>
    <phoneticPr fontId="9"/>
  </si>
  <si>
    <t>生産誘発額</t>
    <rPh sb="0" eb="2">
      <t>セイサン</t>
    </rPh>
    <rPh sb="2" eb="5">
      <t>ユウハツガク</t>
    </rPh>
    <phoneticPr fontId="9"/>
  </si>
  <si>
    <t>区分</t>
    <rPh sb="0" eb="2">
      <t>クブン</t>
    </rPh>
    <phoneticPr fontId="9"/>
  </si>
  <si>
    <t>うち粗付加価値</t>
    <rPh sb="2" eb="5">
      <t>ソフカ</t>
    </rPh>
    <rPh sb="5" eb="7">
      <t>カチ</t>
    </rPh>
    <phoneticPr fontId="9"/>
  </si>
  <si>
    <t>うち</t>
    <phoneticPr fontId="9"/>
  </si>
  <si>
    <t>誘発額</t>
  </si>
  <si>
    <t>誘発額</t>
    <rPh sb="0" eb="3">
      <t>ユウハツガク</t>
    </rPh>
    <phoneticPr fontId="9"/>
  </si>
  <si>
    <t>発者数</t>
    <rPh sb="1" eb="2">
      <t>シャ</t>
    </rPh>
    <rPh sb="2" eb="3">
      <t>スウ</t>
    </rPh>
    <phoneticPr fontId="9"/>
  </si>
  <si>
    <t>うち雇用者所得</t>
    <phoneticPr fontId="9"/>
  </si>
  <si>
    <t>雇用誘</t>
    <phoneticPr fontId="9"/>
  </si>
  <si>
    <t>生産誘発額</t>
    <rPh sb="0" eb="2">
      <t>セイサン</t>
    </rPh>
    <rPh sb="2" eb="5">
      <t>ユウハツガク</t>
    </rPh>
    <phoneticPr fontId="5"/>
  </si>
  <si>
    <t>部門</t>
    <rPh sb="0" eb="2">
      <t>ブモン</t>
    </rPh>
    <phoneticPr fontId="5"/>
  </si>
  <si>
    <t>粗付加価値誘発額</t>
    <rPh sb="0" eb="3">
      <t>ソフカ</t>
    </rPh>
    <rPh sb="3" eb="5">
      <t>カチ</t>
    </rPh>
    <rPh sb="5" eb="8">
      <t>ユウハツガク</t>
    </rPh>
    <phoneticPr fontId="5"/>
  </si>
  <si>
    <t>雇用者所</t>
    <rPh sb="0" eb="3">
      <t>コヨウシャ</t>
    </rPh>
    <rPh sb="3" eb="4">
      <t>ショ</t>
    </rPh>
    <phoneticPr fontId="5"/>
  </si>
  <si>
    <t>者数</t>
    <rPh sb="0" eb="1">
      <t>シャ</t>
    </rPh>
    <rPh sb="1" eb="2">
      <t>スウ</t>
    </rPh>
    <phoneticPr fontId="5"/>
  </si>
  <si>
    <t>得誘発額</t>
    <rPh sb="0" eb="1">
      <t>エ</t>
    </rPh>
    <rPh sb="1" eb="4">
      <t>ユウハツガク</t>
    </rPh>
    <phoneticPr fontId="5"/>
  </si>
  <si>
    <t>直接効果</t>
    <rPh sb="0" eb="2">
      <t>チョクセツ</t>
    </rPh>
    <rPh sb="2" eb="4">
      <t>コウカ</t>
    </rPh>
    <phoneticPr fontId="5"/>
  </si>
  <si>
    <t>直接効果 (ｱ)</t>
    <rPh sb="0" eb="2">
      <t>チョクセツ</t>
    </rPh>
    <rPh sb="2" eb="4">
      <t>コウカ</t>
    </rPh>
    <phoneticPr fontId="5"/>
  </si>
  <si>
    <t>第1次間接波及効果 (ｲ)</t>
    <rPh sb="0" eb="1">
      <t>ダイ</t>
    </rPh>
    <rPh sb="2" eb="9">
      <t>ジカンセツハキュウコウカ</t>
    </rPh>
    <phoneticPr fontId="5"/>
  </si>
  <si>
    <t>第2次間接波及効果 (ｳ)</t>
    <rPh sb="0" eb="1">
      <t>ダイ</t>
    </rPh>
    <rPh sb="2" eb="9">
      <t>ジカンセツハキュウコウカ</t>
    </rPh>
    <phoneticPr fontId="5"/>
  </si>
  <si>
    <t>総合効果 (ｱ+ｲ+ｳ)</t>
    <rPh sb="0" eb="2">
      <t>ソウゴウ</t>
    </rPh>
    <rPh sb="2" eb="4">
      <t>コウカ</t>
    </rPh>
    <phoneticPr fontId="5"/>
  </si>
  <si>
    <t>雇用誘発</t>
    <rPh sb="0" eb="2">
      <t>コヨウ</t>
    </rPh>
    <rPh sb="2" eb="4">
      <t>ユウハツ</t>
    </rPh>
    <phoneticPr fontId="5"/>
  </si>
  <si>
    <t>経済波及効果推計表</t>
    <rPh sb="0" eb="2">
      <t>ケイザイ</t>
    </rPh>
    <rPh sb="2" eb="6">
      <t>ハキュウコウカ</t>
    </rPh>
    <rPh sb="6" eb="8">
      <t>スイケイ</t>
    </rPh>
    <rPh sb="8" eb="9">
      <t>ヒョウ</t>
    </rPh>
    <phoneticPr fontId="5"/>
  </si>
  <si>
    <t>第１次間接波及効果</t>
    <rPh sb="0" eb="1">
      <t>ダイ</t>
    </rPh>
    <rPh sb="2" eb="3">
      <t>ジ</t>
    </rPh>
    <rPh sb="3" eb="5">
      <t>カンセツ</t>
    </rPh>
    <rPh sb="5" eb="7">
      <t>ハキュウ</t>
    </rPh>
    <rPh sb="7" eb="9">
      <t>コウカ</t>
    </rPh>
    <phoneticPr fontId="9"/>
  </si>
  <si>
    <t>第２次間接波及効果</t>
    <rPh sb="0" eb="1">
      <t>ダイ</t>
    </rPh>
    <rPh sb="2" eb="3">
      <t>ジ</t>
    </rPh>
    <rPh sb="3" eb="5">
      <t>カンセツ</t>
    </rPh>
    <rPh sb="5" eb="7">
      <t>ハキュウ</t>
    </rPh>
    <rPh sb="7" eb="9">
      <t>コウカ</t>
    </rPh>
    <phoneticPr fontId="9"/>
  </si>
  <si>
    <t>直接効果（県内需要額）</t>
    <rPh sb="0" eb="2">
      <t>チョクセツ</t>
    </rPh>
    <rPh sb="2" eb="4">
      <t>コウカ</t>
    </rPh>
    <rPh sb="5" eb="7">
      <t>ケンナイ</t>
    </rPh>
    <rPh sb="7" eb="10">
      <t>ジュヨウガク</t>
    </rPh>
    <phoneticPr fontId="9"/>
  </si>
  <si>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2"/>
  </si>
  <si>
    <t>(1)すべての生産は、最終需要を満たすために行われるとします。</t>
    <rPh sb="7" eb="9">
      <t>セイサン</t>
    </rPh>
    <rPh sb="11" eb="13">
      <t>サイシュウ</t>
    </rPh>
    <rPh sb="13" eb="15">
      <t>ジュヨウ</t>
    </rPh>
    <rPh sb="16" eb="17">
      <t>ミ</t>
    </rPh>
    <rPh sb="22" eb="23">
      <t>オコナ</t>
    </rPh>
    <phoneticPr fontId="2"/>
  </si>
  <si>
    <t>(2)生産を行う上での制約条件はないものとします。</t>
    <rPh sb="3" eb="5">
      <t>セイサン</t>
    </rPh>
    <rPh sb="6" eb="7">
      <t>オコナ</t>
    </rPh>
    <rPh sb="8" eb="9">
      <t>ウエ</t>
    </rPh>
    <rPh sb="11" eb="13">
      <t>セイヤク</t>
    </rPh>
    <rPh sb="13" eb="15">
      <t>ジョウケン</t>
    </rPh>
    <phoneticPr fontId="2"/>
  </si>
  <si>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2"/>
  </si>
  <si>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2"/>
  </si>
  <si>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2"/>
  </si>
  <si>
    <t>１　分析テーマ</t>
    <rPh sb="2" eb="4">
      <t>ブンセキ</t>
    </rPh>
    <phoneticPr fontId="5"/>
  </si>
  <si>
    <t>２　分析内容</t>
    <rPh sb="2" eb="4">
      <t>ブンセキ</t>
    </rPh>
    <rPh sb="4" eb="6">
      <t>ナイヨウ</t>
    </rPh>
    <phoneticPr fontId="9"/>
  </si>
  <si>
    <t>３　当初設定</t>
    <rPh sb="2" eb="4">
      <t>トウショ</t>
    </rPh>
    <rPh sb="4" eb="6">
      <t>セッテイ</t>
    </rPh>
    <phoneticPr fontId="9"/>
  </si>
  <si>
    <t>４　分析結果</t>
    <rPh sb="2" eb="4">
      <t>ブンセキ</t>
    </rPh>
    <rPh sb="4" eb="6">
      <t>ケッカ</t>
    </rPh>
    <phoneticPr fontId="9"/>
  </si>
  <si>
    <t>５　産業連関表による分析の注意点</t>
    <rPh sb="2" eb="4">
      <t>サンギョウ</t>
    </rPh>
    <rPh sb="4" eb="6">
      <t>レンカン</t>
    </rPh>
    <rPh sb="6" eb="7">
      <t>ヒョウ</t>
    </rPh>
    <rPh sb="10" eb="12">
      <t>ブンセキ</t>
    </rPh>
    <rPh sb="13" eb="16">
      <t>チュウイテン</t>
    </rPh>
    <phoneticPr fontId="2"/>
  </si>
  <si>
    <t>（使用データ：平成○○年大分市家計調査年報）</t>
    <rPh sb="1" eb="3">
      <t>シヨウ</t>
    </rPh>
    <rPh sb="7" eb="9">
      <t>ヘイセイ</t>
    </rPh>
    <rPh sb="12" eb="14">
      <t>オオイタ</t>
    </rPh>
    <rPh sb="14" eb="15">
      <t>シ</t>
    </rPh>
    <rPh sb="15" eb="17">
      <t>カケイ</t>
    </rPh>
    <phoneticPr fontId="9"/>
  </si>
  <si>
    <t>最終需要増加額</t>
    <rPh sb="0" eb="2">
      <t>サイシュウ</t>
    </rPh>
    <rPh sb="2" eb="4">
      <t>ジュヨウ</t>
    </rPh>
    <rPh sb="4" eb="7">
      <t>ゾウカガク</t>
    </rPh>
    <phoneticPr fontId="5"/>
  </si>
  <si>
    <t>直接需要＝県内最終需要増加額</t>
    <rPh sb="0" eb="2">
      <t>チョクセツ</t>
    </rPh>
    <rPh sb="2" eb="4">
      <t>ジュヨウ</t>
    </rPh>
    <rPh sb="5" eb="7">
      <t>ケンナイ</t>
    </rPh>
    <rPh sb="7" eb="9">
      <t>サイシュウ</t>
    </rPh>
    <rPh sb="9" eb="11">
      <t>ジュヨウ</t>
    </rPh>
    <rPh sb="11" eb="14">
      <t>ゾウカガク</t>
    </rPh>
    <phoneticPr fontId="5"/>
  </si>
  <si>
    <t>原材料投入額</t>
    <rPh sb="0" eb="3">
      <t>ゲンザイリョウ</t>
    </rPh>
    <rPh sb="3" eb="6">
      <t>トウニュウガク</t>
    </rPh>
    <phoneticPr fontId="5"/>
  </si>
  <si>
    <t>雇用者所得誘発額</t>
    <rPh sb="0" eb="3">
      <t>コヨウシャ</t>
    </rPh>
    <rPh sb="3" eb="5">
      <t>ショトク</t>
    </rPh>
    <rPh sb="5" eb="8">
      <t>ユウハツガク</t>
    </rPh>
    <phoneticPr fontId="5"/>
  </si>
  <si>
    <t>県内需要額</t>
    <rPh sb="0" eb="2">
      <t>ケンナイ</t>
    </rPh>
    <rPh sb="2" eb="5">
      <t>ジュヨウガク</t>
    </rPh>
    <phoneticPr fontId="5"/>
  </si>
  <si>
    <t>移輸入額</t>
    <rPh sb="0" eb="1">
      <t>イ</t>
    </rPh>
    <rPh sb="1" eb="4">
      <t>ユニュウガク</t>
    </rPh>
    <phoneticPr fontId="5"/>
  </si>
  <si>
    <t>第1次間接波及効果</t>
    <phoneticPr fontId="5"/>
  </si>
  <si>
    <t>（原材料投入額+粗付加価値額）</t>
    <phoneticPr fontId="5"/>
  </si>
  <si>
    <t>雇用誘発者数</t>
    <rPh sb="0" eb="2">
      <t>コヨウ</t>
    </rPh>
    <rPh sb="2" eb="4">
      <t>ユウハツ</t>
    </rPh>
    <rPh sb="4" eb="5">
      <t>シャ</t>
    </rPh>
    <rPh sb="5" eb="6">
      <t>スウ</t>
    </rPh>
    <phoneticPr fontId="5"/>
  </si>
  <si>
    <t>（直接効果＋第1次間接波及効果）</t>
    <rPh sb="1" eb="3">
      <t>チョクセツ</t>
    </rPh>
    <rPh sb="3" eb="5">
      <t>コウカ</t>
    </rPh>
    <rPh sb="6" eb="7">
      <t>ダイ</t>
    </rPh>
    <rPh sb="8" eb="15">
      <t>ジカンセツハキュウコウカ</t>
    </rPh>
    <phoneticPr fontId="5"/>
  </si>
  <si>
    <t>消費支出額</t>
    <rPh sb="0" eb="2">
      <t>ショウヒ</t>
    </rPh>
    <rPh sb="2" eb="5">
      <t>シシュツガク</t>
    </rPh>
    <phoneticPr fontId="5"/>
  </si>
  <si>
    <t>第2次間接波及効果</t>
    <phoneticPr fontId="5"/>
  </si>
  <si>
    <t xml:space="preserve"> × 雇用者所得率</t>
    <rPh sb="3" eb="6">
      <t>コヨウシャ</t>
    </rPh>
    <rPh sb="6" eb="8">
      <t>ショトク</t>
    </rPh>
    <rPh sb="8" eb="9">
      <t>リツ</t>
    </rPh>
    <phoneticPr fontId="5"/>
  </si>
  <si>
    <t xml:space="preserve"> × 粗付加価値率</t>
    <rPh sb="3" eb="6">
      <t>ソフカ</t>
    </rPh>
    <rPh sb="6" eb="9">
      <t>カチリツ</t>
    </rPh>
    <phoneticPr fontId="5"/>
  </si>
  <si>
    <t xml:space="preserve"> × 県内自給率</t>
    <rPh sb="3" eb="5">
      <t>ケンナイ</t>
    </rPh>
    <rPh sb="5" eb="8">
      <t>ジキュウリツ</t>
    </rPh>
    <phoneticPr fontId="5"/>
  </si>
  <si>
    <t xml:space="preserve"> × 投入係数</t>
    <rPh sb="3" eb="5">
      <t>トウニュウ</t>
    </rPh>
    <rPh sb="5" eb="7">
      <t>ケイスウ</t>
    </rPh>
    <phoneticPr fontId="5"/>
  </si>
  <si>
    <t xml:space="preserve"> × 移輸入率</t>
    <rPh sb="3" eb="4">
      <t>イ</t>
    </rPh>
    <rPh sb="4" eb="6">
      <t>ユニュウ</t>
    </rPh>
    <rPh sb="6" eb="7">
      <t>リツ</t>
    </rPh>
    <phoneticPr fontId="5"/>
  </si>
  <si>
    <t xml:space="preserve"> × 逆行列係数</t>
    <rPh sb="3" eb="6">
      <t>ギャクギョウレツ</t>
    </rPh>
    <rPh sb="6" eb="8">
      <t>ケイスウ</t>
    </rPh>
    <phoneticPr fontId="5"/>
  </si>
  <si>
    <t xml:space="preserve"> × 消費支出構成比</t>
    <rPh sb="3" eb="5">
      <t>ショウヒ</t>
    </rPh>
    <rPh sb="5" eb="7">
      <t>シシュツ</t>
    </rPh>
    <rPh sb="7" eb="10">
      <t>コウセイヒ</t>
    </rPh>
    <phoneticPr fontId="5"/>
  </si>
  <si>
    <t>第２次間接波及効果</t>
    <rPh sb="0" eb="1">
      <t>ダイ</t>
    </rPh>
    <rPh sb="2" eb="9">
      <t>ジカンセツハキュウコウカ</t>
    </rPh>
    <phoneticPr fontId="5"/>
  </si>
  <si>
    <t>第１次間接波及効果</t>
    <rPh sb="0" eb="1">
      <t>ダイ</t>
    </rPh>
    <rPh sb="2" eb="9">
      <t>ジカンセツハキュウコウカ</t>
    </rPh>
    <phoneticPr fontId="5"/>
  </si>
  <si>
    <t xml:space="preserve"> × 雇用係数</t>
    <rPh sb="3" eb="5">
      <t>コヨウ</t>
    </rPh>
    <rPh sb="5" eb="7">
      <t>ケイスウ</t>
    </rPh>
    <phoneticPr fontId="5"/>
  </si>
  <si>
    <t>経済波及効果フロー</t>
    <rPh sb="0" eb="2">
      <t>ケイザイ</t>
    </rPh>
    <rPh sb="2" eb="6">
      <t>ハキュウコウカ</t>
    </rPh>
    <phoneticPr fontId="5"/>
  </si>
  <si>
    <t>分析テーマ</t>
    <rPh sb="0" eb="2">
      <t>ブンセキ</t>
    </rPh>
    <phoneticPr fontId="5"/>
  </si>
  <si>
    <t>経済波及効果分析ツール</t>
    <rPh sb="0" eb="2">
      <t>ケイザイ</t>
    </rPh>
    <rPh sb="2" eb="4">
      <t>ハキュウ</t>
    </rPh>
    <rPh sb="4" eb="6">
      <t>コウカ</t>
    </rPh>
    <rPh sb="6" eb="8">
      <t>ブンセキ</t>
    </rPh>
    <phoneticPr fontId="5"/>
  </si>
  <si>
    <t>　　　←　ドロップダウンリストから選択してください</t>
    <rPh sb="17" eb="19">
      <t>センタク</t>
    </rPh>
    <phoneticPr fontId="5"/>
  </si>
  <si>
    <t>　　　←　入力してください</t>
    <rPh sb="5" eb="7">
      <t>ニュウリョク</t>
    </rPh>
    <phoneticPr fontId="5"/>
  </si>
  <si>
    <t>◆</t>
    <phoneticPr fontId="5"/>
  </si>
  <si>
    <t>１．ご利用にあたって</t>
    <rPh sb="3" eb="5">
      <t>リヨウ</t>
    </rPh>
    <phoneticPr fontId="2"/>
  </si>
  <si>
    <t>２．分析ツールの使用方法</t>
    <rPh sb="2" eb="4">
      <t>ブンセキ</t>
    </rPh>
    <rPh sb="8" eb="10">
      <t>シヨウ</t>
    </rPh>
    <rPh sb="10" eb="12">
      <t>ホウホウ</t>
    </rPh>
    <phoneticPr fontId="2"/>
  </si>
  <si>
    <t>※</t>
  </si>
  <si>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2"/>
  </si>
  <si>
    <t>需要量が2倍になれば、原材料投入額も2倍になるという「線形比例」を仮定しているため、規模の経済性等は考慮していません。
また、「線形比例」であることから、各部門が生産活動を個別に行った和は、それらの部門が同時に行った時の総和に等しくなります。</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2"/>
  </si>
  <si>
    <t>生産を行う上での、制約条件はないものとします。需要増加に県内での原材料調達が行えず、移輸入により増産に対応するようなことは考えず、移輸入率が一定の下で十分に増産に対応できるとします。</t>
    <rPh sb="0" eb="2">
      <t>セイサン</t>
    </rPh>
    <rPh sb="3" eb="4">
      <t>オコナ</t>
    </rPh>
    <rPh sb="5" eb="6">
      <t>ウエ</t>
    </rPh>
    <rPh sb="9" eb="11">
      <t>セイヤク</t>
    </rPh>
    <rPh sb="11" eb="13">
      <t>ジョウケン</t>
    </rPh>
    <rPh sb="23" eb="25">
      <t>ジュヨウ</t>
    </rPh>
    <rPh sb="25" eb="27">
      <t>ゾウカ</t>
    </rPh>
    <rPh sb="28" eb="29">
      <t>ケン</t>
    </rPh>
    <rPh sb="29" eb="30">
      <t>ナイ</t>
    </rPh>
    <rPh sb="32" eb="33">
      <t>ゲン</t>
    </rPh>
    <rPh sb="33" eb="35">
      <t>ザイリョウ</t>
    </rPh>
    <rPh sb="35" eb="37">
      <t>チョウタツ</t>
    </rPh>
    <rPh sb="38" eb="39">
      <t>オコナ</t>
    </rPh>
    <rPh sb="42" eb="43">
      <t>イ</t>
    </rPh>
    <rPh sb="43" eb="45">
      <t>ユニュウ</t>
    </rPh>
    <rPh sb="48" eb="50">
      <t>ゾウサン</t>
    </rPh>
    <rPh sb="51" eb="53">
      <t>タイオウ</t>
    </rPh>
    <rPh sb="61" eb="62">
      <t>カンガ</t>
    </rPh>
    <rPh sb="65" eb="66">
      <t>イ</t>
    </rPh>
    <rPh sb="66" eb="68">
      <t>ユニュウ</t>
    </rPh>
    <rPh sb="68" eb="69">
      <t>リツ</t>
    </rPh>
    <rPh sb="70" eb="72">
      <t>イッテイ</t>
    </rPh>
    <rPh sb="73" eb="74">
      <t>モト</t>
    </rPh>
    <rPh sb="75" eb="77">
      <t>ジュウブン</t>
    </rPh>
    <rPh sb="78" eb="80">
      <t>ゾウサン</t>
    </rPh>
    <rPh sb="81" eb="83">
      <t>タイオウ</t>
    </rPh>
    <phoneticPr fontId="2"/>
  </si>
  <si>
    <t>生産波及は、途中段階で中断することはなく、最後まで波及するものとします。例えば、在庫の取り崩しではなく、新規の生産で対応するものとします。</t>
    <rPh sb="36" eb="37">
      <t>タト</t>
    </rPh>
    <rPh sb="40" eb="42">
      <t>ザイコ</t>
    </rPh>
    <rPh sb="43" eb="44">
      <t>ト</t>
    </rPh>
    <rPh sb="45" eb="46">
      <t>クズ</t>
    </rPh>
    <rPh sb="52" eb="54">
      <t>シンキ</t>
    </rPh>
    <rPh sb="55" eb="57">
      <t>セイサン</t>
    </rPh>
    <rPh sb="58" eb="60">
      <t>タイオウ</t>
    </rPh>
    <phoneticPr fontId="2"/>
  </si>
  <si>
    <t>一般的に産業連関モデルには時間の概念がないため、経済波及効果の達成時期は明確ではありません。</t>
    <rPh sb="0" eb="3">
      <t>イッパンテキ</t>
    </rPh>
    <rPh sb="4" eb="6">
      <t>サンギョウ</t>
    </rPh>
    <rPh sb="6" eb="8">
      <t>レンカン</t>
    </rPh>
    <phoneticPr fontId="2"/>
  </si>
  <si>
    <t>４．その他</t>
    <rPh sb="4" eb="5">
      <t>ホカ</t>
    </rPh>
    <phoneticPr fontId="2"/>
  </si>
  <si>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2"/>
  </si>
  <si>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</si>
  <si>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2"/>
  </si>
  <si>
    <t>〒870-8501　大分県大分市大手町３－１－１</t>
    <phoneticPr fontId="5"/>
  </si>
  <si>
    <t>E-mail：a10800@pref.oita.lg.jp</t>
    <phoneticPr fontId="5"/>
  </si>
  <si>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2"/>
  </si>
  <si>
    <t>大分県内の産業に需要が発生しない場合や、需要が発生する産業が不明な場合はこのツールで分析することができません。</t>
    <phoneticPr fontId="2"/>
  </si>
  <si>
    <t>単位の調整は必要に応じて行ってください。</t>
    <phoneticPr fontId="5"/>
  </si>
  <si>
    <t>分析者によって分析の前提条件・方法などが異なるため、同じ産業連関表を使っても分析結果が異なる場合があります。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6" eb="27">
      <t>オナ</t>
    </rPh>
    <rPh sb="28" eb="30">
      <t>サンギョウ</t>
    </rPh>
    <rPh sb="30" eb="32">
      <t>レンカン</t>
    </rPh>
    <rPh sb="32" eb="33">
      <t>ヒョウ</t>
    </rPh>
    <rPh sb="34" eb="35">
      <t>ツカ</t>
    </rPh>
    <rPh sb="38" eb="40">
      <t>ブンセキ</t>
    </rPh>
    <rPh sb="40" eb="42">
      <t>ケッカ</t>
    </rPh>
    <rPh sb="43" eb="44">
      <t>コト</t>
    </rPh>
    <rPh sb="46" eb="48">
      <t>バアイ</t>
    </rPh>
    <phoneticPr fontId="2"/>
  </si>
  <si>
    <t>分析ツールに関する問い合わせは下記までお願いします。</t>
    <rPh sb="0" eb="2">
      <t>ブンセキ</t>
    </rPh>
    <rPh sb="6" eb="7">
      <t>カン</t>
    </rPh>
    <rPh sb="9" eb="10">
      <t>ト</t>
    </rPh>
    <rPh sb="11" eb="12">
      <t>ア</t>
    </rPh>
    <rPh sb="15" eb="17">
      <t>カキ</t>
    </rPh>
    <rPh sb="20" eb="21">
      <t>ネガ</t>
    </rPh>
    <phoneticPr fontId="2"/>
  </si>
  <si>
    <t>1)</t>
    <phoneticPr fontId="5"/>
  </si>
  <si>
    <t>2)</t>
    <phoneticPr fontId="5"/>
  </si>
  <si>
    <t>3)</t>
    <phoneticPr fontId="5"/>
  </si>
  <si>
    <t>4)</t>
    <phoneticPr fontId="5"/>
  </si>
  <si>
    <t>5)</t>
    <phoneticPr fontId="5"/>
  </si>
  <si>
    <t>6)</t>
    <phoneticPr fontId="5"/>
  </si>
  <si>
    <t>産業部門別に新規に発生する最終需要額を設定します（最終需要額とは原材料等の中間需要額を除いた消費や投資に回る需要額をさします。例えば、りんごを１つ買う場合でもそのまま消費すれば最終需要ですが、ジャムを作って販売する場合は中間需要であり最終需要とはなりません）。需要額の設定には別途、アンケート調査や他の統計資料の利用等が必要となる場合があります。</t>
    <rPh sb="0" eb="2">
      <t>サンギョウ</t>
    </rPh>
    <rPh sb="2" eb="4">
      <t>ブモン</t>
    </rPh>
    <rPh sb="4" eb="5">
      <t>ベツ</t>
    </rPh>
    <rPh sb="6" eb="8">
      <t>シンキ</t>
    </rPh>
    <rPh sb="9" eb="11">
      <t>ハッセイ</t>
    </rPh>
    <rPh sb="13" eb="15">
      <t>サイシュウ</t>
    </rPh>
    <rPh sb="15" eb="17">
      <t>ジュヨウ</t>
    </rPh>
    <rPh sb="17" eb="18">
      <t>ガク</t>
    </rPh>
    <rPh sb="19" eb="21">
      <t>セッテイ</t>
    </rPh>
    <rPh sb="25" eb="27">
      <t>サイシュウ</t>
    </rPh>
    <rPh sb="27" eb="29">
      <t>ジュヨウ</t>
    </rPh>
    <rPh sb="29" eb="30">
      <t>ガク</t>
    </rPh>
    <rPh sb="32" eb="33">
      <t>ゲン</t>
    </rPh>
    <rPh sb="33" eb="35">
      <t>ザイリョウ</t>
    </rPh>
    <rPh sb="35" eb="36">
      <t>トウ</t>
    </rPh>
    <rPh sb="37" eb="39">
      <t>チュウカン</t>
    </rPh>
    <rPh sb="39" eb="41">
      <t>ジュヨウ</t>
    </rPh>
    <rPh sb="41" eb="42">
      <t>ガク</t>
    </rPh>
    <rPh sb="43" eb="44">
      <t>ノゾ</t>
    </rPh>
    <rPh sb="46" eb="48">
      <t>ショウヒ</t>
    </rPh>
    <rPh sb="49" eb="51">
      <t>トウシ</t>
    </rPh>
    <rPh sb="52" eb="53">
      <t>マワ</t>
    </rPh>
    <rPh sb="54" eb="56">
      <t>ジュヨウ</t>
    </rPh>
    <rPh sb="56" eb="57">
      <t>ガク</t>
    </rPh>
    <rPh sb="63" eb="64">
      <t>タト</t>
    </rPh>
    <rPh sb="73" eb="74">
      <t>カ</t>
    </rPh>
    <rPh sb="75" eb="77">
      <t>バアイ</t>
    </rPh>
    <rPh sb="83" eb="85">
      <t>ショウヒ</t>
    </rPh>
    <rPh sb="88" eb="90">
      <t>サイシュウ</t>
    </rPh>
    <rPh sb="90" eb="92">
      <t>ジュヨウ</t>
    </rPh>
    <rPh sb="100" eb="101">
      <t>ツク</t>
    </rPh>
    <rPh sb="103" eb="105">
      <t>ハンバイ</t>
    </rPh>
    <rPh sb="107" eb="109">
      <t>バアイ</t>
    </rPh>
    <rPh sb="110" eb="112">
      <t>チュウカン</t>
    </rPh>
    <rPh sb="112" eb="114">
      <t>ジュヨウ</t>
    </rPh>
    <rPh sb="117" eb="119">
      <t>サイシュウ</t>
    </rPh>
    <rPh sb="119" eb="121">
      <t>ジュヨウ</t>
    </rPh>
    <rPh sb="130" eb="132">
      <t>ジュヨウ</t>
    </rPh>
    <rPh sb="132" eb="133">
      <t>ガク</t>
    </rPh>
    <rPh sb="134" eb="136">
      <t>セッテイ</t>
    </rPh>
    <rPh sb="138" eb="140">
      <t>ベット</t>
    </rPh>
    <rPh sb="146" eb="148">
      <t>チョウサ</t>
    </rPh>
    <rPh sb="149" eb="150">
      <t>ホカ</t>
    </rPh>
    <rPh sb="151" eb="153">
      <t>トウケイ</t>
    </rPh>
    <rPh sb="153" eb="155">
      <t>シリョウ</t>
    </rPh>
    <rPh sb="156" eb="158">
      <t>リヨウ</t>
    </rPh>
    <rPh sb="158" eb="159">
      <t>トウ</t>
    </rPh>
    <rPh sb="160" eb="162">
      <t>ヒツヨウ</t>
    </rPh>
    <rPh sb="165" eb="167">
      <t>バアイ</t>
    </rPh>
    <phoneticPr fontId="2"/>
  </si>
  <si>
    <t>1)で設定した最終需要額をデータ入力表に入力します。最終需要額はドロップダウンリストから、生産者価格または購入者価格を選択してください。</t>
    <rPh sb="3" eb="5">
      <t>セッテイ</t>
    </rPh>
    <rPh sb="7" eb="9">
      <t>サイシュウ</t>
    </rPh>
    <rPh sb="9" eb="12">
      <t>ジュヨウガク</t>
    </rPh>
    <rPh sb="16" eb="18">
      <t>ニュウリョク</t>
    </rPh>
    <rPh sb="18" eb="19">
      <t>ヒョウ</t>
    </rPh>
    <rPh sb="20" eb="22">
      <t>ニュウリョク</t>
    </rPh>
    <rPh sb="53" eb="56">
      <t>コウニュウシャ</t>
    </rPh>
    <rPh sb="56" eb="58">
      <t>カカク</t>
    </rPh>
    <rPh sb="59" eb="61">
      <t>センタク</t>
    </rPh>
    <phoneticPr fontId="2"/>
  </si>
  <si>
    <t>結果表に、分析内容を入力します。</t>
    <rPh sb="0" eb="2">
      <t>ケッカ</t>
    </rPh>
    <rPh sb="2" eb="3">
      <t>ヒョウ</t>
    </rPh>
    <rPh sb="5" eb="7">
      <t>ブンセキ</t>
    </rPh>
    <rPh sb="7" eb="9">
      <t>ナイヨウ</t>
    </rPh>
    <rPh sb="10" eb="12">
      <t>ニュウリョク</t>
    </rPh>
    <phoneticPr fontId="2"/>
  </si>
  <si>
    <t>部門別経済波及効果分析グラフ</t>
    <rPh sb="0" eb="3">
      <t>ブモンベツ</t>
    </rPh>
    <rPh sb="3" eb="5">
      <t>ケイザイ</t>
    </rPh>
    <rPh sb="5" eb="9">
      <t>ハキュウコウカ</t>
    </rPh>
    <rPh sb="9" eb="11">
      <t>ブンセキ</t>
    </rPh>
    <phoneticPr fontId="5"/>
  </si>
  <si>
    <t>　　分析テーマ</t>
    <rPh sb="2" eb="4">
      <t>ブンセキ</t>
    </rPh>
    <phoneticPr fontId="5"/>
  </si>
  <si>
    <t>※四捨五入の関係で内訳が合計と一致しない場合があります。</t>
    <rPh sb="1" eb="5">
      <t>シシャゴニュウ</t>
    </rPh>
    <rPh sb="6" eb="8">
      <t>カンケイ</t>
    </rPh>
    <rPh sb="12" eb="14">
      <t>ゴウケイ</t>
    </rPh>
    <rPh sb="15" eb="17">
      <t>イッチ</t>
    </rPh>
    <rPh sb="20" eb="22">
      <t>バアイ</t>
    </rPh>
    <phoneticPr fontId="5"/>
  </si>
  <si>
    <t xml:space="preserve">分析テーマ ： </t>
    <rPh sb="0" eb="2">
      <t>ブンセキ</t>
    </rPh>
    <phoneticPr fontId="5"/>
  </si>
  <si>
    <t>部門</t>
    <rPh sb="0" eb="2">
      <t>ブモン</t>
    </rPh>
    <phoneticPr fontId="5"/>
  </si>
  <si>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2"/>
  </si>
  <si>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2"/>
  </si>
  <si>
    <t>・</t>
    <phoneticPr fontId="5"/>
  </si>
  <si>
    <t>生産者価格</t>
    <rPh sb="0" eb="3">
      <t>セイサンシャ</t>
    </rPh>
    <rPh sb="3" eb="5">
      <t>カカク</t>
    </rPh>
    <phoneticPr fontId="5"/>
  </si>
  <si>
    <t>： 生産者が出荷するときの価格</t>
    <phoneticPr fontId="5"/>
  </si>
  <si>
    <t>： 店頭で販売するときの価格</t>
    <rPh sb="2" eb="4">
      <t>テントウ</t>
    </rPh>
    <rPh sb="5" eb="7">
      <t>ハンバイ</t>
    </rPh>
    <phoneticPr fontId="2"/>
  </si>
  <si>
    <t>分析結果①～④に分析結果が出力され、印刷することができます。</t>
    <rPh sb="0" eb="2">
      <t>ブンセキ</t>
    </rPh>
    <rPh sb="2" eb="4">
      <t>ケッカ</t>
    </rPh>
    <rPh sb="8" eb="10">
      <t>ブンセキ</t>
    </rPh>
    <rPh sb="10" eb="12">
      <t>ケッカ</t>
    </rPh>
    <rPh sb="13" eb="15">
      <t>シュツリョク</t>
    </rPh>
    <rPh sb="18" eb="20">
      <t>インサツ</t>
    </rPh>
    <phoneticPr fontId="2"/>
  </si>
  <si>
    <t>部門別発生需要額</t>
    <rPh sb="0" eb="3">
      <t>ブモンベツ</t>
    </rPh>
    <rPh sb="3" eb="5">
      <t>ハッセイ</t>
    </rPh>
    <rPh sb="5" eb="8">
      <t>ジュヨウガク</t>
    </rPh>
    <phoneticPr fontId="5"/>
  </si>
  <si>
    <t>億円</t>
    <rPh sb="0" eb="2">
      <t>オクエン</t>
    </rPh>
    <phoneticPr fontId="5"/>
  </si>
  <si>
    <t>百万円</t>
    <rPh sb="0" eb="1">
      <t>ヒャク</t>
    </rPh>
    <rPh sb="1" eb="3">
      <t>マンエン</t>
    </rPh>
    <phoneticPr fontId="5"/>
  </si>
  <si>
    <t>万円</t>
    <rPh sb="0" eb="2">
      <t>マンエン</t>
    </rPh>
    <phoneticPr fontId="5"/>
  </si>
  <si>
    <t>千円</t>
    <rPh sb="0" eb="2">
      <t>センエン</t>
    </rPh>
    <phoneticPr fontId="5"/>
  </si>
  <si>
    <t>円</t>
    <rPh sb="0" eb="1">
      <t>エン</t>
    </rPh>
    <phoneticPr fontId="5"/>
  </si>
  <si>
    <t>（単位：百万円／人）</t>
    <rPh sb="1" eb="3">
      <t>タンイ</t>
    </rPh>
    <rPh sb="4" eb="5">
      <t>ヒャク</t>
    </rPh>
    <rPh sb="5" eb="7">
      <t>マンエン</t>
    </rPh>
    <rPh sb="8" eb="9">
      <t>ニン</t>
    </rPh>
    <phoneticPr fontId="12"/>
  </si>
  <si>
    <t>係数単位調整</t>
    <rPh sb="0" eb="2">
      <t>ケイスウ</t>
    </rPh>
    <phoneticPr fontId="12"/>
  </si>
  <si>
    <t>億円</t>
  </si>
  <si>
    <t>百万円</t>
  </si>
  <si>
    <t>万円</t>
  </si>
  <si>
    <t>千円</t>
  </si>
  <si>
    <t>円</t>
  </si>
  <si>
    <t>単位：</t>
    <rPh sb="0" eb="2">
      <t>タンイ</t>
    </rPh>
    <phoneticPr fontId="5"/>
  </si>
  <si>
    <t>　　←　ドロップダウンリストから選択してください</t>
    <rPh sb="16" eb="18">
      <t>センタク</t>
    </rPh>
    <phoneticPr fontId="5"/>
  </si>
  <si>
    <t>電話：097-506-2442　FAX：097-506-1727</t>
    <rPh sb="0" eb="2">
      <t>デンワ</t>
    </rPh>
    <phoneticPr fontId="5"/>
  </si>
  <si>
    <t>分析に使用する産業連関表は平成23年時点のものであり、当時の経済情勢（産業構造や物価）をもとに作成されています。その後の経済情勢の変化（新規の企業立地や物価変動）は反映されていません。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3" eb="15">
      <t>ヘイセイ</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2"/>
  </si>
  <si>
    <t>電気機械</t>
    <rPh sb="0" eb="2">
      <t>デンキ</t>
    </rPh>
    <rPh sb="2" eb="4">
      <t>キカイ</t>
    </rPh>
    <phoneticPr fontId="1"/>
  </si>
  <si>
    <t>水道</t>
  </si>
  <si>
    <t>廃棄物処理</t>
  </si>
  <si>
    <t>医療・福祉</t>
    <rPh sb="0" eb="2">
      <t>イリョウ</t>
    </rPh>
    <rPh sb="3" eb="5">
      <t>フクシ</t>
    </rPh>
    <phoneticPr fontId="1"/>
  </si>
  <si>
    <t>その他の非営利団体サービス</t>
    <rPh sb="4" eb="7">
      <t>ヒエイリ</t>
    </rPh>
    <rPh sb="7" eb="9">
      <t>ダンタイ</t>
    </rPh>
    <phoneticPr fontId="1"/>
  </si>
  <si>
    <t>医療・福祉</t>
  </si>
  <si>
    <t>その他の非営利団体サービス</t>
  </si>
  <si>
    <t>生産者価格評価表 （36部門表）</t>
    <rPh sb="0" eb="3">
      <t>セイサンシャ</t>
    </rPh>
    <rPh sb="3" eb="5">
      <t>カカク</t>
    </rPh>
    <rPh sb="5" eb="8">
      <t>ヒョウカヒョウ</t>
    </rPh>
    <rPh sb="12" eb="14">
      <t>ブモン</t>
    </rPh>
    <rPh sb="14" eb="15">
      <t>ヒョウ</t>
    </rPh>
    <phoneticPr fontId="1"/>
  </si>
  <si>
    <t>単位：100万円</t>
    <rPh sb="0" eb="2">
      <t>タンイ</t>
    </rPh>
    <rPh sb="6" eb="8">
      <t>マンエン</t>
    </rPh>
    <phoneticPr fontId="1"/>
  </si>
  <si>
    <t>就業係数</t>
    <rPh sb="0" eb="2">
      <t>シュウギョウ</t>
    </rPh>
    <rPh sb="2" eb="4">
      <t>ケイスウ</t>
    </rPh>
    <phoneticPr fontId="3"/>
  </si>
  <si>
    <t>就業係数、雇用係数</t>
    <rPh sb="0" eb="2">
      <t>シュウギョウ</t>
    </rPh>
    <rPh sb="2" eb="4">
      <t>ケイスウ</t>
    </rPh>
    <rPh sb="5" eb="7">
      <t>コヨウ</t>
    </rPh>
    <rPh sb="7" eb="9">
      <t>ケイスウ</t>
    </rPh>
    <phoneticPr fontId="12"/>
  </si>
  <si>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</si>
  <si>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</si>
  <si>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</si>
  <si>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</si>
  <si>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</si>
  <si>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</si>
  <si>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</si>
  <si>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</si>
  <si>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</si>
  <si>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</si>
  <si>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</si>
  <si>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</si>
  <si>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</si>
  <si>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</si>
  <si>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</si>
  <si>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</si>
  <si>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</si>
  <si>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</si>
  <si>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</si>
  <si>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</si>
  <si>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</si>
  <si>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</si>
  <si>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</si>
  <si>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</si>
  <si>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</si>
  <si>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</si>
  <si>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移輸出</t>
  </si>
  <si>
    <t>（控除）
移輸入</t>
  </si>
  <si>
    <t xml:space="preserve"> × 消費転換係数</t>
    <rPh sb="3" eb="5">
      <t>ショウヒ</t>
    </rPh>
    <rPh sb="5" eb="7">
      <t>テンカン</t>
    </rPh>
    <rPh sb="7" eb="9">
      <t>ケイスウ</t>
    </rPh>
    <phoneticPr fontId="5"/>
  </si>
  <si>
    <t>就業誘発者数</t>
    <rPh sb="0" eb="2">
      <t>シュウギョウ</t>
    </rPh>
    <rPh sb="2" eb="4">
      <t>ユウハツ</t>
    </rPh>
    <rPh sb="4" eb="5">
      <t>シャ</t>
    </rPh>
    <rPh sb="5" eb="6">
      <t>スウ</t>
    </rPh>
    <phoneticPr fontId="9"/>
  </si>
  <si>
    <t>就業誘発</t>
    <rPh sb="2" eb="4">
      <t>ユウハツ</t>
    </rPh>
    <phoneticPr fontId="5"/>
  </si>
  <si>
    <t xml:space="preserve"> × 就業係数</t>
    <rPh sb="5" eb="7">
      <t>ケイスウ</t>
    </rPh>
    <phoneticPr fontId="5"/>
  </si>
  <si>
    <t>就業誘発者数</t>
    <rPh sb="2" eb="4">
      <t>ユウハツ</t>
    </rPh>
    <rPh sb="4" eb="5">
      <t>シャ</t>
    </rPh>
    <rPh sb="5" eb="6">
      <t>スウ</t>
    </rPh>
    <phoneticPr fontId="5"/>
  </si>
  <si>
    <t>最終需要額に対する波及倍率</t>
    <rPh sb="0" eb="2">
      <t>サイシュウ</t>
    </rPh>
    <rPh sb="2" eb="5">
      <t>ジュヨウガク</t>
    </rPh>
    <rPh sb="6" eb="7">
      <t>タイ</t>
    </rPh>
    <rPh sb="9" eb="11">
      <t>ハキュウ</t>
    </rPh>
    <rPh sb="11" eb="13">
      <t>バイリツ</t>
    </rPh>
    <phoneticPr fontId="9"/>
  </si>
  <si>
    <t>平成27年（2015年）大分県産業連関表</t>
    <rPh sb="12" eb="15">
      <t>オオイタケン</t>
    </rPh>
    <phoneticPr fontId="1"/>
  </si>
  <si>
    <t>電気機械</t>
    <rPh sb="0" eb="2">
      <t>デンキ</t>
    </rPh>
    <rPh sb="2" eb="4">
      <t>キカイ</t>
    </rPh>
    <phoneticPr fontId="6"/>
  </si>
  <si>
    <t>運輸・郵便</t>
    <rPh sb="3" eb="5">
      <t>ユウビン</t>
    </rPh>
    <phoneticPr fontId="6"/>
  </si>
  <si>
    <t>医療・福祉</t>
    <rPh sb="0" eb="2">
      <t>イリョウ</t>
    </rPh>
    <rPh sb="3" eb="5">
      <t>フクシ</t>
    </rPh>
    <phoneticPr fontId="6"/>
  </si>
  <si>
    <t>その他の非営利団体サービス</t>
    <rPh sb="4" eb="7">
      <t>ヒエイリ</t>
    </rPh>
    <rPh sb="7" eb="9">
      <t>ダンタイ</t>
    </rPh>
    <phoneticPr fontId="6"/>
  </si>
  <si>
    <t>内生部門計</t>
    <rPh sb="0" eb="2">
      <t>ナイセイ</t>
    </rPh>
    <rPh sb="2" eb="4">
      <t>ブモン</t>
    </rPh>
    <rPh sb="4" eb="5">
      <t>ケイ</t>
    </rPh>
    <phoneticPr fontId="6"/>
  </si>
  <si>
    <t>間接税（関税・輸入品商品税を除く。）</t>
    <rPh sb="14" eb="15">
      <t>ノゾ</t>
    </rPh>
    <phoneticPr fontId="6"/>
  </si>
  <si>
    <t>粗付加価値部門計</t>
    <rPh sb="0" eb="3">
      <t>ソフカ</t>
    </rPh>
    <rPh sb="3" eb="5">
      <t>カチ</t>
    </rPh>
    <rPh sb="5" eb="7">
      <t>ブモン</t>
    </rPh>
    <rPh sb="7" eb="8">
      <t>ケイ</t>
    </rPh>
    <phoneticPr fontId="6"/>
  </si>
  <si>
    <t>県内最終
需要計</t>
    <rPh sb="0" eb="2">
      <t>ケンナイ</t>
    </rPh>
    <rPh sb="2" eb="4">
      <t>サイシュウ</t>
    </rPh>
    <rPh sb="5" eb="7">
      <t>ジュヨウ</t>
    </rPh>
    <rPh sb="7" eb="8">
      <t>ケイ</t>
    </rPh>
    <phoneticPr fontId="6"/>
  </si>
  <si>
    <t>県内需要
合計</t>
    <rPh sb="0" eb="2">
      <t>ケンナイ</t>
    </rPh>
    <rPh sb="2" eb="4">
      <t>ジュヨウ</t>
    </rPh>
    <rPh sb="5" eb="7">
      <t>ゴウケイ</t>
    </rPh>
    <phoneticPr fontId="6"/>
  </si>
  <si>
    <t>最終需要計</t>
    <rPh sb="0" eb="2">
      <t>サイシュウ</t>
    </rPh>
    <rPh sb="2" eb="4">
      <t>ジュヨウ</t>
    </rPh>
    <rPh sb="4" eb="5">
      <t>ケイ</t>
    </rPh>
    <phoneticPr fontId="6"/>
  </si>
  <si>
    <t>需要合計</t>
    <rPh sb="0" eb="2">
      <t>ジュヨウ</t>
    </rPh>
    <rPh sb="2" eb="4">
      <t>ゴウケイ</t>
    </rPh>
    <phoneticPr fontId="6"/>
  </si>
  <si>
    <t>最終需要
部門計</t>
    <rPh sb="0" eb="2">
      <t>サイシュウ</t>
    </rPh>
    <rPh sb="2" eb="4">
      <t>ジュヨウ</t>
    </rPh>
    <rPh sb="5" eb="7">
      <t>ブモン</t>
    </rPh>
    <rPh sb="7" eb="8">
      <t>ケイ</t>
    </rPh>
    <phoneticPr fontId="6"/>
  </si>
  <si>
    <t>資料：平成27年産業連関表（総務省）　の投入表（基本分類）から、マージン率を算出しています。</t>
    <rPh sb="0" eb="2">
      <t>シリョウ</t>
    </rPh>
    <rPh sb="3" eb="5">
      <t>ヘイセイ</t>
    </rPh>
    <rPh sb="7" eb="8">
      <t>ネン</t>
    </rPh>
    <rPh sb="8" eb="10">
      <t>サンギョウ</t>
    </rPh>
    <rPh sb="10" eb="12">
      <t>レンカン</t>
    </rPh>
    <rPh sb="12" eb="13">
      <t>ヒョウ</t>
    </rPh>
    <rPh sb="14" eb="16">
      <t>ソウム</t>
    </rPh>
    <rPh sb="16" eb="17">
      <t>ショウ</t>
    </rPh>
    <rPh sb="20" eb="22">
      <t>トウニュウ</t>
    </rPh>
    <rPh sb="22" eb="23">
      <t>ヒョウ</t>
    </rPh>
    <rPh sb="24" eb="26">
      <t>キホン</t>
    </rPh>
    <rPh sb="26" eb="28">
      <t>ブンルイ</t>
    </rPh>
    <rPh sb="36" eb="37">
      <t>リツ</t>
    </rPh>
    <rPh sb="38" eb="40">
      <t>サンシュツ</t>
    </rPh>
    <phoneticPr fontId="5"/>
  </si>
  <si>
    <t>平成27年（2015年）大分県産業連関表</t>
    <rPh sb="12" eb="15">
      <t>オオイタケン</t>
    </rPh>
    <phoneticPr fontId="5"/>
  </si>
  <si>
    <t>経済開放</t>
    <rPh sb="0" eb="2">
      <t>ケイザイ</t>
    </rPh>
    <rPh sb="2" eb="4">
      <t>カイホウ</t>
    </rPh>
    <phoneticPr fontId="5"/>
  </si>
  <si>
    <t>型</t>
    <rPh sb="0" eb="1">
      <t>ガタ</t>
    </rPh>
    <phoneticPr fontId="5"/>
  </si>
  <si>
    <t>賃金・
棒給率</t>
    <rPh sb="0" eb="2">
      <t>チンギン</t>
    </rPh>
    <rPh sb="4" eb="5">
      <t>ボウ</t>
    </rPh>
    <rPh sb="5" eb="6">
      <t>キュウ</t>
    </rPh>
    <rPh sb="6" eb="7">
      <t>リツ</t>
    </rPh>
    <phoneticPr fontId="5"/>
  </si>
  <si>
    <t>（参考）賃金・棒給</t>
    <rPh sb="1" eb="3">
      <t>サンコウ</t>
    </rPh>
    <rPh sb="4" eb="6">
      <t>チンギン</t>
    </rPh>
    <rPh sb="7" eb="8">
      <t>ボウ</t>
    </rPh>
    <rPh sb="8" eb="9">
      <t>キュウ</t>
    </rPh>
    <phoneticPr fontId="5"/>
  </si>
  <si>
    <t>D’=B×賃金・棒給率</t>
    <rPh sb="5" eb="7">
      <t>チンギン</t>
    </rPh>
    <rPh sb="8" eb="9">
      <t>ボウ</t>
    </rPh>
    <rPh sb="9" eb="10">
      <t>キュウ</t>
    </rPh>
    <rPh sb="10" eb="11">
      <t>リツ</t>
    </rPh>
    <phoneticPr fontId="9"/>
  </si>
  <si>
    <t>賃金・
棒給額</t>
    <phoneticPr fontId="5"/>
  </si>
  <si>
    <t>L=(D'+J')×K</t>
    <phoneticPr fontId="9"/>
  </si>
  <si>
    <t>雇用者所得（賃金・棒給）誘発額</t>
    <rPh sb="0" eb="3">
      <t>コヨウシャ</t>
    </rPh>
    <rPh sb="3" eb="5">
      <t>ショトク</t>
    </rPh>
    <rPh sb="6" eb="8">
      <t>チンギン</t>
    </rPh>
    <rPh sb="9" eb="10">
      <t>ボウ</t>
    </rPh>
    <rPh sb="10" eb="11">
      <t>キュウ</t>
    </rPh>
    <rPh sb="12" eb="14">
      <t>ユウハツ</t>
    </rPh>
    <rPh sb="14" eb="15">
      <t>ガク</t>
    </rPh>
    <phoneticPr fontId="5"/>
  </si>
  <si>
    <t>家計調査（大分市、二人以上の世帯のうち勤労者世帯、消費支出/勤め先収入）</t>
    <rPh sb="0" eb="2">
      <t>カケイ</t>
    </rPh>
    <rPh sb="2" eb="4">
      <t>チョウサ</t>
    </rPh>
    <rPh sb="5" eb="8">
      <t>オオイタシ</t>
    </rPh>
    <rPh sb="9" eb="11">
      <t>フタリ</t>
    </rPh>
    <rPh sb="11" eb="13">
      <t>イジョウ</t>
    </rPh>
    <rPh sb="14" eb="16">
      <t>セタイ</t>
    </rPh>
    <rPh sb="19" eb="22">
      <t>キンロウシャ</t>
    </rPh>
    <rPh sb="22" eb="24">
      <t>セタイ</t>
    </rPh>
    <rPh sb="25" eb="27">
      <t>ショウヒ</t>
    </rPh>
    <rPh sb="27" eb="29">
      <t>シシュツ</t>
    </rPh>
    <rPh sb="30" eb="31">
      <t>ツト</t>
    </rPh>
    <rPh sb="32" eb="33">
      <t>サキ</t>
    </rPh>
    <rPh sb="33" eb="35">
      <t>シュウニュウ</t>
    </rPh>
    <phoneticPr fontId="2"/>
  </si>
  <si>
    <t>平成27年（2015年）</t>
    <rPh sb="0" eb="2">
      <t>ヘイセイ</t>
    </rPh>
    <rPh sb="4" eb="5">
      <t>ネン</t>
    </rPh>
    <rPh sb="10" eb="11">
      <t>ネン</t>
    </rPh>
    <phoneticPr fontId="5"/>
  </si>
  <si>
    <t>平成28年（2016年）</t>
    <rPh sb="0" eb="2">
      <t>ヘイセイ</t>
    </rPh>
    <rPh sb="4" eb="5">
      <t>ネン</t>
    </rPh>
    <rPh sb="10" eb="11">
      <t>ネン</t>
    </rPh>
    <phoneticPr fontId="5"/>
  </si>
  <si>
    <t>平成29年（2017年）</t>
    <rPh sb="0" eb="2">
      <t>ヘイセイ</t>
    </rPh>
    <rPh sb="4" eb="5">
      <t>ネン</t>
    </rPh>
    <rPh sb="10" eb="11">
      <t>ネン</t>
    </rPh>
    <phoneticPr fontId="5"/>
  </si>
  <si>
    <t>平成30年（2018年）</t>
    <rPh sb="0" eb="2">
      <t>ヘイセイ</t>
    </rPh>
    <rPh sb="4" eb="5">
      <t>ネン</t>
    </rPh>
    <rPh sb="10" eb="11">
      <t>ネン</t>
    </rPh>
    <phoneticPr fontId="5"/>
  </si>
  <si>
    <t>令和元年（2019年）</t>
    <rPh sb="0" eb="2">
      <t>レイワ</t>
    </rPh>
    <rPh sb="2" eb="3">
      <t>モト</t>
    </rPh>
    <rPh sb="3" eb="4">
      <t>ネン</t>
    </rPh>
    <rPh sb="9" eb="10">
      <t>ネン</t>
    </rPh>
    <phoneticPr fontId="5"/>
  </si>
  <si>
    <t>上記平均</t>
    <rPh sb="0" eb="2">
      <t>ジョウキ</t>
    </rPh>
    <rPh sb="2" eb="4">
      <t>ヘイキン</t>
    </rPh>
    <phoneticPr fontId="5"/>
  </si>
  <si>
    <t>平成27年（2015年）大分県産業連関表　経済波及効果分析ツール</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2"/>
  </si>
  <si>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27年（2015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86" eb="188">
      <t>オオイタ</t>
    </rPh>
    <phoneticPr fontId="2"/>
  </si>
  <si>
    <t>消費転換率を決定します。この分析ツールでは、勤め先収入に対する消費支出の割合（出典：総務省「家計調査、勤労者世帯」）を例示しています。</t>
    <rPh sb="0" eb="2">
      <t>ショウヒ</t>
    </rPh>
    <rPh sb="2" eb="4">
      <t>テンカン</t>
    </rPh>
    <rPh sb="4" eb="5">
      <t>リツ</t>
    </rPh>
    <rPh sb="6" eb="8">
      <t>ケッテイ</t>
    </rPh>
    <rPh sb="14" eb="16">
      <t>ブンセキ</t>
    </rPh>
    <rPh sb="28" eb="29">
      <t>タイ</t>
    </rPh>
    <rPh sb="31" eb="33">
      <t>ショウヒ</t>
    </rPh>
    <rPh sb="33" eb="35">
      <t>シシュツ</t>
    </rPh>
    <rPh sb="36" eb="38">
      <t>ワリアイ</t>
    </rPh>
    <rPh sb="39" eb="41">
      <t>シュッテン</t>
    </rPh>
    <rPh sb="51" eb="54">
      <t>キンロウシャ</t>
    </rPh>
    <rPh sb="54" eb="56">
      <t>セタイ</t>
    </rPh>
    <rPh sb="59" eb="61">
      <t>レイジ</t>
    </rPh>
    <phoneticPr fontId="2"/>
  </si>
  <si>
    <t>出典：平成27年大分県産業連関表</t>
    <rPh sb="0" eb="2">
      <t>シュッテン</t>
    </rPh>
    <rPh sb="3" eb="5">
      <t>ヘイセイ</t>
    </rPh>
    <rPh sb="7" eb="8">
      <t>ネン</t>
    </rPh>
    <rPh sb="8" eb="11">
      <t>オオイタケン</t>
    </rPh>
    <rPh sb="11" eb="13">
      <t>サンギョウ</t>
    </rPh>
    <rPh sb="13" eb="16">
      <t>レンカンヒョウ</t>
    </rPh>
    <phoneticPr fontId="5"/>
  </si>
  <si>
    <t>〇〇による需要増加による経済波及効果分析</t>
    <rPh sb="5" eb="7">
      <t>ジュヨウ</t>
    </rPh>
    <rPh sb="7" eb="9">
      <t>ゾウカ</t>
    </rPh>
    <rPh sb="12" eb="14">
      <t>ケイザイ</t>
    </rPh>
    <rPh sb="14" eb="18">
      <t>ハキュウコウカ</t>
    </rPh>
    <rPh sb="18" eb="20">
      <t>ブンセキ</t>
    </rPh>
    <phoneticPr fontId="5"/>
  </si>
  <si>
    <t>（参考）</t>
    <rPh sb="1" eb="3">
      <t>サンコウ</t>
    </rPh>
    <phoneticPr fontId="5"/>
  </si>
  <si>
    <t>家計消費支出</t>
    <rPh sb="0" eb="2">
      <t>カケイ</t>
    </rPh>
    <rPh sb="2" eb="4">
      <t>ショウヒ</t>
    </rPh>
    <rPh sb="4" eb="6">
      <t>シシュツ</t>
    </rPh>
    <phoneticPr fontId="3"/>
  </si>
  <si>
    <t>J’=H×賃金・棒給率</t>
    <rPh sb="5" eb="7">
      <t>チンギン</t>
    </rPh>
    <rPh sb="8" eb="9">
      <t>ボウ</t>
    </rPh>
    <rPh sb="9" eb="10">
      <t>キュウ</t>
    </rPh>
    <rPh sb="10" eb="11">
      <t>リツ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</si>
</sst>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_ "/>
    <numFmt numFmtId="184" formatCode="#,##0.0000_ "/>
  </numFmts>
  <fonts count="42">
    <font>
      <sz val="9"/>
      <color theme="1"/>
      <name val="ＭＳ Ｐゴシック"/>
      <family val="3"/>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i/>
      <sz val="9"/>
      <color indexed="23"/>
      <name val="ＭＳ Ｐゴシック"/>
      <family val="3"/>
      <charset val="128"/>
    </font>
    <font>
      <sz val="6"/>
      <name val="ＭＳ Ｐゴシック"/>
      <family val="3"/>
      <charset val="128"/>
    </font>
    <font>
      <sz val="9"/>
      <name val="ＭＳ ゴシック"/>
      <family val="3"/>
      <charset val="128"/>
    </font>
    <font>
      <sz val="9"/>
      <name val="ＭＳ Ｐ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6"/>
      <name val="ＭＳ 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2"/>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ajor"/>
    </font>
    <font>
      <sz val="9.5"/>
      <color theme="1"/>
      <name val="ＭＳ Ｐゴシック"/>
      <family val="3"/>
      <charset val="128"/>
    </font>
    <font>
      <sz val="9"/>
      <color theme="5"/>
      <name val="メイリオ"/>
      <family val="3"/>
      <charset val="128"/>
    </font>
    <font>
      <sz val="9"/>
      <color indexed="81"/>
      <name val="MS P ゴシック"/>
      <family val="3"/>
      <charset val="128"/>
    </font>
    <font>
      <b/>
      <sz val="9"/>
      <color indexed="81"/>
      <name val="MS P ゴシック"/>
      <family val="3"/>
      <charset val="128"/>
    </font>
    <font>
      <sz val="8"/>
      <color theme="1"/>
      <name val="ＭＳ Ｐゴシック"/>
      <family val="3"/>
      <charset val="12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1" tint="0.249977111117893"/>
        <bgColor indexed="64"/>
      </patternFill>
    </fill>
    <fill>
      <patternFill patternType="solid">
        <fgColor rgb="FF69E2FF"/>
        <bgColor indexed="64"/>
      </patternFill>
    </fill>
    <fill>
      <patternFill patternType="solid">
        <fgColor rgb="FF99FF99"/>
        <bgColor indexed="64"/>
      </patternFill>
    </fill>
  </fills>
  <borders count="105">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bottom/>
      <diagonal/>
    </border>
    <border>
      <left style="dashed">
        <color indexed="64"/>
      </left>
      <right/>
      <top/>
      <bottom style="thin">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s>
  <cellStyleXfs count="45">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63" applyNumberFormat="0" applyAlignment="0" applyProtection="0">
      <alignment vertical="center"/>
    </xf>
    <xf numFmtId="0" fontId="17" fillId="27" borderId="0" applyNumberFormat="0" applyBorder="0" applyAlignment="0" applyProtection="0">
      <alignment vertical="center"/>
    </xf>
    <xf numFmtId="0" fontId="13" fillId="28" borderId="64" applyNumberFormat="0" applyFont="0" applyAlignment="0" applyProtection="0">
      <alignment vertical="center"/>
    </xf>
    <xf numFmtId="0" fontId="18" fillId="0" borderId="65" applyNumberFormat="0" applyFill="0" applyAlignment="0" applyProtection="0">
      <alignment vertical="center"/>
    </xf>
    <xf numFmtId="0" fontId="19" fillId="29" borderId="0" applyNumberFormat="0" applyBorder="0" applyAlignment="0" applyProtection="0">
      <alignment vertical="center"/>
    </xf>
    <xf numFmtId="0" fontId="20" fillId="30" borderId="66" applyNumberFormat="0" applyAlignment="0" applyProtection="0">
      <alignment vertical="center"/>
    </xf>
    <xf numFmtId="0" fontId="21" fillId="0" borderId="0" applyNumberFormat="0" applyFill="0" applyBorder="0" applyAlignment="0" applyProtection="0">
      <alignment vertical="center"/>
    </xf>
    <xf numFmtId="0" fontId="22" fillId="0" borderId="67" applyNumberFormat="0" applyFill="0" applyAlignment="0" applyProtection="0">
      <alignment vertical="center"/>
    </xf>
    <xf numFmtId="0" fontId="23" fillId="0" borderId="68" applyNumberFormat="0" applyFill="0" applyAlignment="0" applyProtection="0">
      <alignment vertical="center"/>
    </xf>
    <xf numFmtId="0" fontId="24" fillId="0" borderId="69" applyNumberFormat="0" applyFill="0" applyAlignment="0" applyProtection="0">
      <alignment vertical="center"/>
    </xf>
    <xf numFmtId="0" fontId="24" fillId="0" borderId="0" applyNumberFormat="0" applyFill="0" applyBorder="0" applyAlignment="0" applyProtection="0">
      <alignment vertical="center"/>
    </xf>
    <xf numFmtId="0" fontId="25" fillId="0" borderId="70" applyNumberFormat="0" applyFill="0" applyAlignment="0" applyProtection="0">
      <alignment vertical="center"/>
    </xf>
    <xf numFmtId="0" fontId="26" fillId="30" borderId="71" applyNumberFormat="0" applyAlignment="0" applyProtection="0">
      <alignment vertical="center"/>
    </xf>
    <xf numFmtId="0" fontId="27" fillId="0" borderId="0" applyNumberFormat="0" applyFill="0" applyBorder="0" applyAlignment="0" applyProtection="0">
      <alignment vertical="center"/>
    </xf>
    <xf numFmtId="0" fontId="28" fillId="31" borderId="66" applyNumberFormat="0" applyAlignment="0" applyProtection="0">
      <alignment vertical="center"/>
    </xf>
    <xf numFmtId="0" fontId="11" fillId="0" borderId="0">
      <alignment vertical="center"/>
    </xf>
    <xf numFmtId="0" fontId="8" fillId="0" borderId="0"/>
    <xf numFmtId="0" fontId="10" fillId="0" borderId="0"/>
    <xf numFmtId="0" fontId="29" fillId="32" borderId="0" applyNumberFormat="0" applyBorder="0" applyAlignment="0" applyProtection="0">
      <alignment vertical="center"/>
    </xf>
  </cellStyleXfs>
  <cellXfs count="385">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6" xfId="0" applyBorder="1" applyAlignment="1">
      <alignment horizontal="center" vertical="center"/>
    </xf>
    <xf numFmtId="0" fontId="0"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0" fontId="0" fillId="0" borderId="0" xfId="0" applyFont="1" applyBorder="1">
      <alignment vertical="center"/>
    </xf>
    <xf numFmtId="176" fontId="0" fillId="0" borderId="2" xfId="0" applyNumberFormat="1"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4" xfId="0" applyNumberFormat="1" applyFont="1" applyBorder="1">
      <alignment vertical="center"/>
    </xf>
    <xf numFmtId="0" fontId="0" fillId="0" borderId="12" xfId="0" applyFont="1" applyBorder="1">
      <alignment vertical="center"/>
    </xf>
    <xf numFmtId="0" fontId="0" fillId="0" borderId="13" xfId="0" applyFont="1" applyBorder="1">
      <alignment vertical="center"/>
    </xf>
    <xf numFmtId="176" fontId="0" fillId="0" borderId="5" xfId="0" applyNumberFormat="1" applyFont="1" applyBorder="1">
      <alignment vertical="center"/>
    </xf>
    <xf numFmtId="0" fontId="0" fillId="0" borderId="14" xfId="0" applyFont="1" applyBorder="1">
      <alignment vertical="center"/>
    </xf>
    <xf numFmtId="0" fontId="0" fillId="0" borderId="15" xfId="0" applyFont="1" applyBorder="1">
      <alignment vertical="center"/>
    </xf>
    <xf numFmtId="176" fontId="0" fillId="0" borderId="3" xfId="0" applyNumberFormat="1" applyFont="1" applyBorder="1">
      <alignment vertical="center"/>
    </xf>
    <xf numFmtId="0" fontId="7" fillId="0" borderId="0" xfId="0" applyFont="1" applyAlignment="1">
      <alignment vertical="center"/>
    </xf>
    <xf numFmtId="0" fontId="0" fillId="0" borderId="6" xfId="0"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4" xfId="0" applyNumberFormat="1" applyBorder="1">
      <alignment vertical="center"/>
    </xf>
    <xf numFmtId="176" fontId="0" fillId="0" borderId="18" xfId="0" applyNumberFormat="1" applyBorder="1">
      <alignment vertical="center"/>
    </xf>
    <xf numFmtId="176" fontId="0" fillId="0" borderId="10" xfId="0" applyNumberFormat="1" applyBorder="1">
      <alignment vertical="center"/>
    </xf>
    <xf numFmtId="176" fontId="0" fillId="0" borderId="12" xfId="0" applyNumberFormat="1" applyBorder="1">
      <alignment vertical="center"/>
    </xf>
    <xf numFmtId="177" fontId="30" fillId="0" borderId="0" xfId="0" applyNumberFormat="1" applyFont="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0" fontId="0" fillId="0" borderId="6" xfId="0" applyFont="1" applyBorder="1" applyAlignment="1">
      <alignment horizontal="center" vertical="center" wrapText="1"/>
    </xf>
    <xf numFmtId="0" fontId="0" fillId="0" borderId="8" xfId="0" applyFont="1" applyBorder="1" applyAlignment="1">
      <alignment horizontal="lef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18" xfId="0" applyNumberFormat="1" applyBorder="1" applyAlignment="1">
      <alignment vertical="center" wrapText="1"/>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4" xfId="0" applyNumberFormat="1" applyFont="1" applyBorder="1" applyAlignment="1">
      <alignment horizontal="center"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0" fontId="0" fillId="0" borderId="22" xfId="0" applyBorder="1">
      <alignment vertical="center"/>
    </xf>
    <xf numFmtId="177" fontId="0" fillId="0" borderId="10" xfId="0" applyNumberFormat="1" applyBorder="1">
      <alignment vertical="center"/>
    </xf>
    <xf numFmtId="177" fontId="0" fillId="0" borderId="12" xfId="0" applyNumberFormat="1" applyBorder="1">
      <alignment vertical="center"/>
    </xf>
    <xf numFmtId="177" fontId="0" fillId="0" borderId="0" xfId="0" applyNumberFormat="1" applyFont="1">
      <alignment vertical="center"/>
    </xf>
    <xf numFmtId="177" fontId="6" fillId="0" borderId="18" xfId="42" applyNumberFormat="1" applyFont="1" applyBorder="1" applyAlignment="1">
      <alignment horizontal="center" vertical="center"/>
    </xf>
    <xf numFmtId="177" fontId="6" fillId="0" borderId="18" xfId="42" applyNumberFormat="1" applyFont="1" applyBorder="1" applyAlignment="1">
      <alignment vertical="center"/>
    </xf>
    <xf numFmtId="177" fontId="6" fillId="0" borderId="18" xfId="42" applyNumberFormat="1" applyFont="1" applyFill="1" applyBorder="1" applyAlignment="1">
      <alignment vertical="center"/>
    </xf>
    <xf numFmtId="177" fontId="6" fillId="0" borderId="18" xfId="42" applyNumberFormat="1" applyFont="1" applyFill="1" applyBorder="1" applyAlignment="1">
      <alignment horizontal="center" vertical="center" wrapText="1"/>
    </xf>
    <xf numFmtId="177" fontId="6" fillId="0" borderId="2" xfId="42" applyNumberFormat="1" applyFont="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6" fillId="0" borderId="3" xfId="42" applyNumberFormat="1" applyFont="1" applyFill="1" applyBorder="1" applyAlignment="1">
      <alignment horizontal="center" vertical="center" wrapText="1"/>
    </xf>
    <xf numFmtId="177" fontId="6" fillId="0" borderId="19" xfId="42" applyNumberFormat="1" applyFont="1" applyFill="1" applyBorder="1" applyAlignment="1">
      <alignment horizontal="center" vertical="center" wrapText="1"/>
    </xf>
    <xf numFmtId="177" fontId="6" fillId="0" borderId="3" xfId="42" applyNumberFormat="1" applyFont="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0" fontId="0" fillId="0" borderId="7" xfId="0" applyNumberFormat="1" applyBorder="1">
      <alignment vertical="center"/>
    </xf>
    <xf numFmtId="0" fontId="0" fillId="0" borderId="0" xfId="0" applyNumberFormat="1">
      <alignment vertical="center"/>
    </xf>
    <xf numFmtId="177" fontId="0" fillId="0" borderId="11" xfId="0" applyNumberFormat="1" applyBorder="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177" fontId="0" fillId="0" borderId="15" xfId="0" applyNumberForma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177" fontId="0" fillId="0" borderId="3" xfId="0" applyNumberFormat="1" applyBorder="1" applyAlignment="1">
      <alignment horizontal="center" vertical="center"/>
    </xf>
    <xf numFmtId="0" fontId="0" fillId="0" borderId="7" xfId="0" applyNumberFormat="1" applyFont="1" applyBorder="1">
      <alignment vertical="center"/>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177" fontId="0" fillId="0" borderId="6" xfId="0" applyNumberFormat="1" applyFont="1" applyBorder="1">
      <alignment vertical="center"/>
    </xf>
    <xf numFmtId="178" fontId="0" fillId="0" borderId="6" xfId="0" applyNumberFormat="1" applyFont="1" applyBorder="1">
      <alignment vertical="center"/>
    </xf>
    <xf numFmtId="0" fontId="0" fillId="0" borderId="0" xfId="0" applyAlignment="1">
      <alignment horizontal="right" vertical="center"/>
    </xf>
    <xf numFmtId="0" fontId="0" fillId="0" borderId="18" xfId="0" applyBorder="1" applyAlignment="1">
      <alignment horizontal="center"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4" xfId="0" applyNumberFormat="1" applyFont="1" applyBorder="1">
      <alignment vertical="center"/>
    </xf>
    <xf numFmtId="0" fontId="0" fillId="0" borderId="8" xfId="0"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25" xfId="0" applyNumberFormat="1" applyBorder="1">
      <alignment vertical="center"/>
    </xf>
    <xf numFmtId="177" fontId="0" fillId="0" borderId="2" xfId="0" applyNumberFormat="1" applyBorder="1" applyAlignment="1">
      <alignment vertical="center" wrapText="1"/>
    </xf>
    <xf numFmtId="177" fontId="0" fillId="0" borderId="26" xfId="0" applyNumberFormat="1" applyBorder="1">
      <alignment vertical="center"/>
    </xf>
    <xf numFmtId="177" fontId="0" fillId="0" borderId="27"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8" xfId="0" applyNumberFormat="1" applyBorder="1">
      <alignment vertical="center"/>
    </xf>
    <xf numFmtId="177" fontId="0" fillId="0" borderId="29" xfId="0" applyNumberFormat="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31" fillId="0" borderId="0" xfId="43" applyNumberFormat="1" applyFont="1" applyAlignment="1">
      <alignment vertical="center"/>
    </xf>
    <xf numFmtId="177" fontId="32" fillId="0" borderId="0" xfId="0" applyNumberFormat="1" applyFont="1">
      <alignment vertical="center"/>
    </xf>
    <xf numFmtId="177" fontId="31" fillId="0" borderId="0" xfId="0" applyNumberFormat="1" applyFont="1" applyBorder="1" applyAlignment="1">
      <alignment vertical="center"/>
    </xf>
    <xf numFmtId="177" fontId="32" fillId="0" borderId="0" xfId="0" applyNumberFormat="1" applyFont="1" applyAlignment="1">
      <alignment vertical="center"/>
    </xf>
    <xf numFmtId="177" fontId="31" fillId="0" borderId="0" xfId="43" applyNumberFormat="1" applyFont="1" applyBorder="1" applyAlignment="1">
      <alignment vertical="center"/>
    </xf>
    <xf numFmtId="177" fontId="31" fillId="0" borderId="7" xfId="43" applyNumberFormat="1" applyFont="1" applyBorder="1" applyAlignment="1" applyProtection="1">
      <alignment vertical="center"/>
      <protection locked="0"/>
    </xf>
    <xf numFmtId="177" fontId="31" fillId="0" borderId="0" xfId="43" applyNumberFormat="1" applyFont="1" applyAlignment="1">
      <alignment horizontal="right" vertical="center"/>
    </xf>
    <xf numFmtId="177" fontId="31" fillId="0" borderId="7" xfId="43" applyNumberFormat="1" applyFont="1" applyBorder="1" applyAlignment="1">
      <alignment vertical="center"/>
    </xf>
    <xf numFmtId="177" fontId="31" fillId="0" borderId="8" xfId="43" applyNumberFormat="1" applyFont="1" applyBorder="1" applyAlignment="1">
      <alignment vertical="center"/>
    </xf>
    <xf numFmtId="177" fontId="31" fillId="0" borderId="6" xfId="43" applyNumberFormat="1" applyFont="1" applyBorder="1" applyAlignment="1">
      <alignment vertical="center"/>
    </xf>
    <xf numFmtId="177" fontId="31" fillId="0" borderId="0" xfId="43" applyNumberFormat="1" applyFont="1" applyAlignment="1" applyProtection="1">
      <alignment vertical="center"/>
      <protection locked="0"/>
    </xf>
    <xf numFmtId="177" fontId="31" fillId="0" borderId="16" xfId="43" applyNumberFormat="1" applyFont="1" applyBorder="1" applyAlignment="1">
      <alignment vertical="center"/>
    </xf>
    <xf numFmtId="177" fontId="31" fillId="0" borderId="20" xfId="43" applyNumberFormat="1" applyFont="1" applyBorder="1" applyAlignment="1">
      <alignment vertical="center"/>
    </xf>
    <xf numFmtId="177" fontId="31" fillId="0" borderId="17" xfId="43" applyNumberFormat="1" applyFont="1" applyBorder="1" applyAlignment="1">
      <alignment vertical="center"/>
    </xf>
    <xf numFmtId="177" fontId="31" fillId="0" borderId="22" xfId="43" applyNumberFormat="1" applyFont="1" applyBorder="1" applyAlignment="1">
      <alignment horizontal="center" vertical="center"/>
    </xf>
    <xf numFmtId="177" fontId="31" fillId="0" borderId="9" xfId="43" applyNumberFormat="1" applyFont="1" applyBorder="1" applyAlignment="1">
      <alignment vertical="center"/>
    </xf>
    <xf numFmtId="177" fontId="31" fillId="0" borderId="2" xfId="43" applyNumberFormat="1" applyFont="1" applyBorder="1" applyAlignment="1">
      <alignment vertical="center"/>
    </xf>
    <xf numFmtId="177" fontId="31" fillId="0" borderId="2" xfId="43" applyNumberFormat="1" applyFont="1" applyBorder="1" applyAlignment="1">
      <alignment horizontal="center" vertical="center"/>
    </xf>
    <xf numFmtId="177" fontId="31" fillId="0" borderId="18" xfId="43" applyNumberFormat="1" applyFont="1" applyBorder="1" applyAlignment="1">
      <alignment vertical="center"/>
    </xf>
    <xf numFmtId="177" fontId="31" fillId="0" borderId="14" xfId="43" applyNumberFormat="1" applyFont="1" applyBorder="1" applyAlignment="1">
      <alignment vertical="center"/>
    </xf>
    <xf numFmtId="177" fontId="31" fillId="0" borderId="15" xfId="43" applyNumberFormat="1" applyFont="1" applyBorder="1" applyAlignment="1">
      <alignment vertical="center"/>
    </xf>
    <xf numFmtId="177" fontId="31" fillId="0" borderId="14" xfId="43" applyNumberFormat="1" applyFont="1" applyBorder="1" applyAlignment="1">
      <alignment vertical="top"/>
    </xf>
    <xf numFmtId="177" fontId="31" fillId="0" borderId="3" xfId="43" applyNumberFormat="1" applyFont="1" applyBorder="1" applyAlignment="1">
      <alignment vertical="center" wrapText="1"/>
    </xf>
    <xf numFmtId="177" fontId="31" fillId="0" borderId="3" xfId="43" applyNumberFormat="1" applyFont="1" applyBorder="1" applyAlignment="1">
      <alignment vertical="top"/>
    </xf>
    <xf numFmtId="177" fontId="31" fillId="0" borderId="3" xfId="43" applyNumberFormat="1" applyFont="1" applyBorder="1" applyAlignment="1">
      <alignment horizontal="center" vertical="top"/>
    </xf>
    <xf numFmtId="177" fontId="31" fillId="0" borderId="46" xfId="43" applyNumberFormat="1" applyFont="1" applyBorder="1" applyAlignment="1">
      <alignment vertical="center"/>
    </xf>
    <xf numFmtId="177" fontId="31" fillId="0" borderId="47" xfId="43" applyNumberFormat="1" applyFont="1" applyBorder="1" applyAlignment="1">
      <alignment vertical="center" shrinkToFit="1"/>
    </xf>
    <xf numFmtId="177" fontId="31" fillId="0" borderId="0" xfId="43" applyNumberFormat="1" applyFont="1" applyAlignment="1">
      <alignment vertical="center" shrinkToFit="1"/>
    </xf>
    <xf numFmtId="178" fontId="31" fillId="0" borderId="6" xfId="43" applyNumberFormat="1" applyFont="1" applyBorder="1" applyAlignment="1">
      <alignment vertical="center"/>
    </xf>
    <xf numFmtId="177" fontId="31" fillId="0" borderId="3" xfId="43" applyNumberFormat="1" applyFont="1" applyBorder="1" applyAlignment="1">
      <alignment vertical="center" shrinkToFit="1"/>
    </xf>
    <xf numFmtId="177" fontId="31" fillId="0" borderId="48" xfId="43" applyNumberFormat="1" applyFont="1" applyBorder="1" applyAlignment="1">
      <alignment vertical="center"/>
    </xf>
    <xf numFmtId="177" fontId="31" fillId="0" borderId="49" xfId="43" applyNumberFormat="1" applyFont="1" applyBorder="1" applyAlignment="1">
      <alignment vertical="center"/>
    </xf>
    <xf numFmtId="177" fontId="31" fillId="0" borderId="50" xfId="43" applyNumberFormat="1" applyFont="1" applyBorder="1" applyAlignment="1">
      <alignment vertical="center"/>
    </xf>
    <xf numFmtId="177" fontId="31" fillId="0" borderId="51" xfId="43" applyNumberFormat="1" applyFont="1" applyBorder="1" applyAlignment="1">
      <alignment vertical="center" shrinkToFit="1"/>
    </xf>
    <xf numFmtId="177" fontId="32" fillId="0" borderId="9" xfId="0" applyNumberFormat="1" applyFont="1" applyBorder="1">
      <alignment vertical="center"/>
    </xf>
    <xf numFmtId="180" fontId="31" fillId="0" borderId="6" xfId="43" applyNumberFormat="1" applyFont="1" applyBorder="1" applyAlignment="1">
      <alignment vertical="center" shrinkToFit="1"/>
    </xf>
    <xf numFmtId="177" fontId="32"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0" fontId="0" fillId="0" borderId="0" xfId="0" applyAlignment="1">
      <alignment horizontal="center"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Border="1" applyAlignment="1">
      <alignment horizontal="center" vertical="center" textRotation="255"/>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7" xfId="0" applyNumberFormat="1" applyFill="1" applyBorder="1" applyAlignment="1">
      <alignment vertical="center"/>
    </xf>
    <xf numFmtId="177" fontId="0" fillId="33" borderId="16" xfId="0" applyNumberFormat="1" applyFill="1" applyBorder="1">
      <alignment vertical="center"/>
    </xf>
    <xf numFmtId="177" fontId="0" fillId="33" borderId="19" xfId="0" applyNumberFormat="1" applyFill="1" applyBorder="1" applyAlignment="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177" fontId="0" fillId="35" borderId="16" xfId="0" applyNumberFormat="1" applyFill="1" applyBorder="1">
      <alignment vertical="center"/>
    </xf>
    <xf numFmtId="177" fontId="0" fillId="35" borderId="20" xfId="0" applyNumberFormat="1" applyFill="1" applyBorder="1">
      <alignment vertical="center"/>
    </xf>
    <xf numFmtId="177" fontId="0" fillId="35" borderId="17" xfId="0" applyNumberFormat="1" applyFill="1" applyBorder="1">
      <alignment vertical="center"/>
    </xf>
    <xf numFmtId="177" fontId="0" fillId="35" borderId="14" xfId="0" applyNumberFormat="1" applyFill="1" applyBorder="1">
      <alignment vertical="center"/>
    </xf>
    <xf numFmtId="177" fontId="0" fillId="35" borderId="15" xfId="0" applyNumberFormat="1" applyFill="1" applyBorder="1">
      <alignment vertical="center"/>
    </xf>
    <xf numFmtId="177" fontId="0" fillId="35" borderId="19" xfId="0" applyNumberFormat="1" applyFill="1" applyBorder="1">
      <alignment vertical="center"/>
    </xf>
    <xf numFmtId="177" fontId="0" fillId="35" borderId="0" xfId="0" applyNumberFormat="1" applyFill="1" applyBorder="1">
      <alignment vertical="center"/>
    </xf>
    <xf numFmtId="177" fontId="0" fillId="35" borderId="7" xfId="0" applyNumberFormat="1" applyFill="1" applyBorder="1">
      <alignment vertical="center"/>
    </xf>
    <xf numFmtId="177" fontId="0" fillId="35" borderId="8" xfId="0" applyNumberFormat="1" applyFill="1" applyBorder="1">
      <alignment vertical="center"/>
    </xf>
    <xf numFmtId="177" fontId="0" fillId="35" borderId="22" xfId="0" applyNumberFormat="1" applyFill="1" applyBorder="1">
      <alignment vertical="center"/>
    </xf>
    <xf numFmtId="177" fontId="0" fillId="33" borderId="72" xfId="0" applyNumberFormat="1" applyFill="1" applyBorder="1">
      <alignment vertical="center"/>
    </xf>
    <xf numFmtId="177" fontId="0" fillId="33" borderId="73" xfId="0" applyNumberFormat="1" applyFill="1" applyBorder="1" applyAlignment="1">
      <alignment vertical="center"/>
    </xf>
    <xf numFmtId="177" fontId="0" fillId="33" borderId="73" xfId="0" applyNumberFormat="1" applyFill="1" applyBorder="1">
      <alignment vertical="center"/>
    </xf>
    <xf numFmtId="177" fontId="0" fillId="33" borderId="74" xfId="0" applyNumberFormat="1" applyFill="1" applyBorder="1">
      <alignment vertical="center"/>
    </xf>
    <xf numFmtId="177" fontId="0" fillId="33" borderId="75" xfId="0" applyNumberFormat="1" applyFill="1" applyBorder="1">
      <alignment vertical="center"/>
    </xf>
    <xf numFmtId="177" fontId="0" fillId="33" borderId="76" xfId="0" applyNumberFormat="1" applyFill="1" applyBorder="1">
      <alignment vertical="center"/>
    </xf>
    <xf numFmtId="177" fontId="0" fillId="33" borderId="77" xfId="0" applyNumberFormat="1" applyFill="1" applyBorder="1">
      <alignment vertical="center"/>
    </xf>
    <xf numFmtId="177" fontId="0" fillId="33" borderId="78" xfId="0" applyNumberFormat="1" applyFill="1" applyBorder="1" applyAlignment="1">
      <alignment vertical="center"/>
    </xf>
    <xf numFmtId="177" fontId="0" fillId="33" borderId="78" xfId="0" applyNumberFormat="1" applyFill="1" applyBorder="1">
      <alignment vertical="center"/>
    </xf>
    <xf numFmtId="177" fontId="0" fillId="33" borderId="79" xfId="0" applyNumberFormat="1" applyFill="1" applyBorder="1">
      <alignment vertical="center"/>
    </xf>
    <xf numFmtId="177" fontId="0" fillId="34" borderId="80" xfId="0" applyNumberFormat="1" applyFill="1" applyBorder="1">
      <alignment vertical="center"/>
    </xf>
    <xf numFmtId="177" fontId="0" fillId="34" borderId="81" xfId="0" applyNumberFormat="1" applyFill="1" applyBorder="1">
      <alignment vertical="center"/>
    </xf>
    <xf numFmtId="177" fontId="0" fillId="34" borderId="82" xfId="0" applyNumberFormat="1" applyFill="1" applyBorder="1">
      <alignment vertical="center"/>
    </xf>
    <xf numFmtId="177" fontId="0" fillId="34" borderId="83" xfId="0" applyNumberFormat="1" applyFill="1" applyBorder="1">
      <alignment vertical="center"/>
    </xf>
    <xf numFmtId="177" fontId="0" fillId="34" borderId="84" xfId="0" applyNumberFormat="1" applyFill="1" applyBorder="1">
      <alignment vertical="center"/>
    </xf>
    <xf numFmtId="177" fontId="0" fillId="34" borderId="85" xfId="0" applyNumberFormat="1" applyFill="1" applyBorder="1">
      <alignment vertical="center"/>
    </xf>
    <xf numFmtId="177" fontId="0" fillId="34" borderId="86" xfId="0" applyNumberFormat="1" applyFill="1" applyBorder="1">
      <alignment vertical="center"/>
    </xf>
    <xf numFmtId="177" fontId="0" fillId="34" borderId="87" xfId="0" applyNumberFormat="1" applyFill="1" applyBorder="1">
      <alignment vertical="center"/>
    </xf>
    <xf numFmtId="177" fontId="0" fillId="35" borderId="88" xfId="0" applyNumberFormat="1" applyFill="1" applyBorder="1">
      <alignment vertical="center"/>
    </xf>
    <xf numFmtId="177" fontId="0" fillId="35" borderId="89" xfId="0" applyNumberFormat="1" applyFill="1" applyBorder="1">
      <alignment vertical="center"/>
    </xf>
    <xf numFmtId="177" fontId="0" fillId="35" borderId="90" xfId="0" applyNumberFormat="1" applyFill="1" applyBorder="1">
      <alignment vertical="center"/>
    </xf>
    <xf numFmtId="177" fontId="0" fillId="35" borderId="91" xfId="0" applyNumberFormat="1" applyFill="1" applyBorder="1">
      <alignment vertical="center"/>
    </xf>
    <xf numFmtId="177" fontId="0" fillId="35" borderId="92" xfId="0" applyNumberFormat="1" applyFill="1" applyBorder="1">
      <alignment vertical="center"/>
    </xf>
    <xf numFmtId="177" fontId="0" fillId="35" borderId="93" xfId="0" applyNumberFormat="1" applyFill="1" applyBorder="1">
      <alignment vertical="center"/>
    </xf>
    <xf numFmtId="177" fontId="0" fillId="35" borderId="94" xfId="0" applyNumberFormat="1" applyFill="1" applyBorder="1">
      <alignment vertical="center"/>
    </xf>
    <xf numFmtId="177" fontId="0" fillId="35" borderId="95" xfId="0" applyNumberFormat="1" applyFill="1" applyBorder="1">
      <alignment vertical="center"/>
    </xf>
    <xf numFmtId="0" fontId="0" fillId="0" borderId="0" xfId="0" applyAlignment="1">
      <alignment vertical="top" wrapText="1"/>
    </xf>
    <xf numFmtId="0" fontId="30" fillId="0" borderId="0" xfId="0" applyFont="1">
      <alignment vertical="center"/>
    </xf>
    <xf numFmtId="177" fontId="30" fillId="0" borderId="0" xfId="0" applyNumberFormat="1" applyFont="1" applyFill="1">
      <alignment vertical="center"/>
    </xf>
    <xf numFmtId="177" fontId="30" fillId="0" borderId="0" xfId="0" applyNumberFormat="1" applyFont="1">
      <alignment vertical="center"/>
    </xf>
    <xf numFmtId="177" fontId="33" fillId="0" borderId="0" xfId="43" applyNumberFormat="1" applyFont="1" applyAlignment="1">
      <alignment vertical="center"/>
    </xf>
    <xf numFmtId="0" fontId="34" fillId="0" borderId="0" xfId="0" applyFont="1" applyAlignment="1">
      <alignment vertical="top"/>
    </xf>
    <xf numFmtId="0" fontId="34" fillId="0" borderId="0" xfId="0" applyFont="1" applyAlignment="1">
      <alignment vertical="top" wrapText="1"/>
    </xf>
    <xf numFmtId="0" fontId="35" fillId="0" borderId="0" xfId="0" applyFont="1" applyAlignment="1">
      <alignment vertical="top"/>
    </xf>
    <xf numFmtId="0" fontId="34" fillId="0" borderId="52" xfId="0" applyFont="1" applyBorder="1" applyAlignment="1">
      <alignment vertical="top"/>
    </xf>
    <xf numFmtId="0" fontId="34" fillId="0" borderId="53" xfId="0" applyFont="1" applyBorder="1" applyAlignment="1">
      <alignment vertical="top"/>
    </xf>
    <xf numFmtId="0" fontId="34" fillId="0" borderId="54" xfId="0" applyFont="1" applyBorder="1" applyAlignment="1">
      <alignment vertical="top"/>
    </xf>
    <xf numFmtId="0" fontId="34" fillId="0" borderId="55" xfId="0" applyFont="1" applyBorder="1" applyAlignment="1">
      <alignment vertical="top"/>
    </xf>
    <xf numFmtId="0" fontId="34" fillId="0" borderId="0" xfId="0" applyFont="1" applyBorder="1" applyAlignment="1">
      <alignment vertical="top"/>
    </xf>
    <xf numFmtId="0" fontId="34" fillId="0" borderId="56" xfId="0" applyFont="1" applyBorder="1" applyAlignment="1">
      <alignment vertical="top"/>
    </xf>
    <xf numFmtId="0" fontId="34" fillId="0" borderId="57" xfId="0" applyFont="1" applyBorder="1" applyAlignment="1">
      <alignment vertical="top"/>
    </xf>
    <xf numFmtId="0" fontId="34" fillId="0" borderId="58" xfId="0" applyFont="1" applyBorder="1" applyAlignment="1">
      <alignment vertical="top"/>
    </xf>
    <xf numFmtId="0" fontId="34" fillId="0" borderId="59" xfId="0" applyFont="1" applyBorder="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177" fontId="36" fillId="0" borderId="0" xfId="43" applyNumberFormat="1" applyFont="1" applyAlignment="1">
      <alignment vertical="center"/>
    </xf>
    <xf numFmtId="177" fontId="6" fillId="33" borderId="20" xfId="42" applyNumberFormat="1" applyFont="1" applyFill="1" applyBorder="1" applyAlignment="1">
      <alignment horizontal="centerContinuous" vertical="center"/>
    </xf>
    <xf numFmtId="177" fontId="6" fillId="34" borderId="7" xfId="42" applyNumberFormat="1" applyFont="1" applyFill="1" applyBorder="1" applyAlignment="1">
      <alignment horizontal="centerContinuous" vertical="center"/>
    </xf>
    <xf numFmtId="177" fontId="6" fillId="34" borderId="8" xfId="42" applyNumberFormat="1" applyFont="1" applyFill="1" applyBorder="1" applyAlignment="1">
      <alignment horizontal="centerContinuous" vertical="center"/>
    </xf>
    <xf numFmtId="177" fontId="6" fillId="34" borderId="22" xfId="42" applyNumberFormat="1" applyFont="1" applyFill="1" applyBorder="1" applyAlignment="1">
      <alignment horizontal="centerContinuous" vertical="center"/>
    </xf>
    <xf numFmtId="177" fontId="6" fillId="35" borderId="7" xfId="42" applyNumberFormat="1" applyFont="1" applyFill="1" applyBorder="1" applyAlignment="1">
      <alignment horizontal="centerContinuous" vertical="center"/>
    </xf>
    <xf numFmtId="177" fontId="6" fillId="35" borderId="8" xfId="42" applyNumberFormat="1" applyFont="1" applyFill="1" applyBorder="1" applyAlignment="1">
      <alignment horizontal="centerContinuous" vertical="center"/>
    </xf>
    <xf numFmtId="177" fontId="6" fillId="0" borderId="17" xfId="42" applyNumberFormat="1" applyFont="1" applyBorder="1" applyAlignment="1">
      <alignment horizontal="center" vertical="center"/>
    </xf>
    <xf numFmtId="177" fontId="6" fillId="0" borderId="60" xfId="42" applyNumberFormat="1" applyFont="1" applyFill="1" applyBorder="1" applyAlignment="1">
      <alignment horizontal="centerContinuous" vertical="center"/>
    </xf>
    <xf numFmtId="177" fontId="6" fillId="0" borderId="61" xfId="42" applyNumberFormat="1" applyFont="1" applyFill="1" applyBorder="1" applyAlignment="1">
      <alignment horizontal="centerContinuous" vertical="center"/>
    </xf>
    <xf numFmtId="177" fontId="6" fillId="0" borderId="62" xfId="42" applyNumberFormat="1" applyFont="1" applyFill="1" applyBorder="1" applyAlignment="1">
      <alignment horizontal="centerContinuous" vertical="center"/>
    </xf>
    <xf numFmtId="0" fontId="0" fillId="0" borderId="0" xfId="0" applyNumberFormat="1" applyAlignment="1">
      <alignment horizontal="right" vertical="center"/>
    </xf>
    <xf numFmtId="0" fontId="0" fillId="0" borderId="0" xfId="0" applyAlignment="1">
      <alignment horizontal="left" vertical="center"/>
    </xf>
    <xf numFmtId="0" fontId="0" fillId="0" borderId="0" xfId="0" applyBorder="1" applyAlignment="1">
      <alignment vertical="center"/>
    </xf>
    <xf numFmtId="0" fontId="14" fillId="0" borderId="0" xfId="0" applyFont="1" applyAlignment="1">
      <alignment horizontal="left" vertical="center"/>
    </xf>
    <xf numFmtId="0" fontId="14" fillId="0" borderId="0" xfId="0" applyFont="1">
      <alignment vertical="center"/>
    </xf>
    <xf numFmtId="0" fontId="32" fillId="0" borderId="0" xfId="0" applyFont="1" applyAlignment="1">
      <alignment vertical="center"/>
    </xf>
    <xf numFmtId="0" fontId="32" fillId="0" borderId="15" xfId="0" applyFont="1" applyBorder="1" applyAlignment="1">
      <alignment vertical="center"/>
    </xf>
    <xf numFmtId="0" fontId="31" fillId="0" borderId="15" xfId="0" applyFont="1" applyBorder="1" applyAlignment="1">
      <alignment vertical="center"/>
    </xf>
    <xf numFmtId="0" fontId="32" fillId="0" borderId="3" xfId="0" applyFont="1" applyBorder="1" applyAlignment="1">
      <alignment vertical="center"/>
    </xf>
    <xf numFmtId="0" fontId="32" fillId="0" borderId="6" xfId="0" applyFont="1" applyBorder="1" applyAlignment="1" applyProtection="1">
      <alignment vertical="center"/>
    </xf>
    <xf numFmtId="37" fontId="32" fillId="0" borderId="6" xfId="0" applyNumberFormat="1" applyFont="1" applyBorder="1" applyAlignment="1" applyProtection="1">
      <alignment vertical="center"/>
    </xf>
    <xf numFmtId="39" fontId="32" fillId="0" borderId="6" xfId="0" applyNumberFormat="1" applyFont="1" applyBorder="1" applyAlignment="1" applyProtection="1">
      <alignment vertical="center"/>
    </xf>
    <xf numFmtId="181" fontId="32" fillId="0" borderId="6" xfId="0" applyNumberFormat="1" applyFont="1" applyBorder="1" applyAlignment="1" applyProtection="1">
      <alignment vertical="center"/>
    </xf>
    <xf numFmtId="182" fontId="32" fillId="0" borderId="6" xfId="0" applyNumberFormat="1" applyFont="1" applyBorder="1" applyAlignment="1" applyProtection="1">
      <alignment vertical="center"/>
    </xf>
    <xf numFmtId="183" fontId="0" fillId="0" borderId="0" xfId="0" applyNumberFormat="1">
      <alignment vertical="center"/>
    </xf>
    <xf numFmtId="176" fontId="0" fillId="0" borderId="0" xfId="0" applyNumberFormat="1">
      <alignment vertical="center"/>
    </xf>
    <xf numFmtId="177" fontId="0" fillId="36" borderId="2" xfId="0" applyNumberFormat="1" applyFill="1" applyBorder="1">
      <alignment vertical="center"/>
    </xf>
    <xf numFmtId="176" fontId="0" fillId="36" borderId="2" xfId="0" applyNumberFormat="1" applyFill="1" applyBorder="1">
      <alignment vertical="center"/>
    </xf>
    <xf numFmtId="0" fontId="37" fillId="0" borderId="0" xfId="0" applyFont="1">
      <alignment vertical="center"/>
    </xf>
    <xf numFmtId="0" fontId="38" fillId="0" borderId="0" xfId="0" applyFont="1">
      <alignment vertical="center"/>
    </xf>
    <xf numFmtId="177" fontId="0" fillId="35" borderId="18" xfId="0" applyNumberFormat="1" applyFill="1" applyBorder="1" applyProtection="1">
      <alignment vertical="center"/>
      <protection locked="0"/>
    </xf>
    <xf numFmtId="177" fontId="0" fillId="35" borderId="2" xfId="0" applyNumberFormat="1" applyFill="1" applyBorder="1" applyProtection="1">
      <alignment vertical="center"/>
      <protection locked="0"/>
    </xf>
    <xf numFmtId="177" fontId="0" fillId="35" borderId="4" xfId="0" applyNumberFormat="1" applyFill="1" applyBorder="1" applyProtection="1">
      <alignment vertical="center"/>
      <protection locked="0"/>
    </xf>
    <xf numFmtId="177" fontId="0" fillId="35" borderId="5" xfId="0" applyNumberFormat="1" applyFill="1" applyBorder="1" applyProtection="1">
      <alignment vertical="center"/>
      <protection locked="0"/>
    </xf>
    <xf numFmtId="177" fontId="0" fillId="35" borderId="3" xfId="0" applyNumberFormat="1" applyFill="1" applyBorder="1" applyProtection="1">
      <alignment vertical="center"/>
      <protection locked="0"/>
    </xf>
    <xf numFmtId="0" fontId="0" fillId="35" borderId="6" xfId="0" applyFill="1" applyBorder="1" applyAlignment="1" applyProtection="1">
      <alignment horizontal="center" vertical="center"/>
      <protection locked="0"/>
    </xf>
    <xf numFmtId="0" fontId="0" fillId="35" borderId="7" xfId="0" applyFill="1" applyBorder="1" applyProtection="1">
      <alignment vertical="center"/>
      <protection locked="0"/>
    </xf>
    <xf numFmtId="0" fontId="0" fillId="35" borderId="8" xfId="0" applyFill="1" applyBorder="1" applyProtection="1">
      <alignment vertical="center"/>
      <protection locked="0"/>
    </xf>
    <xf numFmtId="0" fontId="0" fillId="35" borderId="22" xfId="0" applyFill="1" applyBorder="1" applyProtection="1">
      <alignment vertical="center"/>
      <protection locked="0"/>
    </xf>
    <xf numFmtId="178" fontId="0" fillId="35" borderId="6" xfId="0" applyNumberFormat="1" applyFill="1" applyBorder="1" applyAlignment="1" applyProtection="1">
      <alignment horizontal="center" vertical="center"/>
      <protection locked="0"/>
    </xf>
    <xf numFmtId="0" fontId="37" fillId="0" borderId="0" xfId="0" applyFont="1" applyBorder="1" applyAlignment="1">
      <alignment horizontal="center" vertical="center"/>
    </xf>
    <xf numFmtId="178" fontId="37" fillId="0" borderId="0" xfId="0" applyNumberFormat="1" applyFont="1" applyBorder="1" applyAlignment="1">
      <alignment vertical="center"/>
    </xf>
    <xf numFmtId="184" fontId="0" fillId="0" borderId="2" xfId="0" applyNumberFormat="1" applyFont="1" applyBorder="1">
      <alignment vertical="center"/>
    </xf>
    <xf numFmtId="177" fontId="34" fillId="0" borderId="0" xfId="0" applyNumberFormat="1" applyFont="1">
      <alignment vertical="center"/>
    </xf>
    <xf numFmtId="177" fontId="30" fillId="0" borderId="0" xfId="0" applyNumberFormat="1" applyFont="1" applyAlignment="1">
      <alignment horizontal="center" vertical="center"/>
    </xf>
    <xf numFmtId="177" fontId="0" fillId="34" borderId="0" xfId="0" applyNumberFormat="1" applyFill="1">
      <alignment vertical="center"/>
    </xf>
    <xf numFmtId="176" fontId="0" fillId="34" borderId="0" xfId="0" applyNumberFormat="1" applyFill="1">
      <alignment vertical="center"/>
    </xf>
    <xf numFmtId="177" fontId="6" fillId="34" borderId="17" xfId="42" applyNumberFormat="1" applyFont="1" applyFill="1" applyBorder="1" applyAlignment="1">
      <alignment horizontal="centerContinuous" vertical="center"/>
    </xf>
    <xf numFmtId="178" fontId="37" fillId="37" borderId="18" xfId="0" applyNumberFormat="1" applyFont="1" applyFill="1" applyBorder="1" applyAlignment="1">
      <alignment vertical="center"/>
    </xf>
    <xf numFmtId="178" fontId="37" fillId="37" borderId="2" xfId="0" applyNumberFormat="1" applyFont="1" applyFill="1" applyBorder="1" applyAlignment="1">
      <alignment vertical="center"/>
    </xf>
    <xf numFmtId="0" fontId="37" fillId="0" borderId="7" xfId="0" applyFont="1" applyBorder="1" applyAlignment="1">
      <alignment horizontal="center" vertical="center"/>
    </xf>
    <xf numFmtId="178" fontId="37" fillId="38" borderId="6" xfId="0" applyNumberFormat="1" applyFont="1" applyFill="1" applyBorder="1" applyAlignment="1">
      <alignment vertical="center"/>
    </xf>
    <xf numFmtId="0" fontId="41" fillId="0" borderId="16" xfId="0" applyFont="1" applyBorder="1" applyAlignment="1">
      <alignment horizontal="center" vertical="center"/>
    </xf>
    <xf numFmtId="0" fontId="41" fillId="0" borderId="9" xfId="0" applyFont="1" applyBorder="1" applyAlignment="1">
      <alignment horizontal="center" vertical="center"/>
    </xf>
    <xf numFmtId="177" fontId="0" fillId="34" borderId="0" xfId="0" applyNumberFormat="1" applyFill="1" applyAlignment="1">
      <alignment horizontal="center" vertical="center"/>
    </xf>
    <xf numFmtId="176" fontId="0" fillId="34" borderId="4" xfId="0" applyNumberFormat="1" applyFont="1" applyFill="1" applyBorder="1">
      <alignment vertical="center"/>
    </xf>
    <xf numFmtId="0" fontId="34" fillId="0" borderId="0" xfId="0" applyFont="1" applyAlignment="1">
      <alignment vertical="top" wrapText="1"/>
    </xf>
    <xf numFmtId="0" fontId="0" fillId="0" borderId="0" xfId="0" applyAlignment="1">
      <alignment vertical="top" wrapText="1"/>
    </xf>
    <xf numFmtId="0" fontId="0" fillId="0" borderId="7" xfId="0" applyBorder="1" applyAlignment="1">
      <alignment horizontal="center" vertical="center"/>
    </xf>
    <xf numFmtId="0" fontId="0" fillId="0" borderId="22" xfId="0" applyBorder="1" applyAlignment="1">
      <alignment horizontal="center" vertical="center"/>
    </xf>
    <xf numFmtId="177" fontId="0" fillId="34" borderId="96" xfId="0" applyNumberFormat="1" applyFill="1" applyBorder="1" applyAlignment="1">
      <alignment horizontal="center" vertical="distributed" textRotation="255" indent="1"/>
    </xf>
    <xf numFmtId="177" fontId="0" fillId="34" borderId="97" xfId="0" applyNumberFormat="1" applyFill="1" applyBorder="1" applyAlignment="1">
      <alignment horizontal="center" vertical="distributed" textRotation="255" indent="1"/>
    </xf>
    <xf numFmtId="177" fontId="0" fillId="34" borderId="98" xfId="0" applyNumberFormat="1" applyFill="1" applyBorder="1" applyAlignment="1">
      <alignment horizontal="center" vertical="distributed" textRotation="255" indent="1"/>
    </xf>
    <xf numFmtId="177" fontId="0" fillId="35" borderId="99" xfId="0" applyNumberFormat="1" applyFill="1" applyBorder="1" applyAlignment="1">
      <alignment horizontal="center" vertical="distributed" textRotation="255" indent="1"/>
    </xf>
    <xf numFmtId="177" fontId="0" fillId="35" borderId="100" xfId="0" applyNumberFormat="1" applyFill="1" applyBorder="1" applyAlignment="1">
      <alignment horizontal="center" vertical="distributed" textRotation="255" indent="1"/>
    </xf>
    <xf numFmtId="177" fontId="0" fillId="35" borderId="101" xfId="0" applyNumberFormat="1" applyFill="1" applyBorder="1" applyAlignment="1">
      <alignment horizontal="center" vertical="distributed" textRotation="255" indent="1"/>
    </xf>
    <xf numFmtId="177" fontId="0" fillId="33" borderId="102" xfId="0" applyNumberFormat="1" applyFill="1" applyBorder="1" applyAlignment="1">
      <alignment horizontal="center" vertical="distributed" textRotation="255" indent="1"/>
    </xf>
    <xf numFmtId="177" fontId="0" fillId="33" borderId="103" xfId="0" applyNumberFormat="1" applyFill="1" applyBorder="1" applyAlignment="1">
      <alignment horizontal="center" vertical="distributed" textRotation="255" indent="1"/>
    </xf>
    <xf numFmtId="177" fontId="0" fillId="33" borderId="104" xfId="0" applyNumberFormat="1" applyFill="1" applyBorder="1" applyAlignment="1">
      <alignment horizontal="center" vertical="distributed" textRotation="255" indent="1"/>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0" fillId="0" borderId="7" xfId="0" applyNumberFormat="1" applyBorder="1" applyAlignment="1">
      <alignment horizontal="center" vertical="center"/>
    </xf>
    <xf numFmtId="177" fontId="0" fillId="0" borderId="22" xfId="0" applyNumberFormat="1" applyBorder="1" applyAlignment="1">
      <alignment horizontal="center" vertical="center"/>
    </xf>
    <xf numFmtId="177" fontId="0" fillId="0" borderId="8" xfId="0" applyNumberForma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H12大学立地分析54_暫定版" xfId="42"/>
    <cellStyle name="標準_分析ファイル案1" xfId="43"/>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3213703099511"/>
          <c:y val="6.4948453608247428E-2"/>
          <c:w val="0.76345840130505704"/>
          <c:h val="0.91237113402061853"/>
        </c:manualLayout>
      </c:layout>
      <c:barChart>
        <c:barDir val="bar"/>
        <c:grouping val="clustered"/>
        <c:varyColors val="0"/>
        <c:ser>
          <c:idx val="0"/>
          <c:order val="0"/>
          <c:tx>
            <c:strRef>
              <c:f>②表!$R$8</c:f>
              <c:strCache>
                <c:ptCount val="1"/>
                <c:pt idx="0">
                  <c:v>生産誘発額</c:v>
                </c:pt>
              </c:strCache>
            </c:strRef>
          </c:tx>
          <c:spPr>
            <a:solidFill>
              <a:schemeClr val="accent5"/>
            </a:solidFill>
            <a:ln>
              <a:solidFill>
                <a:schemeClr val="accent1"/>
              </a:solidFill>
            </a:ln>
          </c:spPr>
          <c:invertIfNegative val="0"/>
          <c:dLbls>
            <c:spPr>
              <a:noFill/>
              <a:ln>
                <a:noFill/>
              </a:ln>
              <a:effectLst/>
            </c:spPr>
            <c:txPr>
              <a:bodyPr wrap="square" lIns="38100" tIns="19050" rIns="38100" bIns="19050" anchor="ctr">
                <a:spAutoFit/>
              </a:bodyPr>
              <a:lstStyle/>
              <a:p>
                <a:pPr>
                  <a:defRPr sz="700">
                    <a:solidFill>
                      <a:schemeClr val="accent5"/>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②表!$R$9:$R$44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D8E-4CDF-9904-9CD2F74EC30D}"/>
            </c:ext>
          </c:extLst>
        </c:ser>
        <c:ser>
          <c:idx val="1"/>
          <c:order val="1"/>
          <c:tx>
            <c:strRef>
              <c:f>②表!$S$8</c:f>
              <c:strCache>
                <c:ptCount val="1"/>
                <c:pt idx="0">
                  <c:v>粗付加価値誘発額</c:v>
                </c:pt>
              </c:strCache>
            </c:strRef>
          </c:tx>
          <c:spPr>
            <a:solidFill>
              <a:schemeClr val="accent6"/>
            </a:solidFill>
            <a:ln>
              <a:solidFill>
                <a:schemeClr val="accent6"/>
              </a:solidFill>
            </a:ln>
          </c:spPr>
          <c:invertIfNegative val="0"/>
          <c:dLbls>
            <c:spPr>
              <a:noFill/>
              <a:ln>
                <a:noFill/>
              </a:ln>
              <a:effectLst/>
            </c:spPr>
            <c:txPr>
              <a:bodyPr wrap="square" lIns="38100" tIns="19050" rIns="38100" bIns="19050" anchor="ctr">
                <a:spAutoFit/>
              </a:bodyPr>
              <a:lstStyle/>
              <a:p>
                <a:pPr>
                  <a:defRPr sz="700">
                    <a:solidFill>
                      <a:schemeClr val="accent6"/>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②表!$S$9:$S$44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AD8E-4CDF-9904-9CD2F74EC30D}"/>
            </c:ext>
          </c:extLst>
        </c:ser>
        <c:ser>
          <c:idx val="2"/>
          <c:order val="2"/>
          <c:tx>
            <c:strRef>
              <c:f>②表!$T$8</c:f>
              <c:strCache>
                <c:ptCount val="1"/>
                <c:pt idx="0">
                  <c:v>雇用者所得誘発額</c:v>
                </c:pt>
              </c:strCache>
            </c:strRef>
          </c:tx>
          <c:invertIfNegative val="0"/>
          <c:dLbls>
            <c:spPr>
              <a:noFill/>
              <a:ln>
                <a:noFill/>
              </a:ln>
              <a:effectLst/>
            </c:spPr>
            <c:txPr>
              <a:bodyPr wrap="square" lIns="38100" tIns="19050" rIns="38100" bIns="19050" anchor="ctr">
                <a:spAutoFit/>
              </a:bodyPr>
              <a:lstStyle/>
              <a:p>
                <a:pPr>
                  <a:defRPr sz="700">
                    <a:solidFill>
                      <a:schemeClr val="accent3"/>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②表!$T$9:$T$44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AD8E-4CDF-9904-9CD2F74EC30D}"/>
            </c:ext>
          </c:extLst>
        </c:ser>
        <c:dLbls>
          <c:showLegendKey val="0"/>
          <c:showVal val="0"/>
          <c:showCatName val="0"/>
          <c:showSerName val="0"/>
          <c:showPercent val="0"/>
          <c:showBubbleSize val="0"/>
        </c:dLbls>
        <c:gapWidth val="150"/>
        <c:axId val="560541808"/>
        <c:axId val="1"/>
      </c:barChart>
      <c:catAx>
        <c:axId val="560541808"/>
        <c:scaling>
          <c:orientation val="maxMin"/>
        </c:scaling>
        <c:delete val="0"/>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t"/>
        <c:numFmt formatCode="#,##0_ " sourceLinked="1"/>
        <c:majorTickMark val="out"/>
        <c:minorTickMark val="none"/>
        <c:tickLblPos val="nextTo"/>
        <c:crossAx val="560541808"/>
        <c:crosses val="autoZero"/>
        <c:crossBetween val="between"/>
      </c:valAx>
    </c:plotArea>
    <c:legend>
      <c:legendPos val="r"/>
      <c:layout>
        <c:manualLayout>
          <c:xMode val="edge"/>
          <c:yMode val="edge"/>
          <c:x val="0.19670059902780559"/>
          <c:y val="0.96563624516975188"/>
          <c:w val="0.61548251953861743"/>
          <c:h val="2.4914102410963344E-2"/>
        </c:manualLayout>
      </c:layout>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3" name="直線矢印コネクタ 2"/>
        <xdr:cNvCxnSpPr/>
      </xdr:nvCxnSpPr>
      <xdr:spPr>
        <a:xfrm rot="5400000">
          <a:off x="1385888" y="785812"/>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0</xdr:rowOff>
    </xdr:from>
    <xdr:to>
      <xdr:col>4</xdr:col>
      <xdr:colOff>1588</xdr:colOff>
      <xdr:row>14</xdr:row>
      <xdr:rowOff>0</xdr:rowOff>
    </xdr:to>
    <xdr:cxnSp macro="">
      <xdr:nvCxnSpPr>
        <xdr:cNvPr id="4" name="直線矢印コネクタ 3"/>
        <xdr:cNvCxnSpPr/>
      </xdr:nvCxnSpPr>
      <xdr:spPr>
        <a:xfrm rot="5400000">
          <a:off x="1386681" y="1499394"/>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6" name="直線コネクタ 5"/>
        <xdr:cNvCxnSpPr/>
      </xdr:nvCxnSpPr>
      <xdr:spPr>
        <a:xfrm>
          <a:off x="1600200" y="1362075"/>
          <a:ext cx="2133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8" name="直線矢印コネクタ 7"/>
        <xdr:cNvCxnSpPr/>
      </xdr:nvCxnSpPr>
      <xdr:spPr>
        <a:xfrm rot="5400000">
          <a:off x="3557588" y="1538287"/>
          <a:ext cx="35242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532608</xdr:colOff>
      <xdr:row>15</xdr:row>
      <xdr:rowOff>171449</xdr:rowOff>
    </xdr:from>
    <xdr:to>
      <xdr:col>3</xdr:col>
      <xdr:colOff>9526</xdr:colOff>
      <xdr:row>20</xdr:row>
      <xdr:rowOff>792</xdr:rowOff>
    </xdr:to>
    <xdr:cxnSp macro="">
      <xdr:nvCxnSpPr>
        <xdr:cNvPr id="11" name="直線矢印コネクタ 10"/>
        <xdr:cNvCxnSpPr/>
      </xdr:nvCxnSpPr>
      <xdr:spPr>
        <a:xfrm rot="5400000">
          <a:off x="727870" y="2681287"/>
          <a:ext cx="686593" cy="103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87630</xdr:rowOff>
    </xdr:from>
    <xdr:to>
      <xdr:col>5</xdr:col>
      <xdr:colOff>0</xdr:colOff>
      <xdr:row>17</xdr:row>
      <xdr:rowOff>87630</xdr:rowOff>
    </xdr:to>
    <xdr:cxnSp macro="">
      <xdr:nvCxnSpPr>
        <xdr:cNvPr id="13" name="直線コネクタ 12"/>
        <xdr:cNvCxnSpPr/>
      </xdr:nvCxnSpPr>
      <xdr:spPr>
        <a:xfrm>
          <a:off x="1066800" y="24384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509746</xdr:colOff>
      <xdr:row>17</xdr:row>
      <xdr:rowOff>88424</xdr:rowOff>
    </xdr:from>
    <xdr:to>
      <xdr:col>5</xdr:col>
      <xdr:colOff>794</xdr:colOff>
      <xdr:row>20</xdr:row>
      <xdr:rowOff>866</xdr:rowOff>
    </xdr:to>
    <xdr:cxnSp macro="">
      <xdr:nvCxnSpPr>
        <xdr:cNvPr id="15" name="直線矢印コネクタ 14"/>
        <xdr:cNvCxnSpPr/>
      </xdr:nvCxnSpPr>
      <xdr:spPr>
        <a:xfrm rot="5400000">
          <a:off x="1924050" y="264795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16" name="直線矢印コネクタ 15"/>
        <xdr:cNvCxnSpPr/>
      </xdr:nvCxnSpPr>
      <xdr:spPr>
        <a:xfrm rot="5400000">
          <a:off x="8104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20" name="直線矢印コネクタ 19"/>
        <xdr:cNvCxnSpPr/>
      </xdr:nvCxnSpPr>
      <xdr:spPr>
        <a:xfrm rot="5400000">
          <a:off x="12565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25" name="直線矢印コネクタ 24"/>
        <xdr:cNvCxnSpPr/>
      </xdr:nvCxnSpPr>
      <xdr:spPr>
        <a:xfrm rot="5400000">
          <a:off x="2495550" y="5257800"/>
          <a:ext cx="3429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265906</xdr:colOff>
      <xdr:row>17</xdr:row>
      <xdr:rowOff>794</xdr:rowOff>
    </xdr:from>
    <xdr:to>
      <xdr:col>8</xdr:col>
      <xdr:colOff>267494</xdr:colOff>
      <xdr:row>35</xdr:row>
      <xdr:rowOff>794</xdr:rowOff>
    </xdr:to>
    <xdr:cxnSp macro="">
      <xdr:nvCxnSpPr>
        <xdr:cNvPr id="27" name="直線矢印コネクタ 26"/>
        <xdr:cNvCxnSpPr/>
      </xdr:nvCxnSpPr>
      <xdr:spPr>
        <a:xfrm rot="5400000">
          <a:off x="2466975" y="3800475"/>
          <a:ext cx="2914650"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29" name="直線矢印コネクタ 28"/>
        <xdr:cNvCxnSpPr/>
      </xdr:nvCxnSpPr>
      <xdr:spPr>
        <a:xfrm rot="10800000">
          <a:off x="1524000" y="5257801"/>
          <a:ext cx="24003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30" name="直線矢印コネクタ 29"/>
        <xdr:cNvCxnSpPr/>
      </xdr:nvCxnSpPr>
      <xdr:spPr>
        <a:xfrm rot="5400000">
          <a:off x="2410619" y="602853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31" name="直線矢印コネクタ 30"/>
        <xdr:cNvCxnSpPr/>
      </xdr:nvCxnSpPr>
      <xdr:spPr>
        <a:xfrm rot="5400000">
          <a:off x="1876426" y="6886574"/>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87630</xdr:rowOff>
    </xdr:from>
    <xdr:to>
      <xdr:col>5</xdr:col>
      <xdr:colOff>0</xdr:colOff>
      <xdr:row>44</xdr:row>
      <xdr:rowOff>87630</xdr:rowOff>
    </xdr:to>
    <xdr:cxnSp macro="">
      <xdr:nvCxnSpPr>
        <xdr:cNvPr id="32" name="直線コネクタ 31"/>
        <xdr:cNvCxnSpPr/>
      </xdr:nvCxnSpPr>
      <xdr:spPr>
        <a:xfrm>
          <a:off x="2133600" y="68961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509746</xdr:colOff>
      <xdr:row>44</xdr:row>
      <xdr:rowOff>87630</xdr:rowOff>
    </xdr:from>
    <xdr:to>
      <xdr:col>5</xdr:col>
      <xdr:colOff>0</xdr:colOff>
      <xdr:row>46</xdr:row>
      <xdr:rowOff>943</xdr:rowOff>
    </xdr:to>
    <xdr:cxnSp macro="">
      <xdr:nvCxnSpPr>
        <xdr:cNvPr id="33" name="直線矢印コネクタ 32"/>
        <xdr:cNvCxnSpPr/>
      </xdr:nvCxnSpPr>
      <xdr:spPr>
        <a:xfrm rot="5400000">
          <a:off x="3075781" y="7019925"/>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35" name="直線矢印コネクタ 34"/>
        <xdr:cNvCxnSpPr/>
      </xdr:nvCxnSpPr>
      <xdr:spPr>
        <a:xfrm rot="5400000">
          <a:off x="18772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36" name="直線矢印コネクタ 35"/>
        <xdr:cNvCxnSpPr/>
      </xdr:nvCxnSpPr>
      <xdr:spPr>
        <a:xfrm rot="5400000">
          <a:off x="17899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39" name="直線矢印コネクタ 38"/>
        <xdr:cNvCxnSpPr/>
      </xdr:nvCxnSpPr>
      <xdr:spPr>
        <a:xfrm flipV="1">
          <a:off x="4800600" y="1316038"/>
          <a:ext cx="1047750"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40" name="直線矢印コネクタ 39"/>
        <xdr:cNvCxnSpPr/>
      </xdr:nvCxnSpPr>
      <xdr:spPr>
        <a:xfrm>
          <a:off x="3200400" y="38862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41" name="直線矢印コネクタ 40"/>
        <xdr:cNvCxnSpPr/>
      </xdr:nvCxnSpPr>
      <xdr:spPr>
        <a:xfrm>
          <a:off x="3200400" y="83439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518160</xdr:colOff>
      <xdr:row>68</xdr:row>
      <xdr:rowOff>91440</xdr:rowOff>
    </xdr:to>
    <xdr:graphicFrame macro="">
      <xdr:nvGraphicFramePr>
        <xdr:cNvPr id="723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541020</xdr:colOff>
          <xdr:row>0</xdr:row>
          <xdr:rowOff>45720</xdr:rowOff>
        </xdr:from>
        <xdr:to>
          <xdr:col>9</xdr:col>
          <xdr:colOff>190500</xdr:colOff>
          <xdr:row>0</xdr:row>
          <xdr:rowOff>236220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tabSelected="1" workbookViewId="0">
      <selection activeCell="D2" sqref="D2"/>
    </sheetView>
  </sheetViews>
  <sheetFormatPr defaultColWidth="9.375" defaultRowHeight="13.2"/>
  <cols>
    <col min="1" max="3" width="4" style="295" customWidth="1"/>
    <col min="4" max="16384" width="9.375" style="295"/>
  </cols>
  <sheetData>
    <row r="1" spans="1:13" ht="16.2">
      <c r="A1" s="297" t="s">
        <v>324</v>
      </c>
    </row>
    <row r="3" spans="1:13">
      <c r="A3" s="295" t="s">
        <v>192</v>
      </c>
    </row>
    <row r="4" spans="1:13" ht="13.5" customHeight="1"/>
    <row r="5" spans="1:13">
      <c r="B5" s="367" t="s">
        <v>325</v>
      </c>
      <c r="C5" s="367"/>
      <c r="D5" s="367"/>
      <c r="E5" s="367"/>
      <c r="F5" s="367"/>
      <c r="G5" s="367"/>
      <c r="H5" s="367"/>
      <c r="I5" s="367"/>
      <c r="J5" s="367"/>
      <c r="K5" s="367"/>
      <c r="L5" s="367"/>
      <c r="M5" s="367"/>
    </row>
    <row r="6" spans="1:13">
      <c r="B6" s="367"/>
      <c r="C6" s="367"/>
      <c r="D6" s="367"/>
      <c r="E6" s="367"/>
      <c r="F6" s="367"/>
      <c r="G6" s="367"/>
      <c r="H6" s="367"/>
      <c r="I6" s="367"/>
      <c r="J6" s="367"/>
      <c r="K6" s="367"/>
      <c r="L6" s="367"/>
      <c r="M6" s="367"/>
    </row>
    <row r="7" spans="1:13">
      <c r="B7" s="367"/>
      <c r="C7" s="367"/>
      <c r="D7" s="367"/>
      <c r="E7" s="367"/>
      <c r="F7" s="367"/>
      <c r="G7" s="367"/>
      <c r="H7" s="367"/>
      <c r="I7" s="367"/>
      <c r="J7" s="367"/>
      <c r="K7" s="367"/>
      <c r="L7" s="367"/>
      <c r="M7" s="367"/>
    </row>
    <row r="8" spans="1:13">
      <c r="B8" s="367"/>
      <c r="C8" s="367"/>
      <c r="D8" s="367"/>
      <c r="E8" s="367"/>
      <c r="F8" s="367"/>
      <c r="G8" s="367"/>
      <c r="H8" s="367"/>
      <c r="I8" s="367"/>
      <c r="J8" s="367"/>
      <c r="K8" s="367"/>
      <c r="L8" s="367"/>
      <c r="M8" s="367"/>
    </row>
    <row r="9" spans="1:13">
      <c r="B9" s="367"/>
      <c r="C9" s="367"/>
      <c r="D9" s="367"/>
      <c r="E9" s="367"/>
      <c r="F9" s="367"/>
      <c r="G9" s="367"/>
      <c r="H9" s="367"/>
      <c r="I9" s="367"/>
      <c r="J9" s="367"/>
      <c r="K9" s="367"/>
      <c r="L9" s="367"/>
      <c r="M9" s="367"/>
    </row>
    <row r="10" spans="1:13">
      <c r="B10" s="368"/>
      <c r="C10" s="368"/>
      <c r="D10" s="368"/>
      <c r="E10" s="368"/>
      <c r="F10" s="368"/>
      <c r="G10" s="368"/>
      <c r="H10" s="368"/>
      <c r="I10" s="368"/>
      <c r="J10" s="368"/>
      <c r="K10" s="368"/>
      <c r="L10" s="368"/>
      <c r="M10" s="368"/>
    </row>
    <row r="11" spans="1:13">
      <c r="B11" s="368"/>
      <c r="C11" s="368"/>
      <c r="D11" s="368"/>
      <c r="E11" s="368"/>
      <c r="F11" s="368"/>
      <c r="G11" s="368"/>
      <c r="H11" s="368"/>
      <c r="I11" s="368"/>
      <c r="J11" s="368"/>
      <c r="K11" s="368"/>
      <c r="L11" s="368"/>
      <c r="M11" s="368"/>
    </row>
    <row r="13" spans="1:13">
      <c r="A13" s="295" t="s">
        <v>193</v>
      </c>
    </row>
    <row r="15" spans="1:13">
      <c r="B15" s="295" t="s">
        <v>211</v>
      </c>
      <c r="C15" s="367" t="s">
        <v>217</v>
      </c>
      <c r="D15" s="367"/>
      <c r="E15" s="367"/>
      <c r="F15" s="367"/>
      <c r="G15" s="367"/>
      <c r="H15" s="367"/>
      <c r="I15" s="367"/>
      <c r="J15" s="367"/>
      <c r="K15" s="367"/>
      <c r="L15" s="367"/>
      <c r="M15" s="367"/>
    </row>
    <row r="16" spans="1:13">
      <c r="C16" s="367"/>
      <c r="D16" s="367"/>
      <c r="E16" s="367"/>
      <c r="F16" s="367"/>
      <c r="G16" s="367"/>
      <c r="H16" s="367"/>
      <c r="I16" s="367"/>
      <c r="J16" s="367"/>
      <c r="K16" s="367"/>
      <c r="L16" s="367"/>
      <c r="M16" s="367"/>
    </row>
    <row r="17" spans="2:13">
      <c r="C17" s="367"/>
      <c r="D17" s="367"/>
      <c r="E17" s="367"/>
      <c r="F17" s="367"/>
      <c r="G17" s="367"/>
      <c r="H17" s="367"/>
      <c r="I17" s="367"/>
      <c r="J17" s="367"/>
      <c r="K17" s="367"/>
      <c r="L17" s="367"/>
      <c r="M17" s="367"/>
    </row>
    <row r="18" spans="2:13">
      <c r="C18" s="367"/>
      <c r="D18" s="367"/>
      <c r="E18" s="367"/>
      <c r="F18" s="367"/>
      <c r="G18" s="367"/>
      <c r="H18" s="367"/>
      <c r="I18" s="367"/>
      <c r="J18" s="367"/>
      <c r="K18" s="367"/>
      <c r="L18" s="367"/>
      <c r="M18" s="367"/>
    </row>
    <row r="19" spans="2:13">
      <c r="C19" s="368"/>
      <c r="D19" s="368"/>
      <c r="E19" s="368"/>
      <c r="F19" s="368"/>
      <c r="G19" s="368"/>
      <c r="H19" s="368"/>
      <c r="I19" s="368"/>
      <c r="J19" s="368"/>
      <c r="K19" s="368"/>
      <c r="L19" s="368"/>
      <c r="M19" s="368"/>
    </row>
    <row r="20" spans="2:13" ht="6.75" customHeight="1">
      <c r="C20" s="290"/>
      <c r="D20" s="290"/>
      <c r="E20" s="290"/>
      <c r="F20" s="290"/>
      <c r="G20" s="290"/>
      <c r="H20" s="290"/>
      <c r="I20" s="290"/>
      <c r="J20" s="290"/>
      <c r="K20" s="290"/>
      <c r="L20" s="290"/>
      <c r="M20" s="290"/>
    </row>
    <row r="21" spans="2:13">
      <c r="C21" s="295" t="s">
        <v>194</v>
      </c>
      <c r="D21" s="367" t="s">
        <v>207</v>
      </c>
      <c r="E21" s="367"/>
      <c r="F21" s="367"/>
      <c r="G21" s="367"/>
      <c r="H21" s="367"/>
      <c r="I21" s="367"/>
      <c r="J21" s="367"/>
      <c r="K21" s="367"/>
      <c r="L21" s="367"/>
      <c r="M21" s="367"/>
    </row>
    <row r="22" spans="2:13">
      <c r="D22" s="367"/>
      <c r="E22" s="367"/>
      <c r="F22" s="367"/>
      <c r="G22" s="367"/>
      <c r="H22" s="367"/>
      <c r="I22" s="367"/>
      <c r="J22" s="367"/>
      <c r="K22" s="367"/>
      <c r="L22" s="367"/>
      <c r="M22" s="367"/>
    </row>
    <row r="24" spans="2:13">
      <c r="B24" s="295" t="s">
        <v>212</v>
      </c>
      <c r="C24" s="367" t="s">
        <v>218</v>
      </c>
      <c r="D24" s="367"/>
      <c r="E24" s="367"/>
      <c r="F24" s="367"/>
      <c r="G24" s="367"/>
      <c r="H24" s="367"/>
      <c r="I24" s="367"/>
      <c r="J24" s="367"/>
      <c r="K24" s="367"/>
      <c r="L24" s="367"/>
      <c r="M24" s="367"/>
    </row>
    <row r="25" spans="2:13">
      <c r="C25" s="367"/>
      <c r="D25" s="367"/>
      <c r="E25" s="367"/>
      <c r="F25" s="367"/>
      <c r="G25" s="367"/>
      <c r="H25" s="367"/>
      <c r="I25" s="367"/>
      <c r="J25" s="367"/>
      <c r="K25" s="367"/>
      <c r="L25" s="367"/>
      <c r="M25" s="367"/>
    </row>
    <row r="26" spans="2:13" ht="6.75" customHeight="1">
      <c r="C26" s="296"/>
      <c r="D26" s="296"/>
      <c r="E26" s="296"/>
      <c r="F26" s="296"/>
      <c r="G26" s="296"/>
      <c r="H26" s="296"/>
      <c r="I26" s="296"/>
      <c r="J26" s="296"/>
      <c r="K26" s="296"/>
      <c r="L26" s="296"/>
      <c r="M26" s="296"/>
    </row>
    <row r="27" spans="2:13" ht="13.5" customHeight="1">
      <c r="C27" s="295" t="s">
        <v>194</v>
      </c>
      <c r="D27" s="295" t="s">
        <v>208</v>
      </c>
      <c r="E27" s="296"/>
      <c r="F27" s="296"/>
      <c r="G27" s="296"/>
      <c r="H27" s="296"/>
      <c r="I27" s="296"/>
      <c r="J27" s="296"/>
      <c r="K27" s="296"/>
      <c r="L27" s="296"/>
      <c r="M27" s="296"/>
    </row>
    <row r="29" spans="2:13" ht="13.5" customHeight="1">
      <c r="B29" s="295" t="s">
        <v>213</v>
      </c>
      <c r="C29" s="367" t="s">
        <v>326</v>
      </c>
      <c r="D29" s="367"/>
      <c r="E29" s="367"/>
      <c r="F29" s="367"/>
      <c r="G29" s="367"/>
      <c r="H29" s="367"/>
      <c r="I29" s="367"/>
      <c r="J29" s="367"/>
      <c r="K29" s="367"/>
      <c r="L29" s="367"/>
      <c r="M29" s="367"/>
    </row>
    <row r="30" spans="2:13">
      <c r="C30" s="367"/>
      <c r="D30" s="367"/>
      <c r="E30" s="367"/>
      <c r="F30" s="367"/>
      <c r="G30" s="367"/>
      <c r="H30" s="367"/>
      <c r="I30" s="367"/>
      <c r="J30" s="367"/>
      <c r="K30" s="367"/>
      <c r="L30" s="367"/>
      <c r="M30" s="367"/>
    </row>
    <row r="32" spans="2:13">
      <c r="B32" s="295" t="s">
        <v>214</v>
      </c>
      <c r="C32" s="295" t="s">
        <v>219</v>
      </c>
    </row>
    <row r="33" spans="1:13">
      <c r="C33" s="295" t="s">
        <v>231</v>
      </c>
    </row>
    <row r="35" spans="1:13">
      <c r="A35" s="295" t="s">
        <v>195</v>
      </c>
    </row>
    <row r="37" spans="1:13">
      <c r="B37" s="295" t="s">
        <v>211</v>
      </c>
      <c r="C37" s="367" t="s">
        <v>209</v>
      </c>
      <c r="D37" s="367"/>
      <c r="E37" s="367"/>
      <c r="F37" s="367"/>
      <c r="G37" s="367"/>
      <c r="H37" s="367"/>
      <c r="I37" s="367"/>
      <c r="J37" s="367"/>
      <c r="K37" s="367"/>
      <c r="L37" s="367"/>
      <c r="M37" s="367"/>
    </row>
    <row r="38" spans="1:13">
      <c r="C38" s="367"/>
      <c r="D38" s="367"/>
      <c r="E38" s="367"/>
      <c r="F38" s="367"/>
      <c r="G38" s="367"/>
      <c r="H38" s="367"/>
      <c r="I38" s="367"/>
      <c r="J38" s="367"/>
      <c r="K38" s="367"/>
      <c r="L38" s="367"/>
      <c r="M38" s="367"/>
    </row>
    <row r="40" spans="1:13">
      <c r="B40" s="295" t="s">
        <v>212</v>
      </c>
      <c r="C40" s="367" t="s">
        <v>196</v>
      </c>
      <c r="D40" s="367"/>
      <c r="E40" s="367"/>
      <c r="F40" s="367"/>
      <c r="G40" s="367"/>
      <c r="H40" s="367"/>
      <c r="I40" s="367"/>
      <c r="J40" s="367"/>
      <c r="K40" s="367"/>
      <c r="L40" s="367"/>
      <c r="M40" s="367"/>
    </row>
    <row r="41" spans="1:13">
      <c r="C41" s="367"/>
      <c r="D41" s="367"/>
      <c r="E41" s="367"/>
      <c r="F41" s="367"/>
      <c r="G41" s="367"/>
      <c r="H41" s="367"/>
      <c r="I41" s="367"/>
      <c r="J41" s="367"/>
      <c r="K41" s="367"/>
      <c r="L41" s="367"/>
      <c r="M41" s="367"/>
    </row>
    <row r="42" spans="1:13">
      <c r="C42" s="367"/>
      <c r="D42" s="367"/>
      <c r="E42" s="367"/>
      <c r="F42" s="367"/>
      <c r="G42" s="367"/>
      <c r="H42" s="367"/>
      <c r="I42" s="367"/>
      <c r="J42" s="367"/>
      <c r="K42" s="367"/>
      <c r="L42" s="367"/>
      <c r="M42" s="367"/>
    </row>
    <row r="43" spans="1:13">
      <c r="C43" s="367"/>
      <c r="D43" s="367"/>
      <c r="E43" s="367"/>
      <c r="F43" s="367"/>
      <c r="G43" s="367"/>
      <c r="H43" s="367"/>
      <c r="I43" s="367"/>
      <c r="J43" s="367"/>
      <c r="K43" s="367"/>
      <c r="L43" s="367"/>
      <c r="M43" s="367"/>
    </row>
    <row r="45" spans="1:13">
      <c r="B45" s="295" t="s">
        <v>213</v>
      </c>
      <c r="C45" s="367" t="s">
        <v>197</v>
      </c>
      <c r="D45" s="367"/>
      <c r="E45" s="367"/>
      <c r="F45" s="367"/>
      <c r="G45" s="367"/>
      <c r="H45" s="367"/>
      <c r="I45" s="367"/>
      <c r="J45" s="367"/>
      <c r="K45" s="367"/>
      <c r="L45" s="367"/>
      <c r="M45" s="367"/>
    </row>
    <row r="46" spans="1:13">
      <c r="C46" s="367"/>
      <c r="D46" s="367"/>
      <c r="E46" s="367"/>
      <c r="F46" s="367"/>
      <c r="G46" s="367"/>
      <c r="H46" s="367"/>
      <c r="I46" s="367"/>
      <c r="J46" s="367"/>
      <c r="K46" s="367"/>
      <c r="L46" s="367"/>
      <c r="M46" s="367"/>
    </row>
    <row r="47" spans="1:13">
      <c r="C47" s="368"/>
      <c r="D47" s="368"/>
      <c r="E47" s="368"/>
      <c r="F47" s="368"/>
      <c r="G47" s="368"/>
      <c r="H47" s="368"/>
      <c r="I47" s="368"/>
      <c r="J47" s="368"/>
      <c r="K47" s="368"/>
      <c r="L47" s="368"/>
      <c r="M47" s="368"/>
    </row>
    <row r="49" spans="1:13">
      <c r="B49" s="295" t="s">
        <v>214</v>
      </c>
      <c r="C49" s="367" t="s">
        <v>198</v>
      </c>
      <c r="D49" s="367"/>
      <c r="E49" s="367"/>
      <c r="F49" s="367"/>
      <c r="G49" s="367"/>
      <c r="H49" s="367"/>
      <c r="I49" s="367"/>
      <c r="J49" s="367"/>
      <c r="K49" s="367"/>
      <c r="L49" s="367"/>
      <c r="M49" s="367"/>
    </row>
    <row r="50" spans="1:13">
      <c r="C50" s="367"/>
      <c r="D50" s="367"/>
      <c r="E50" s="367"/>
      <c r="F50" s="367"/>
      <c r="G50" s="367"/>
      <c r="H50" s="367"/>
      <c r="I50" s="367"/>
      <c r="J50" s="367"/>
      <c r="K50" s="367"/>
      <c r="L50" s="367"/>
      <c r="M50" s="367"/>
    </row>
    <row r="52" spans="1:13">
      <c r="B52" s="295" t="s">
        <v>215</v>
      </c>
      <c r="C52" s="367" t="s">
        <v>199</v>
      </c>
      <c r="D52" s="367"/>
      <c r="E52" s="367"/>
      <c r="F52" s="367"/>
      <c r="G52" s="367"/>
      <c r="H52" s="367"/>
      <c r="I52" s="367"/>
      <c r="J52" s="367"/>
      <c r="K52" s="367"/>
      <c r="L52" s="367"/>
      <c r="M52" s="367"/>
    </row>
    <row r="53" spans="1:13">
      <c r="C53" s="367"/>
      <c r="D53" s="367"/>
      <c r="E53" s="367"/>
      <c r="F53" s="367"/>
      <c r="G53" s="367"/>
      <c r="H53" s="367"/>
      <c r="I53" s="367"/>
      <c r="J53" s="367"/>
      <c r="K53" s="367"/>
      <c r="L53" s="367"/>
      <c r="M53" s="367"/>
    </row>
    <row r="55" spans="1:13">
      <c r="B55" s="295" t="s">
        <v>216</v>
      </c>
      <c r="C55" s="367" t="s">
        <v>248</v>
      </c>
      <c r="D55" s="367"/>
      <c r="E55" s="367"/>
      <c r="F55" s="367"/>
      <c r="G55" s="367"/>
      <c r="H55" s="367"/>
      <c r="I55" s="367"/>
      <c r="J55" s="367"/>
      <c r="K55" s="367"/>
      <c r="L55" s="367"/>
      <c r="M55" s="367"/>
    </row>
    <row r="56" spans="1:13">
      <c r="C56" s="367"/>
      <c r="D56" s="367"/>
      <c r="E56" s="367"/>
      <c r="F56" s="367"/>
      <c r="G56" s="367"/>
      <c r="H56" s="367"/>
      <c r="I56" s="367"/>
      <c r="J56" s="367"/>
      <c r="K56" s="367"/>
      <c r="L56" s="367"/>
      <c r="M56" s="367"/>
    </row>
    <row r="57" spans="1:13">
      <c r="C57" s="368"/>
      <c r="D57" s="368"/>
      <c r="E57" s="368"/>
      <c r="F57" s="368"/>
      <c r="G57" s="368"/>
      <c r="H57" s="368"/>
      <c r="I57" s="368"/>
      <c r="J57" s="368"/>
      <c r="K57" s="368"/>
      <c r="L57" s="368"/>
      <c r="M57" s="368"/>
    </row>
    <row r="59" spans="1:13">
      <c r="A59" s="295" t="s">
        <v>200</v>
      </c>
    </row>
    <row r="61" spans="1:13">
      <c r="B61" s="295" t="s">
        <v>211</v>
      </c>
      <c r="C61" s="367" t="s">
        <v>201</v>
      </c>
      <c r="D61" s="367"/>
      <c r="E61" s="367"/>
      <c r="F61" s="367"/>
      <c r="G61" s="367"/>
      <c r="H61" s="367"/>
      <c r="I61" s="367"/>
      <c r="J61" s="367"/>
      <c r="K61" s="367"/>
      <c r="L61" s="367"/>
      <c r="M61" s="367"/>
    </row>
    <row r="62" spans="1:13">
      <c r="C62" s="367"/>
      <c r="D62" s="367"/>
      <c r="E62" s="367"/>
      <c r="F62" s="367"/>
      <c r="G62" s="367"/>
      <c r="H62" s="367"/>
      <c r="I62" s="367"/>
      <c r="J62" s="367"/>
      <c r="K62" s="367"/>
      <c r="L62" s="367"/>
      <c r="M62" s="367"/>
    </row>
    <row r="64" spans="1:13">
      <c r="B64" s="295" t="s">
        <v>212</v>
      </c>
      <c r="C64" s="367" t="s">
        <v>202</v>
      </c>
      <c r="D64" s="367"/>
      <c r="E64" s="367"/>
      <c r="F64" s="367"/>
      <c r="G64" s="367"/>
      <c r="H64" s="367"/>
      <c r="I64" s="367"/>
      <c r="J64" s="367"/>
      <c r="K64" s="367"/>
      <c r="L64" s="367"/>
      <c r="M64" s="367"/>
    </row>
    <row r="65" spans="2:13">
      <c r="C65" s="367"/>
      <c r="D65" s="367"/>
      <c r="E65" s="367"/>
      <c r="F65" s="367"/>
      <c r="G65" s="367"/>
      <c r="H65" s="367"/>
      <c r="I65" s="367"/>
      <c r="J65" s="367"/>
      <c r="K65" s="367"/>
      <c r="L65" s="367"/>
      <c r="M65" s="367"/>
    </row>
    <row r="67" spans="2:13">
      <c r="B67" s="295" t="s">
        <v>213</v>
      </c>
      <c r="C67" s="295" t="s">
        <v>203</v>
      </c>
    </row>
    <row r="69" spans="2:13">
      <c r="B69" s="295" t="s">
        <v>214</v>
      </c>
      <c r="C69" s="295" t="s">
        <v>210</v>
      </c>
    </row>
    <row r="70" spans="2:13" ht="13.8" thickBot="1"/>
    <row r="71" spans="2:13" ht="6" customHeight="1" thickTop="1">
      <c r="B71" s="298"/>
      <c r="C71" s="299"/>
      <c r="D71" s="299"/>
      <c r="E71" s="299"/>
      <c r="F71" s="299"/>
      <c r="G71" s="299"/>
      <c r="H71" s="300"/>
    </row>
    <row r="72" spans="2:13">
      <c r="B72" s="301"/>
      <c r="C72" s="302" t="s">
        <v>206</v>
      </c>
      <c r="D72" s="302"/>
      <c r="E72" s="302"/>
      <c r="F72" s="302"/>
      <c r="G72" s="302"/>
      <c r="H72" s="303"/>
    </row>
    <row r="73" spans="2:13">
      <c r="B73" s="301"/>
      <c r="C73" s="302" t="s">
        <v>204</v>
      </c>
      <c r="D73" s="302"/>
      <c r="E73" s="302"/>
      <c r="F73" s="302"/>
      <c r="G73" s="302"/>
      <c r="H73" s="303"/>
    </row>
    <row r="74" spans="2:13">
      <c r="B74" s="301"/>
      <c r="C74" s="302" t="s">
        <v>247</v>
      </c>
      <c r="D74" s="302"/>
      <c r="E74" s="302"/>
      <c r="F74" s="302"/>
      <c r="G74" s="302"/>
      <c r="H74" s="303"/>
    </row>
    <row r="75" spans="2:13">
      <c r="B75" s="301"/>
      <c r="C75" s="302" t="s">
        <v>205</v>
      </c>
      <c r="D75" s="302"/>
      <c r="E75" s="302"/>
      <c r="F75" s="302"/>
      <c r="G75" s="302"/>
      <c r="H75" s="303"/>
    </row>
    <row r="76" spans="2:13" ht="6" customHeight="1" thickBot="1">
      <c r="B76" s="304"/>
      <c r="C76" s="305"/>
      <c r="D76" s="305"/>
      <c r="E76" s="305"/>
      <c r="F76" s="305"/>
      <c r="G76" s="305"/>
      <c r="H76" s="306"/>
    </row>
    <row r="77" spans="2:13" ht="13.8" thickTop="1"/>
  </sheetData>
  <mergeCells count="13">
    <mergeCell ref="B5:M11"/>
    <mergeCell ref="C45:M47"/>
    <mergeCell ref="C64:M65"/>
    <mergeCell ref="C15:M19"/>
    <mergeCell ref="C37:M38"/>
    <mergeCell ref="C52:M53"/>
    <mergeCell ref="C55:M57"/>
    <mergeCell ref="C24:M25"/>
    <mergeCell ref="C29:M30"/>
    <mergeCell ref="C40:M43"/>
    <mergeCell ref="C49:M50"/>
    <mergeCell ref="D21:M22"/>
    <mergeCell ref="C61:M62"/>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election activeCell="D4" sqref="D4"/>
    </sheetView>
  </sheetViews>
  <sheetFormatPr defaultRowHeight="10.8"/>
  <cols>
    <col min="1" max="1" width="4" customWidth="1"/>
    <col min="2" max="2" width="4" style="96" customWidth="1"/>
    <col min="3" max="3" width="14.375" customWidth="1"/>
    <col min="4" max="4" width="12.875" customWidth="1"/>
    <col min="5" max="5" width="14.5" customWidth="1"/>
    <col min="6" max="6" width="16.875" bestFit="1" customWidth="1"/>
  </cols>
  <sheetData>
    <row r="1" spans="1:10" ht="15" customHeight="1">
      <c r="A1" s="291" t="s">
        <v>188</v>
      </c>
    </row>
    <row r="2" spans="1:10" ht="15" customHeight="1"/>
    <row r="3" spans="1:10" ht="15" customHeight="1">
      <c r="B3" s="369" t="s">
        <v>187</v>
      </c>
      <c r="C3" s="370"/>
      <c r="D3" s="347" t="s">
        <v>328</v>
      </c>
      <c r="E3" s="348"/>
      <c r="F3" s="348"/>
      <c r="G3" s="348"/>
      <c r="H3" s="348"/>
      <c r="I3" s="348"/>
      <c r="J3" s="349"/>
    </row>
    <row r="4" spans="1:10" ht="15" customHeight="1">
      <c r="B4" s="307"/>
      <c r="C4" s="307"/>
      <c r="D4" s="140"/>
      <c r="E4" s="140"/>
      <c r="F4" s="140"/>
      <c r="G4" s="140"/>
      <c r="H4" s="140"/>
      <c r="I4" s="140"/>
      <c r="J4" s="140"/>
    </row>
    <row r="5" spans="1:10" ht="15" customHeight="1">
      <c r="B5" s="307"/>
      <c r="C5" s="307"/>
      <c r="D5" s="140"/>
      <c r="E5" s="140"/>
      <c r="F5" s="140"/>
      <c r="G5" s="140"/>
      <c r="H5" s="140"/>
      <c r="I5" s="140"/>
      <c r="J5" s="140"/>
    </row>
    <row r="6" spans="1:10" ht="15" customHeight="1">
      <c r="B6" s="96" t="s">
        <v>191</v>
      </c>
      <c r="C6" s="323" t="s">
        <v>232</v>
      </c>
      <c r="D6" s="125" t="s">
        <v>245</v>
      </c>
      <c r="E6" s="346" t="s">
        <v>233</v>
      </c>
      <c r="F6" t="s">
        <v>246</v>
      </c>
    </row>
    <row r="7" spans="1:10" ht="7.5" customHeight="1">
      <c r="C7" s="323"/>
      <c r="D7" s="125"/>
      <c r="E7" s="212"/>
    </row>
    <row r="8" spans="1:10">
      <c r="B8" s="95"/>
      <c r="C8" s="139" t="s">
        <v>224</v>
      </c>
      <c r="D8" s="75"/>
      <c r="E8" s="126" t="s">
        <v>108</v>
      </c>
    </row>
    <row r="9" spans="1:10">
      <c r="B9" s="88">
        <v>1</v>
      </c>
      <c r="C9" s="12" t="s">
        <v>0</v>
      </c>
      <c r="D9" s="12"/>
      <c r="E9" s="341"/>
    </row>
    <row r="10" spans="1:10">
      <c r="B10" s="88">
        <v>2</v>
      </c>
      <c r="C10" s="12" t="s">
        <v>1</v>
      </c>
      <c r="D10" s="12"/>
      <c r="E10" s="342"/>
    </row>
    <row r="11" spans="1:10">
      <c r="B11" s="88">
        <v>3</v>
      </c>
      <c r="C11" s="12" t="s">
        <v>2</v>
      </c>
      <c r="D11" s="12"/>
      <c r="E11" s="342"/>
    </row>
    <row r="12" spans="1:10">
      <c r="B12" s="88">
        <v>4</v>
      </c>
      <c r="C12" s="12" t="s">
        <v>3</v>
      </c>
      <c r="D12" s="12"/>
      <c r="E12" s="342"/>
    </row>
    <row r="13" spans="1:10">
      <c r="B13" s="88">
        <v>5</v>
      </c>
      <c r="C13" s="12" t="s">
        <v>4</v>
      </c>
      <c r="D13" s="12"/>
      <c r="E13" s="342"/>
    </row>
    <row r="14" spans="1:10">
      <c r="B14" s="89">
        <v>6</v>
      </c>
      <c r="C14" s="15" t="s">
        <v>5</v>
      </c>
      <c r="D14" s="15"/>
      <c r="E14" s="343"/>
    </row>
    <row r="15" spans="1:10">
      <c r="B15" s="88">
        <v>7</v>
      </c>
      <c r="C15" s="12" t="s">
        <v>6</v>
      </c>
      <c r="D15" s="12"/>
      <c r="E15" s="342"/>
    </row>
    <row r="16" spans="1:10">
      <c r="B16" s="88">
        <v>8</v>
      </c>
      <c r="C16" s="12" t="s">
        <v>7</v>
      </c>
      <c r="D16" s="12"/>
      <c r="E16" s="342"/>
    </row>
    <row r="17" spans="2:5">
      <c r="B17" s="88">
        <v>9</v>
      </c>
      <c r="C17" s="12" t="s">
        <v>8</v>
      </c>
      <c r="D17" s="12"/>
      <c r="E17" s="342"/>
    </row>
    <row r="18" spans="2:5">
      <c r="B18" s="90">
        <v>10</v>
      </c>
      <c r="C18" s="18" t="s">
        <v>9</v>
      </c>
      <c r="D18" s="18"/>
      <c r="E18" s="344"/>
    </row>
    <row r="19" spans="2:5">
      <c r="B19" s="88">
        <v>11</v>
      </c>
      <c r="C19" s="12" t="s">
        <v>10</v>
      </c>
      <c r="D19" s="12"/>
      <c r="E19" s="342"/>
    </row>
    <row r="20" spans="2:5">
      <c r="B20" s="88">
        <v>12</v>
      </c>
      <c r="C20" s="12" t="s">
        <v>11</v>
      </c>
      <c r="D20" s="12"/>
      <c r="E20" s="342"/>
    </row>
    <row r="21" spans="2:5">
      <c r="B21" s="88">
        <v>13</v>
      </c>
      <c r="C21" s="12" t="s">
        <v>12</v>
      </c>
      <c r="D21" s="12"/>
      <c r="E21" s="342"/>
    </row>
    <row r="22" spans="2:5">
      <c r="B22" s="88">
        <v>14</v>
      </c>
      <c r="C22" s="12" t="s">
        <v>13</v>
      </c>
      <c r="D22" s="12"/>
      <c r="E22" s="342"/>
    </row>
    <row r="23" spans="2:5">
      <c r="B23" s="88">
        <v>15</v>
      </c>
      <c r="C23" s="12" t="s">
        <v>16</v>
      </c>
      <c r="D23" s="12"/>
      <c r="E23" s="342"/>
    </row>
    <row r="24" spans="2:5">
      <c r="B24" s="89">
        <v>16</v>
      </c>
      <c r="C24" s="15" t="s">
        <v>249</v>
      </c>
      <c r="D24" s="15"/>
      <c r="E24" s="343"/>
    </row>
    <row r="25" spans="2:5">
      <c r="B25" s="88">
        <v>17</v>
      </c>
      <c r="C25" s="12" t="s">
        <v>15</v>
      </c>
      <c r="D25" s="12"/>
      <c r="E25" s="342"/>
    </row>
    <row r="26" spans="2:5">
      <c r="B26" s="88">
        <v>18</v>
      </c>
      <c r="C26" s="12" t="s">
        <v>17</v>
      </c>
      <c r="D26" s="12"/>
      <c r="E26" s="342"/>
    </row>
    <row r="27" spans="2:5">
      <c r="B27" s="88">
        <v>19</v>
      </c>
      <c r="C27" s="12" t="s">
        <v>18</v>
      </c>
      <c r="D27" s="12"/>
      <c r="E27" s="342"/>
    </row>
    <row r="28" spans="2:5">
      <c r="B28" s="90">
        <v>20</v>
      </c>
      <c r="C28" s="18" t="s">
        <v>19</v>
      </c>
      <c r="D28" s="18"/>
      <c r="E28" s="344"/>
    </row>
    <row r="29" spans="2:5">
      <c r="B29" s="88">
        <v>21</v>
      </c>
      <c r="C29" s="12" t="s">
        <v>20</v>
      </c>
      <c r="D29" s="12"/>
      <c r="E29" s="342"/>
    </row>
    <row r="30" spans="2:5">
      <c r="B30" s="88">
        <v>22</v>
      </c>
      <c r="C30" s="12" t="s">
        <v>250</v>
      </c>
      <c r="D30" s="12"/>
      <c r="E30" s="342"/>
    </row>
    <row r="31" spans="2:5">
      <c r="B31" s="88">
        <v>23</v>
      </c>
      <c r="C31" s="12" t="s">
        <v>251</v>
      </c>
      <c r="D31" s="12"/>
      <c r="E31" s="342"/>
    </row>
    <row r="32" spans="2:5">
      <c r="B32" s="88">
        <v>24</v>
      </c>
      <c r="C32" s="12" t="s">
        <v>21</v>
      </c>
      <c r="D32" s="12"/>
      <c r="E32" s="342"/>
    </row>
    <row r="33" spans="2:5">
      <c r="B33" s="88">
        <v>25</v>
      </c>
      <c r="C33" s="12" t="s">
        <v>22</v>
      </c>
      <c r="D33" s="12"/>
      <c r="E33" s="342"/>
    </row>
    <row r="34" spans="2:5">
      <c r="B34" s="89">
        <v>26</v>
      </c>
      <c r="C34" s="15" t="s">
        <v>23</v>
      </c>
      <c r="D34" s="15"/>
      <c r="E34" s="343"/>
    </row>
    <row r="35" spans="2:5">
      <c r="B35" s="88">
        <v>27</v>
      </c>
      <c r="C35" s="12" t="s">
        <v>24</v>
      </c>
      <c r="D35" s="12"/>
      <c r="E35" s="342"/>
    </row>
    <row r="36" spans="2:5">
      <c r="B36" s="88">
        <v>28</v>
      </c>
      <c r="C36" s="12" t="s">
        <v>25</v>
      </c>
      <c r="D36" s="12"/>
      <c r="E36" s="342"/>
    </row>
    <row r="37" spans="2:5">
      <c r="B37" s="88">
        <v>29</v>
      </c>
      <c r="C37" s="12" t="s">
        <v>26</v>
      </c>
      <c r="D37" s="12"/>
      <c r="E37" s="342"/>
    </row>
    <row r="38" spans="2:5">
      <c r="B38" s="90">
        <v>30</v>
      </c>
      <c r="C38" s="18" t="s">
        <v>27</v>
      </c>
      <c r="D38" s="18"/>
      <c r="E38" s="344"/>
    </row>
    <row r="39" spans="2:5">
      <c r="B39" s="89">
        <v>31</v>
      </c>
      <c r="C39" s="15" t="s">
        <v>252</v>
      </c>
      <c r="D39" s="15"/>
      <c r="E39" s="343"/>
    </row>
    <row r="40" spans="2:5">
      <c r="B40" s="88">
        <v>32</v>
      </c>
      <c r="C40" s="12" t="s">
        <v>253</v>
      </c>
      <c r="D40" s="12"/>
      <c r="E40" s="342"/>
    </row>
    <row r="41" spans="2:5">
      <c r="B41" s="88">
        <v>33</v>
      </c>
      <c r="C41" s="12" t="s">
        <v>28</v>
      </c>
      <c r="D41" s="12"/>
      <c r="E41" s="342"/>
    </row>
    <row r="42" spans="2:5">
      <c r="B42" s="88">
        <v>34</v>
      </c>
      <c r="C42" s="12" t="s">
        <v>29</v>
      </c>
      <c r="D42" s="12"/>
      <c r="E42" s="342"/>
    </row>
    <row r="43" spans="2:5">
      <c r="B43" s="90">
        <v>35</v>
      </c>
      <c r="C43" s="18" t="s">
        <v>30</v>
      </c>
      <c r="D43" s="18"/>
      <c r="E43" s="344"/>
    </row>
    <row r="44" spans="2:5">
      <c r="B44" s="91">
        <v>36</v>
      </c>
      <c r="C44" s="21" t="s">
        <v>31</v>
      </c>
      <c r="D44" s="21"/>
      <c r="E44" s="345"/>
    </row>
    <row r="45" spans="2:5">
      <c r="B45" s="95"/>
      <c r="C45" s="139" t="s">
        <v>103</v>
      </c>
      <c r="D45" s="75"/>
      <c r="E45" s="72">
        <f>SUM(E9:E44)</f>
        <v>0</v>
      </c>
    </row>
    <row r="46" spans="2:5" ht="15" customHeight="1"/>
    <row r="47" spans="2:5" ht="15" customHeight="1">
      <c r="B47" s="96" t="s">
        <v>191</v>
      </c>
      <c r="C47" t="s">
        <v>123</v>
      </c>
      <c r="D47" s="346" t="s">
        <v>228</v>
      </c>
      <c r="E47" t="s">
        <v>189</v>
      </c>
    </row>
    <row r="48" spans="2:5" ht="7.5" customHeight="1"/>
    <row r="49" spans="2:5" ht="15" customHeight="1">
      <c r="B49" s="321" t="s">
        <v>227</v>
      </c>
      <c r="C49" s="322" t="s">
        <v>122</v>
      </c>
      <c r="D49" t="s">
        <v>230</v>
      </c>
    </row>
    <row r="50" spans="2:5" ht="15" customHeight="1">
      <c r="B50" s="321" t="s">
        <v>227</v>
      </c>
      <c r="C50" s="322" t="s">
        <v>228</v>
      </c>
      <c r="D50" t="s">
        <v>229</v>
      </c>
    </row>
    <row r="51" spans="2:5" ht="15" customHeight="1"/>
    <row r="52" spans="2:5" ht="15" customHeight="1">
      <c r="B52" s="96" t="s">
        <v>191</v>
      </c>
      <c r="C52" s="127" t="s">
        <v>113</v>
      </c>
      <c r="D52" s="350">
        <v>0.64200000000000002</v>
      </c>
      <c r="E52" t="s">
        <v>190</v>
      </c>
    </row>
    <row r="53" spans="2:5" ht="7.5" customHeight="1"/>
    <row r="54" spans="2:5" ht="15">
      <c r="C54" s="339" t="s">
        <v>317</v>
      </c>
      <c r="D54" s="340"/>
      <c r="E54" s="339"/>
    </row>
    <row r="55" spans="2:5" ht="11.4">
      <c r="C55" s="363" t="s">
        <v>318</v>
      </c>
      <c r="D55" s="359">
        <v>0.59448381677630791</v>
      </c>
    </row>
    <row r="56" spans="2:5" ht="11.4">
      <c r="C56" s="364" t="s">
        <v>319</v>
      </c>
      <c r="D56" s="360">
        <v>0.60650944944138663</v>
      </c>
    </row>
    <row r="57" spans="2:5" ht="11.4">
      <c r="C57" s="364" t="s">
        <v>320</v>
      </c>
      <c r="D57" s="360">
        <v>0.61937359430043537</v>
      </c>
    </row>
    <row r="58" spans="2:5" ht="11.4">
      <c r="C58" s="364" t="s">
        <v>321</v>
      </c>
      <c r="D58" s="360">
        <v>0.58125645742509402</v>
      </c>
    </row>
    <row r="59" spans="2:5" ht="11.4">
      <c r="C59" s="364" t="s">
        <v>322</v>
      </c>
      <c r="D59" s="360">
        <v>0.64151078167665998</v>
      </c>
    </row>
    <row r="60" spans="2:5" ht="11.4">
      <c r="C60" s="361" t="s">
        <v>323</v>
      </c>
      <c r="D60" s="362">
        <f>AVERAGE(D55:D59)</f>
        <v>0.60862681992397683</v>
      </c>
    </row>
    <row r="61" spans="2:5" ht="11.4">
      <c r="C61" s="351"/>
      <c r="D61" s="352"/>
    </row>
    <row r="62" spans="2:5">
      <c r="C62" s="324" t="s">
        <v>233</v>
      </c>
    </row>
    <row r="63" spans="2:5">
      <c r="C63" s="324" t="s">
        <v>234</v>
      </c>
    </row>
    <row r="64" spans="2:5">
      <c r="C64" s="325" t="s">
        <v>235</v>
      </c>
    </row>
    <row r="65" spans="3:3">
      <c r="C65" s="325" t="s">
        <v>236</v>
      </c>
    </row>
    <row r="66" spans="3:3">
      <c r="C66" s="325" t="s">
        <v>237</v>
      </c>
    </row>
  </sheetData>
  <mergeCells count="1">
    <mergeCell ref="B3:C3"/>
  </mergeCells>
  <phoneticPr fontId="5"/>
  <dataValidations count="2">
    <dataValidation type="list" allowBlank="1" showInputMessage="1" showErrorMessage="1" sqref="D47">
      <formula1>$C$49:$C$50</formula1>
    </dataValidation>
    <dataValidation type="list" allowBlank="1" showInputMessage="1" showErrorMessage="1" sqref="E6">
      <formula1>$C$62:$C$66</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election activeCell="D24" sqref="D24"/>
    </sheetView>
  </sheetViews>
  <sheetFormatPr defaultColWidth="9.375" defaultRowHeight="10.8"/>
  <cols>
    <col min="1" max="1" width="9.375" style="174"/>
    <col min="2" max="2" width="4.625" style="174" customWidth="1"/>
    <col min="3" max="3" width="23.375" style="174" customWidth="1"/>
    <col min="4" max="5" width="15.625" style="174" customWidth="1"/>
    <col min="6" max="6" width="15.625" style="174" bestFit="1" customWidth="1"/>
    <col min="7" max="16384" width="9.375" style="174"/>
  </cols>
  <sheetData>
    <row r="1" spans="1:8" ht="18" customHeight="1">
      <c r="A1" s="294" t="s">
        <v>124</v>
      </c>
      <c r="B1" s="173"/>
      <c r="C1" s="173"/>
      <c r="D1" s="173"/>
      <c r="E1" s="173"/>
      <c r="F1" s="173"/>
      <c r="G1" s="173"/>
      <c r="H1" s="173"/>
    </row>
    <row r="2" spans="1:8" ht="18" customHeight="1">
      <c r="A2" s="173"/>
      <c r="B2" s="173"/>
      <c r="C2" s="173"/>
      <c r="D2" s="173"/>
      <c r="E2" s="173"/>
      <c r="F2" s="173"/>
      <c r="G2" s="173"/>
      <c r="H2" s="173"/>
    </row>
    <row r="3" spans="1:8" ht="18" customHeight="1">
      <c r="A3" s="177" t="s">
        <v>158</v>
      </c>
      <c r="B3" s="209"/>
      <c r="C3" s="209"/>
      <c r="D3" s="175"/>
      <c r="E3" s="175"/>
      <c r="F3" s="175"/>
      <c r="G3" s="176"/>
      <c r="H3" s="176"/>
    </row>
    <row r="4" spans="1:8" ht="11.25" customHeight="1">
      <c r="A4" s="173"/>
      <c r="B4" s="193" t="str">
        <f>+データ入力表!D3</f>
        <v>〇〇による需要増加による経済波及効果分析</v>
      </c>
      <c r="C4" s="193"/>
      <c r="D4" s="193"/>
      <c r="E4" s="193"/>
      <c r="F4" s="193"/>
      <c r="G4" s="193"/>
      <c r="H4" s="193"/>
    </row>
    <row r="5" spans="1:8" ht="18" customHeight="1">
      <c r="A5" s="173"/>
      <c r="B5" s="177"/>
      <c r="C5" s="177"/>
      <c r="D5" s="177"/>
      <c r="E5" s="177"/>
      <c r="F5" s="177"/>
      <c r="G5" s="177"/>
      <c r="H5" s="177"/>
    </row>
    <row r="6" spans="1:8" ht="18" customHeight="1">
      <c r="A6" s="177" t="s">
        <v>159</v>
      </c>
      <c r="B6" s="173"/>
      <c r="C6" s="177"/>
      <c r="D6" s="177"/>
      <c r="E6" s="177"/>
      <c r="F6" s="177"/>
      <c r="G6" s="173"/>
      <c r="H6" s="173"/>
    </row>
    <row r="7" spans="1:8" ht="36" customHeight="1">
      <c r="A7" s="173"/>
      <c r="B7" s="178"/>
      <c r="C7" s="210"/>
      <c r="D7" s="210"/>
      <c r="E7" s="210"/>
      <c r="F7" s="210"/>
      <c r="G7" s="210"/>
      <c r="H7" s="211"/>
    </row>
    <row r="8" spans="1:8" ht="18" customHeight="1">
      <c r="A8" s="173"/>
      <c r="B8" s="173"/>
      <c r="C8" s="173"/>
      <c r="D8" s="173"/>
      <c r="E8" s="173"/>
      <c r="F8" s="173"/>
      <c r="G8" s="173"/>
      <c r="H8" s="173"/>
    </row>
    <row r="9" spans="1:8" ht="18" customHeight="1">
      <c r="A9" s="173" t="s">
        <v>160</v>
      </c>
      <c r="B9" s="173"/>
      <c r="C9" s="173"/>
      <c r="D9" s="179" t="str">
        <f>+"(単位："&amp;データ入力表!E6&amp;")"</f>
        <v>(単位：億円)</v>
      </c>
      <c r="E9" s="173"/>
      <c r="F9" s="173"/>
      <c r="G9" s="173"/>
      <c r="H9" s="173"/>
    </row>
    <row r="10" spans="1:8" ht="18" customHeight="1">
      <c r="A10" s="173"/>
      <c r="B10" s="180" t="s">
        <v>125</v>
      </c>
      <c r="C10" s="181"/>
      <c r="D10" s="182">
        <f>+計算!C41</f>
        <v>0</v>
      </c>
      <c r="E10" s="173"/>
      <c r="F10" s="173"/>
      <c r="G10" s="173"/>
      <c r="H10" s="173"/>
    </row>
    <row r="11" spans="1:8" ht="18" customHeight="1">
      <c r="A11" s="173"/>
      <c r="B11" s="180" t="s">
        <v>126</v>
      </c>
      <c r="C11" s="181"/>
      <c r="D11" s="182">
        <f>+計算!D41</f>
        <v>0</v>
      </c>
      <c r="E11" s="173"/>
      <c r="F11" s="173"/>
      <c r="G11" s="173"/>
      <c r="H11" s="173"/>
    </row>
    <row r="12" spans="1:8" ht="18" customHeight="1">
      <c r="A12" s="173"/>
      <c r="B12" s="180" t="s">
        <v>58</v>
      </c>
      <c r="C12" s="181"/>
      <c r="D12" s="201">
        <f>+データ入力表!D52</f>
        <v>0.64200000000000002</v>
      </c>
      <c r="E12" s="183" t="s">
        <v>163</v>
      </c>
      <c r="F12" s="183"/>
      <c r="G12" s="183"/>
      <c r="H12" s="183"/>
    </row>
    <row r="13" spans="1:8" ht="18" customHeight="1">
      <c r="A13" s="173"/>
      <c r="B13" s="173"/>
      <c r="C13" s="173"/>
      <c r="D13" s="173"/>
      <c r="E13" s="173"/>
      <c r="F13" s="173"/>
      <c r="G13" s="173"/>
      <c r="H13" s="173"/>
    </row>
    <row r="14" spans="1:8" ht="18" customHeight="1">
      <c r="A14" s="173" t="s">
        <v>161</v>
      </c>
      <c r="B14" s="173"/>
      <c r="C14" s="173"/>
      <c r="D14" s="173"/>
      <c r="E14" s="173"/>
      <c r="F14" s="173"/>
      <c r="G14" s="173"/>
      <c r="H14" s="179" t="str">
        <f>+"(単位："&amp;データ入力表!E6&amp;"、人、倍）"</f>
        <v>(単位：億円、人、倍）</v>
      </c>
    </row>
    <row r="15" spans="1:8" ht="18" customHeight="1">
      <c r="A15" s="173"/>
      <c r="B15" s="184"/>
      <c r="C15" s="185"/>
      <c r="D15" s="184" t="s">
        <v>127</v>
      </c>
      <c r="E15" s="185"/>
      <c r="F15" s="186"/>
      <c r="G15" s="184" t="s">
        <v>289</v>
      </c>
      <c r="H15" s="187"/>
    </row>
    <row r="16" spans="1:8" ht="18" customHeight="1">
      <c r="A16" s="173"/>
      <c r="B16" s="188"/>
      <c r="C16" s="177" t="s">
        <v>128</v>
      </c>
      <c r="D16" s="188"/>
      <c r="E16" s="184" t="s">
        <v>129</v>
      </c>
      <c r="F16" s="186"/>
      <c r="G16" s="189"/>
      <c r="H16" s="190" t="s">
        <v>130</v>
      </c>
    </row>
    <row r="17" spans="1:9" ht="18" customHeight="1">
      <c r="A17" s="173"/>
      <c r="B17" s="188"/>
      <c r="C17" s="177"/>
      <c r="D17" s="188"/>
      <c r="E17" s="188" t="s">
        <v>131</v>
      </c>
      <c r="F17" s="191" t="s">
        <v>134</v>
      </c>
      <c r="G17" s="189"/>
      <c r="H17" s="190" t="s">
        <v>135</v>
      </c>
    </row>
    <row r="18" spans="1:9" ht="18" customHeight="1">
      <c r="A18" s="173"/>
      <c r="B18" s="192"/>
      <c r="C18" s="193"/>
      <c r="D18" s="192"/>
      <c r="E18" s="194"/>
      <c r="F18" s="195" t="s">
        <v>132</v>
      </c>
      <c r="G18" s="196"/>
      <c r="H18" s="197" t="s">
        <v>133</v>
      </c>
    </row>
    <row r="19" spans="1:9" ht="18" customHeight="1">
      <c r="A19" s="173"/>
      <c r="B19" s="188" t="s">
        <v>46</v>
      </c>
      <c r="C19" s="177"/>
      <c r="D19" s="188">
        <f>+②表!R45</f>
        <v>0</v>
      </c>
      <c r="E19" s="188">
        <f>+②表!S45</f>
        <v>0</v>
      </c>
      <c r="F19" s="188">
        <f>+②表!T45</f>
        <v>0</v>
      </c>
      <c r="G19" s="188">
        <f>+②表!U45</f>
        <v>0</v>
      </c>
      <c r="H19" s="188">
        <f>+②表!V45</f>
        <v>0</v>
      </c>
      <c r="I19" s="207"/>
    </row>
    <row r="20" spans="1:9" ht="18" customHeight="1">
      <c r="A20" s="173"/>
      <c r="B20" s="188"/>
      <c r="C20" s="198" t="s">
        <v>151</v>
      </c>
      <c r="D20" s="199">
        <f>+②表!C45</f>
        <v>0</v>
      </c>
      <c r="E20" s="199">
        <f>+②表!D45</f>
        <v>0</v>
      </c>
      <c r="F20" s="199">
        <f>+②表!E45</f>
        <v>0</v>
      </c>
      <c r="G20" s="199">
        <f>+②表!F45</f>
        <v>0</v>
      </c>
      <c r="H20" s="199">
        <f>+②表!G45</f>
        <v>0</v>
      </c>
    </row>
    <row r="21" spans="1:9" ht="18" customHeight="1">
      <c r="A21" s="173"/>
      <c r="B21" s="203"/>
      <c r="C21" s="205" t="s">
        <v>149</v>
      </c>
      <c r="D21" s="206">
        <f>+②表!H45</f>
        <v>0</v>
      </c>
      <c r="E21" s="206">
        <f>+②表!I45</f>
        <v>0</v>
      </c>
      <c r="F21" s="206">
        <f>+②表!J45</f>
        <v>0</v>
      </c>
      <c r="G21" s="206">
        <f>+②表!K45</f>
        <v>0</v>
      </c>
      <c r="H21" s="206">
        <f>+②表!L45</f>
        <v>0</v>
      </c>
    </row>
    <row r="22" spans="1:9" ht="18" customHeight="1">
      <c r="A22" s="173"/>
      <c r="B22" s="192"/>
      <c r="C22" s="204" t="s">
        <v>150</v>
      </c>
      <c r="D22" s="202">
        <f>+②表!M45</f>
        <v>0</v>
      </c>
      <c r="E22" s="202">
        <f>+②表!N45</f>
        <v>0</v>
      </c>
      <c r="F22" s="202">
        <f>+②表!O45</f>
        <v>0</v>
      </c>
      <c r="G22" s="202">
        <f>+②表!P45</f>
        <v>0</v>
      </c>
      <c r="H22" s="202">
        <f>+②表!Q45</f>
        <v>0</v>
      </c>
    </row>
    <row r="23" spans="1:9" ht="18" customHeight="1">
      <c r="A23" s="173"/>
      <c r="B23" s="180" t="s">
        <v>293</v>
      </c>
      <c r="C23" s="181"/>
      <c r="D23" s="208" t="e">
        <f>+D19/D10</f>
        <v>#DIV/0!</v>
      </c>
      <c r="E23" s="310" t="s">
        <v>222</v>
      </c>
      <c r="F23" s="200"/>
      <c r="G23" s="200"/>
      <c r="H23" s="200"/>
    </row>
    <row r="24" spans="1:9" ht="18" customHeight="1">
      <c r="A24" s="173"/>
      <c r="B24" s="173"/>
      <c r="C24" s="173"/>
      <c r="D24" s="173"/>
      <c r="E24" s="173"/>
      <c r="F24" s="173"/>
      <c r="G24" s="173"/>
      <c r="H24" s="173"/>
    </row>
    <row r="25" spans="1:9" ht="18" customHeight="1">
      <c r="A25" s="174" t="s">
        <v>162</v>
      </c>
      <c r="B25" s="173"/>
      <c r="C25" s="173"/>
      <c r="D25" s="173"/>
      <c r="E25" s="173"/>
      <c r="F25" s="173"/>
      <c r="G25" s="173"/>
      <c r="H25" s="173"/>
    </row>
    <row r="26" spans="1:9" ht="18" customHeight="1">
      <c r="A26" s="173"/>
      <c r="B26" s="174" t="s">
        <v>152</v>
      </c>
      <c r="D26" s="173"/>
      <c r="E26" s="173"/>
      <c r="F26" s="173"/>
      <c r="G26" s="173"/>
      <c r="H26" s="173"/>
    </row>
    <row r="27" spans="1:9" ht="18" customHeight="1">
      <c r="A27" s="173"/>
      <c r="B27" s="174" t="s">
        <v>153</v>
      </c>
      <c r="D27" s="173"/>
      <c r="E27" s="173"/>
      <c r="F27" s="173"/>
      <c r="G27" s="173"/>
      <c r="H27" s="173"/>
    </row>
    <row r="28" spans="1:9" ht="18" customHeight="1">
      <c r="A28" s="173"/>
      <c r="B28" s="174" t="s">
        <v>154</v>
      </c>
      <c r="D28" s="173"/>
      <c r="E28" s="173"/>
      <c r="F28" s="173"/>
      <c r="G28" s="173"/>
      <c r="H28" s="173"/>
    </row>
    <row r="29" spans="1:9" ht="18" customHeight="1">
      <c r="A29" s="173"/>
      <c r="B29" s="174" t="s">
        <v>155</v>
      </c>
      <c r="D29" s="173"/>
      <c r="E29" s="173"/>
      <c r="F29" s="173"/>
      <c r="G29" s="173"/>
      <c r="H29" s="173"/>
    </row>
    <row r="30" spans="1:9" ht="18" customHeight="1">
      <c r="A30" s="173"/>
      <c r="B30" s="174" t="s">
        <v>156</v>
      </c>
      <c r="D30" s="173"/>
      <c r="E30" s="173"/>
      <c r="F30" s="173"/>
      <c r="G30" s="173"/>
      <c r="H30" s="173"/>
    </row>
    <row r="31" spans="1:9" ht="18" customHeight="1">
      <c r="A31" s="173"/>
      <c r="B31" s="174" t="s">
        <v>226</v>
      </c>
      <c r="D31" s="173"/>
      <c r="E31" s="173"/>
      <c r="F31" s="173"/>
      <c r="G31" s="173"/>
      <c r="H31" s="173"/>
    </row>
    <row r="32" spans="1:9" ht="18" customHeight="1">
      <c r="A32" s="173"/>
      <c r="B32" s="174" t="s">
        <v>225</v>
      </c>
      <c r="D32" s="173"/>
      <c r="E32" s="173"/>
      <c r="F32" s="173"/>
      <c r="G32" s="173"/>
      <c r="H32" s="173"/>
    </row>
    <row r="33" spans="1:8" ht="18" customHeight="1">
      <c r="A33" s="173"/>
      <c r="B33" s="174" t="s">
        <v>157</v>
      </c>
      <c r="D33" s="173"/>
      <c r="E33" s="173"/>
      <c r="F33" s="173"/>
      <c r="G33" s="173"/>
      <c r="H33" s="173"/>
    </row>
    <row r="34" spans="1:8">
      <c r="A34" s="173"/>
      <c r="D34" s="173"/>
      <c r="E34" s="173"/>
      <c r="F34" s="173"/>
      <c r="G34" s="173"/>
      <c r="H34" s="173"/>
    </row>
    <row r="35" spans="1:8">
      <c r="A35" s="173"/>
      <c r="B35" s="173"/>
      <c r="C35" s="173"/>
      <c r="D35" s="173"/>
      <c r="E35" s="173"/>
      <c r="F35" s="173"/>
      <c r="G35" s="173"/>
      <c r="H35" s="173"/>
    </row>
    <row r="36" spans="1:8">
      <c r="A36" s="173"/>
      <c r="B36" s="173"/>
      <c r="C36" s="173"/>
      <c r="D36" s="173"/>
      <c r="E36" s="173"/>
      <c r="F36" s="173"/>
      <c r="G36" s="173"/>
      <c r="H36" s="173"/>
    </row>
    <row r="37" spans="1:8">
      <c r="A37" s="173"/>
      <c r="B37" s="183"/>
      <c r="C37" s="183"/>
      <c r="D37" s="183"/>
      <c r="E37" s="183"/>
      <c r="F37" s="183"/>
      <c r="G37" s="183"/>
      <c r="H37" s="183"/>
    </row>
  </sheetData>
  <phoneticPr fontId="5"/>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showGridLines="0" workbookViewId="0">
      <pane xSplit="2" ySplit="8" topLeftCell="C9" activePane="bottomRight" state="frozen"/>
      <selection pane="topRight" activeCell="C1" sqref="C1"/>
      <selection pane="bottomLeft" activeCell="A9" sqref="A9"/>
      <selection pane="bottomRight" activeCell="B1" sqref="B1"/>
    </sheetView>
  </sheetViews>
  <sheetFormatPr defaultColWidth="9.375" defaultRowHeight="10.8"/>
  <cols>
    <col min="1" max="1" width="4.625" style="33" bestFit="1" customWidth="1"/>
    <col min="2" max="2" width="27.125" style="33" bestFit="1" customWidth="1"/>
    <col min="3" max="3" width="9.5" style="33" bestFit="1" customWidth="1"/>
    <col min="4" max="16384" width="9.375" style="33"/>
  </cols>
  <sheetData>
    <row r="1" spans="1:23" ht="14.4">
      <c r="A1" s="293" t="s">
        <v>148</v>
      </c>
      <c r="D1" s="309" t="s">
        <v>223</v>
      </c>
      <c r="E1" s="308" t="str">
        <f>+データ入力表!D3</f>
        <v>〇〇による需要増加による経済波及効果分析</v>
      </c>
      <c r="V1" s="129" t="str">
        <f>+"（単位："&amp;データ入力表!E6&amp;"、人）"</f>
        <v>（単位：億円、人）</v>
      </c>
    </row>
    <row r="2" spans="1:23" s="308" customFormat="1" ht="11.25" customHeight="1">
      <c r="V2" s="309"/>
    </row>
    <row r="3" spans="1:23">
      <c r="A3" s="141"/>
      <c r="B3" s="215"/>
      <c r="C3" s="57" t="s">
        <v>143</v>
      </c>
      <c r="D3" s="67"/>
      <c r="E3" s="67"/>
      <c r="F3" s="67"/>
      <c r="G3" s="67"/>
      <c r="H3" s="57" t="s">
        <v>144</v>
      </c>
      <c r="I3" s="67"/>
      <c r="J3" s="67"/>
      <c r="K3" s="67"/>
      <c r="L3" s="67"/>
      <c r="M3" s="57" t="s">
        <v>145</v>
      </c>
      <c r="N3" s="67"/>
      <c r="O3" s="67"/>
      <c r="P3" s="67"/>
      <c r="Q3" s="67"/>
      <c r="R3" s="57" t="s">
        <v>146</v>
      </c>
      <c r="S3" s="67"/>
      <c r="T3" s="67"/>
      <c r="U3" s="67"/>
      <c r="V3" s="67"/>
      <c r="W3" s="69"/>
    </row>
    <row r="4" spans="1:23">
      <c r="A4" s="143"/>
      <c r="B4" s="223"/>
      <c r="C4" s="34" t="s">
        <v>136</v>
      </c>
      <c r="D4" s="128"/>
      <c r="E4" s="35"/>
      <c r="F4" s="68"/>
      <c r="G4" s="68"/>
      <c r="H4" s="34" t="s">
        <v>136</v>
      </c>
      <c r="I4" s="128"/>
      <c r="J4" s="35"/>
      <c r="K4" s="68"/>
      <c r="L4" s="68"/>
      <c r="M4" s="34" t="s">
        <v>136</v>
      </c>
      <c r="N4" s="128"/>
      <c r="O4" s="35"/>
      <c r="P4" s="68"/>
      <c r="Q4" s="68"/>
      <c r="R4" s="34" t="s">
        <v>136</v>
      </c>
      <c r="S4" s="128"/>
      <c r="T4" s="35"/>
      <c r="U4" s="68"/>
      <c r="V4" s="68"/>
    </row>
    <row r="5" spans="1:23" ht="11.25" customHeight="1">
      <c r="A5" s="143"/>
      <c r="B5" s="223" t="s">
        <v>137</v>
      </c>
      <c r="C5" s="69"/>
      <c r="D5" s="144" t="s">
        <v>138</v>
      </c>
      <c r="E5" s="100"/>
      <c r="F5" s="145" t="s">
        <v>290</v>
      </c>
      <c r="G5" s="145" t="s">
        <v>147</v>
      </c>
      <c r="H5" s="69"/>
      <c r="I5" s="144" t="s">
        <v>138</v>
      </c>
      <c r="J5" s="100"/>
      <c r="K5" s="145" t="s">
        <v>290</v>
      </c>
      <c r="L5" s="145" t="s">
        <v>147</v>
      </c>
      <c r="M5" s="69"/>
      <c r="N5" s="144" t="s">
        <v>138</v>
      </c>
      <c r="O5" s="100"/>
      <c r="P5" s="145" t="s">
        <v>290</v>
      </c>
      <c r="Q5" s="145" t="s">
        <v>147</v>
      </c>
      <c r="R5" s="69"/>
      <c r="S5" s="144" t="s">
        <v>138</v>
      </c>
      <c r="T5" s="100"/>
      <c r="U5" s="145" t="s">
        <v>290</v>
      </c>
      <c r="V5" s="145" t="s">
        <v>147</v>
      </c>
    </row>
    <row r="6" spans="1:23">
      <c r="A6" s="143"/>
      <c r="B6" s="223"/>
      <c r="C6" s="69"/>
      <c r="D6" s="146"/>
      <c r="E6" s="147" t="s">
        <v>139</v>
      </c>
      <c r="F6" s="65" t="s">
        <v>140</v>
      </c>
      <c r="G6" s="65" t="s">
        <v>140</v>
      </c>
      <c r="H6" s="69"/>
      <c r="I6" s="146"/>
      <c r="J6" s="147" t="s">
        <v>139</v>
      </c>
      <c r="K6" s="65" t="s">
        <v>140</v>
      </c>
      <c r="L6" s="65" t="s">
        <v>140</v>
      </c>
      <c r="M6" s="69"/>
      <c r="N6" s="146"/>
      <c r="O6" s="147" t="s">
        <v>139</v>
      </c>
      <c r="P6" s="65" t="s">
        <v>140</v>
      </c>
      <c r="Q6" s="65" t="s">
        <v>140</v>
      </c>
      <c r="R6" s="69"/>
      <c r="S6" s="146"/>
      <c r="T6" s="147" t="s">
        <v>139</v>
      </c>
      <c r="U6" s="65" t="s">
        <v>140</v>
      </c>
      <c r="V6" s="65" t="s">
        <v>140</v>
      </c>
    </row>
    <row r="7" spans="1:23">
      <c r="A7" s="148"/>
      <c r="B7" s="218"/>
      <c r="C7" s="36"/>
      <c r="D7" s="150"/>
      <c r="E7" s="151" t="s">
        <v>141</v>
      </c>
      <c r="F7" s="66"/>
      <c r="G7" s="66"/>
      <c r="H7" s="36"/>
      <c r="I7" s="150"/>
      <c r="J7" s="151" t="s">
        <v>141</v>
      </c>
      <c r="K7" s="66"/>
      <c r="L7" s="66"/>
      <c r="M7" s="36"/>
      <c r="N7" s="150"/>
      <c r="O7" s="151" t="s">
        <v>141</v>
      </c>
      <c r="P7" s="66"/>
      <c r="Q7" s="66"/>
      <c r="R7" s="36"/>
      <c r="S7" s="150"/>
      <c r="T7" s="151" t="s">
        <v>141</v>
      </c>
      <c r="U7" s="66"/>
      <c r="V7" s="66"/>
    </row>
    <row r="8" spans="1:23" hidden="1">
      <c r="A8" s="143"/>
      <c r="B8" s="223"/>
      <c r="C8" s="69"/>
      <c r="D8" s="146"/>
      <c r="E8" s="162"/>
      <c r="F8" s="65"/>
      <c r="G8" s="65"/>
      <c r="H8" s="69"/>
      <c r="I8" s="146"/>
      <c r="J8" s="162"/>
      <c r="K8" s="65"/>
      <c r="L8" s="65"/>
      <c r="M8" s="69"/>
      <c r="N8" s="146"/>
      <c r="O8" s="162"/>
      <c r="P8" s="65"/>
      <c r="Q8" s="65"/>
      <c r="R8" s="69" t="s">
        <v>136</v>
      </c>
      <c r="S8" s="146" t="s">
        <v>138</v>
      </c>
      <c r="T8" s="162" t="s">
        <v>167</v>
      </c>
      <c r="U8" s="65"/>
      <c r="V8" s="65"/>
    </row>
    <row r="9" spans="1:23" ht="13.5" customHeight="1">
      <c r="A9" s="152">
        <v>1</v>
      </c>
      <c r="B9" s="60" t="s">
        <v>0</v>
      </c>
      <c r="C9" s="157">
        <f>+計算!D5</f>
        <v>0</v>
      </c>
      <c r="D9" s="158">
        <f>+計算!E5</f>
        <v>0</v>
      </c>
      <c r="E9" s="159">
        <f>+計算!F5</f>
        <v>0</v>
      </c>
      <c r="F9" s="68">
        <f>+計算!Z5</f>
        <v>0</v>
      </c>
      <c r="G9" s="68">
        <f>+計算!AD5</f>
        <v>0</v>
      </c>
      <c r="H9" s="157">
        <f>+計算!K5</f>
        <v>0</v>
      </c>
      <c r="I9" s="158">
        <f>+計算!L5</f>
        <v>0</v>
      </c>
      <c r="J9" s="159">
        <f>+計算!M5</f>
        <v>0</v>
      </c>
      <c r="K9" s="68">
        <f>+計算!AA5</f>
        <v>0</v>
      </c>
      <c r="L9" s="68">
        <f>+計算!AE5</f>
        <v>0</v>
      </c>
      <c r="M9" s="157">
        <f>+計算!T5</f>
        <v>0</v>
      </c>
      <c r="N9" s="158">
        <f>+計算!U5</f>
        <v>0</v>
      </c>
      <c r="O9" s="159">
        <f>+計算!V5</f>
        <v>0</v>
      </c>
      <c r="P9" s="68">
        <f>+計算!AB5</f>
        <v>0</v>
      </c>
      <c r="Q9" s="68">
        <f>+計算!AF5</f>
        <v>0</v>
      </c>
      <c r="R9" s="157">
        <f>+C9+H9+M9</f>
        <v>0</v>
      </c>
      <c r="S9" s="158">
        <f>+D9+I9+N9</f>
        <v>0</v>
      </c>
      <c r="T9" s="159">
        <f>+E9+J9+O9</f>
        <v>0</v>
      </c>
      <c r="U9" s="68">
        <f>+F9+K9+P9</f>
        <v>0</v>
      </c>
      <c r="V9" s="68">
        <f>+G9+L9+Q9</f>
        <v>0</v>
      </c>
    </row>
    <row r="10" spans="1:23" ht="13.5" customHeight="1">
      <c r="A10" s="152">
        <v>2</v>
      </c>
      <c r="B10" s="60" t="s">
        <v>1</v>
      </c>
      <c r="C10" s="160">
        <f>+計算!D6</f>
        <v>0</v>
      </c>
      <c r="D10" s="161">
        <f>+計算!E6</f>
        <v>0</v>
      </c>
      <c r="E10" s="162">
        <f>+計算!F6</f>
        <v>0</v>
      </c>
      <c r="F10" s="65">
        <f>+計算!Z6</f>
        <v>0</v>
      </c>
      <c r="G10" s="65">
        <f>+計算!AD6</f>
        <v>0</v>
      </c>
      <c r="H10" s="160">
        <f>+計算!K6</f>
        <v>0</v>
      </c>
      <c r="I10" s="161">
        <f>+計算!L6</f>
        <v>0</v>
      </c>
      <c r="J10" s="162">
        <f>+計算!M6</f>
        <v>0</v>
      </c>
      <c r="K10" s="65">
        <f>+計算!AA6</f>
        <v>0</v>
      </c>
      <c r="L10" s="65">
        <f>+計算!AE6</f>
        <v>0</v>
      </c>
      <c r="M10" s="160">
        <f>+計算!T6</f>
        <v>0</v>
      </c>
      <c r="N10" s="161">
        <f>+計算!U6</f>
        <v>0</v>
      </c>
      <c r="O10" s="162">
        <f>+計算!V6</f>
        <v>0</v>
      </c>
      <c r="P10" s="65">
        <f>+計算!AB6</f>
        <v>0</v>
      </c>
      <c r="Q10" s="65">
        <f>+計算!AF6</f>
        <v>0</v>
      </c>
      <c r="R10" s="160">
        <f t="shared" ref="R10:R44" si="0">+C10+H10+M10</f>
        <v>0</v>
      </c>
      <c r="S10" s="161">
        <f t="shared" ref="S10:S44" si="1">+D10+I10+N10</f>
        <v>0</v>
      </c>
      <c r="T10" s="162">
        <f t="shared" ref="T10:T44" si="2">+E10+J10+O10</f>
        <v>0</v>
      </c>
      <c r="U10" s="65">
        <f t="shared" ref="U10:U44" si="3">+F10+K10+P10</f>
        <v>0</v>
      </c>
      <c r="V10" s="65">
        <f t="shared" ref="V10:V44" si="4">+G10+L10+Q10</f>
        <v>0</v>
      </c>
    </row>
    <row r="11" spans="1:23" ht="13.5" customHeight="1">
      <c r="A11" s="152">
        <v>3</v>
      </c>
      <c r="B11" s="60" t="s">
        <v>2</v>
      </c>
      <c r="C11" s="160">
        <f>+計算!D7</f>
        <v>0</v>
      </c>
      <c r="D11" s="161">
        <f>+計算!E7</f>
        <v>0</v>
      </c>
      <c r="E11" s="162">
        <f>+計算!F7</f>
        <v>0</v>
      </c>
      <c r="F11" s="65">
        <f>+計算!Z7</f>
        <v>0</v>
      </c>
      <c r="G11" s="65">
        <f>+計算!AD7</f>
        <v>0</v>
      </c>
      <c r="H11" s="160">
        <f>+計算!K7</f>
        <v>0</v>
      </c>
      <c r="I11" s="161">
        <f>+計算!L7</f>
        <v>0</v>
      </c>
      <c r="J11" s="162">
        <f>+計算!M7</f>
        <v>0</v>
      </c>
      <c r="K11" s="65">
        <f>+計算!AA7</f>
        <v>0</v>
      </c>
      <c r="L11" s="65">
        <f>+計算!AE7</f>
        <v>0</v>
      </c>
      <c r="M11" s="160">
        <f>+計算!T7</f>
        <v>0</v>
      </c>
      <c r="N11" s="161">
        <f>+計算!U7</f>
        <v>0</v>
      </c>
      <c r="O11" s="162">
        <f>+計算!V7</f>
        <v>0</v>
      </c>
      <c r="P11" s="65">
        <f>+計算!AB7</f>
        <v>0</v>
      </c>
      <c r="Q11" s="65">
        <f>+計算!AF7</f>
        <v>0</v>
      </c>
      <c r="R11" s="160">
        <f t="shared" si="0"/>
        <v>0</v>
      </c>
      <c r="S11" s="161">
        <f t="shared" si="1"/>
        <v>0</v>
      </c>
      <c r="T11" s="162">
        <f t="shared" si="2"/>
        <v>0</v>
      </c>
      <c r="U11" s="65">
        <f t="shared" si="3"/>
        <v>0</v>
      </c>
      <c r="V11" s="65">
        <f t="shared" si="4"/>
        <v>0</v>
      </c>
    </row>
    <row r="12" spans="1:23" ht="13.5" customHeight="1">
      <c r="A12" s="152">
        <v>6</v>
      </c>
      <c r="B12" s="60" t="s">
        <v>3</v>
      </c>
      <c r="C12" s="160">
        <f>+計算!D8</f>
        <v>0</v>
      </c>
      <c r="D12" s="161">
        <f>+計算!E8</f>
        <v>0</v>
      </c>
      <c r="E12" s="162">
        <f>+計算!F8</f>
        <v>0</v>
      </c>
      <c r="F12" s="65">
        <f>+計算!Z8</f>
        <v>0</v>
      </c>
      <c r="G12" s="65">
        <f>+計算!AD8</f>
        <v>0</v>
      </c>
      <c r="H12" s="160">
        <f>+計算!K8</f>
        <v>0</v>
      </c>
      <c r="I12" s="161">
        <f>+計算!L8</f>
        <v>0</v>
      </c>
      <c r="J12" s="162">
        <f>+計算!M8</f>
        <v>0</v>
      </c>
      <c r="K12" s="65">
        <f>+計算!AA8</f>
        <v>0</v>
      </c>
      <c r="L12" s="65">
        <f>+計算!AE8</f>
        <v>0</v>
      </c>
      <c r="M12" s="160">
        <f>+計算!T8</f>
        <v>0</v>
      </c>
      <c r="N12" s="161">
        <f>+計算!U8</f>
        <v>0</v>
      </c>
      <c r="O12" s="162">
        <f>+計算!V8</f>
        <v>0</v>
      </c>
      <c r="P12" s="65">
        <f>+計算!AB8</f>
        <v>0</v>
      </c>
      <c r="Q12" s="65">
        <f>+計算!AF8</f>
        <v>0</v>
      </c>
      <c r="R12" s="160">
        <f t="shared" si="0"/>
        <v>0</v>
      </c>
      <c r="S12" s="161">
        <f t="shared" si="1"/>
        <v>0</v>
      </c>
      <c r="T12" s="162">
        <f t="shared" si="2"/>
        <v>0</v>
      </c>
      <c r="U12" s="65">
        <f t="shared" si="3"/>
        <v>0</v>
      </c>
      <c r="V12" s="65">
        <f t="shared" si="4"/>
        <v>0</v>
      </c>
    </row>
    <row r="13" spans="1:23" ht="13.5" customHeight="1">
      <c r="A13" s="152">
        <v>11</v>
      </c>
      <c r="B13" s="60" t="s">
        <v>4</v>
      </c>
      <c r="C13" s="160">
        <f>+計算!D9</f>
        <v>0</v>
      </c>
      <c r="D13" s="161">
        <f>+計算!E9</f>
        <v>0</v>
      </c>
      <c r="E13" s="162">
        <f>+計算!F9</f>
        <v>0</v>
      </c>
      <c r="F13" s="65">
        <f>+計算!Z9</f>
        <v>0</v>
      </c>
      <c r="G13" s="65">
        <f>+計算!AD9</f>
        <v>0</v>
      </c>
      <c r="H13" s="160">
        <f>+計算!K9</f>
        <v>0</v>
      </c>
      <c r="I13" s="161">
        <f>+計算!L9</f>
        <v>0</v>
      </c>
      <c r="J13" s="162">
        <f>+計算!M9</f>
        <v>0</v>
      </c>
      <c r="K13" s="65">
        <f>+計算!AA9</f>
        <v>0</v>
      </c>
      <c r="L13" s="65">
        <f>+計算!AE9</f>
        <v>0</v>
      </c>
      <c r="M13" s="160">
        <f>+計算!T9</f>
        <v>0</v>
      </c>
      <c r="N13" s="161">
        <f>+計算!U9</f>
        <v>0</v>
      </c>
      <c r="O13" s="162">
        <f>+計算!V9</f>
        <v>0</v>
      </c>
      <c r="P13" s="65">
        <f>+計算!AB9</f>
        <v>0</v>
      </c>
      <c r="Q13" s="65">
        <f>+計算!AF9</f>
        <v>0</v>
      </c>
      <c r="R13" s="160">
        <f t="shared" si="0"/>
        <v>0</v>
      </c>
      <c r="S13" s="161">
        <f t="shared" si="1"/>
        <v>0</v>
      </c>
      <c r="T13" s="162">
        <f t="shared" si="2"/>
        <v>0</v>
      </c>
      <c r="U13" s="65">
        <f t="shared" si="3"/>
        <v>0</v>
      </c>
      <c r="V13" s="65">
        <f t="shared" si="4"/>
        <v>0</v>
      </c>
    </row>
    <row r="14" spans="1:23" ht="13.5" customHeight="1">
      <c r="A14" s="153">
        <v>15</v>
      </c>
      <c r="B14" s="61" t="s">
        <v>5</v>
      </c>
      <c r="C14" s="168">
        <f>+計算!D10</f>
        <v>0</v>
      </c>
      <c r="D14" s="169">
        <f>+計算!E10</f>
        <v>0</v>
      </c>
      <c r="E14" s="147">
        <f>+計算!F10</f>
        <v>0</v>
      </c>
      <c r="F14" s="73">
        <f>+計算!Z10</f>
        <v>0</v>
      </c>
      <c r="G14" s="73">
        <f>+計算!AD10</f>
        <v>0</v>
      </c>
      <c r="H14" s="168">
        <f>+計算!K10</f>
        <v>0</v>
      </c>
      <c r="I14" s="169">
        <f>+計算!L10</f>
        <v>0</v>
      </c>
      <c r="J14" s="147">
        <f>+計算!M10</f>
        <v>0</v>
      </c>
      <c r="K14" s="73">
        <f>+計算!AA10</f>
        <v>0</v>
      </c>
      <c r="L14" s="73">
        <f>+計算!AE10</f>
        <v>0</v>
      </c>
      <c r="M14" s="168">
        <f>+計算!T10</f>
        <v>0</v>
      </c>
      <c r="N14" s="169">
        <f>+計算!U10</f>
        <v>0</v>
      </c>
      <c r="O14" s="147">
        <f>+計算!V10</f>
        <v>0</v>
      </c>
      <c r="P14" s="73">
        <f>+計算!AB10</f>
        <v>0</v>
      </c>
      <c r="Q14" s="73">
        <f>+計算!AF10</f>
        <v>0</v>
      </c>
      <c r="R14" s="168">
        <f t="shared" si="0"/>
        <v>0</v>
      </c>
      <c r="S14" s="169">
        <f t="shared" si="1"/>
        <v>0</v>
      </c>
      <c r="T14" s="147">
        <f t="shared" si="2"/>
        <v>0</v>
      </c>
      <c r="U14" s="73">
        <f t="shared" si="3"/>
        <v>0</v>
      </c>
      <c r="V14" s="73">
        <f t="shared" si="4"/>
        <v>0</v>
      </c>
    </row>
    <row r="15" spans="1:23" ht="13.5" customHeight="1">
      <c r="A15" s="152">
        <v>16</v>
      </c>
      <c r="B15" s="60" t="s">
        <v>6</v>
      </c>
      <c r="C15" s="160">
        <f>+計算!D11</f>
        <v>0</v>
      </c>
      <c r="D15" s="161">
        <f>+計算!E11</f>
        <v>0</v>
      </c>
      <c r="E15" s="162">
        <f>+計算!F11</f>
        <v>0</v>
      </c>
      <c r="F15" s="65">
        <f>+計算!Z11</f>
        <v>0</v>
      </c>
      <c r="G15" s="65">
        <f>+計算!AD11</f>
        <v>0</v>
      </c>
      <c r="H15" s="160">
        <f>+計算!K11</f>
        <v>0</v>
      </c>
      <c r="I15" s="161">
        <f>+計算!L11</f>
        <v>0</v>
      </c>
      <c r="J15" s="162">
        <f>+計算!M11</f>
        <v>0</v>
      </c>
      <c r="K15" s="65">
        <f>+計算!AA11</f>
        <v>0</v>
      </c>
      <c r="L15" s="65">
        <f>+計算!AE11</f>
        <v>0</v>
      </c>
      <c r="M15" s="160">
        <f>+計算!T11</f>
        <v>0</v>
      </c>
      <c r="N15" s="161">
        <f>+計算!U11</f>
        <v>0</v>
      </c>
      <c r="O15" s="162">
        <f>+計算!V11</f>
        <v>0</v>
      </c>
      <c r="P15" s="65">
        <f>+計算!AB11</f>
        <v>0</v>
      </c>
      <c r="Q15" s="65">
        <f>+計算!AF11</f>
        <v>0</v>
      </c>
      <c r="R15" s="160">
        <f t="shared" si="0"/>
        <v>0</v>
      </c>
      <c r="S15" s="161">
        <f t="shared" si="1"/>
        <v>0</v>
      </c>
      <c r="T15" s="162">
        <f t="shared" si="2"/>
        <v>0</v>
      </c>
      <c r="U15" s="65">
        <f t="shared" si="3"/>
        <v>0</v>
      </c>
      <c r="V15" s="65">
        <f t="shared" si="4"/>
        <v>0</v>
      </c>
    </row>
    <row r="16" spans="1:23" ht="13.5" customHeight="1">
      <c r="A16" s="152">
        <v>20</v>
      </c>
      <c r="B16" s="60" t="s">
        <v>7</v>
      </c>
      <c r="C16" s="160">
        <f>+計算!D12</f>
        <v>0</v>
      </c>
      <c r="D16" s="161">
        <f>+計算!E12</f>
        <v>0</v>
      </c>
      <c r="E16" s="162">
        <f>+計算!F12</f>
        <v>0</v>
      </c>
      <c r="F16" s="65">
        <f>+計算!Z12</f>
        <v>0</v>
      </c>
      <c r="G16" s="65">
        <f>+計算!AD12</f>
        <v>0</v>
      </c>
      <c r="H16" s="160">
        <f>+計算!K12</f>
        <v>0</v>
      </c>
      <c r="I16" s="161">
        <f>+計算!L12</f>
        <v>0</v>
      </c>
      <c r="J16" s="162">
        <f>+計算!M12</f>
        <v>0</v>
      </c>
      <c r="K16" s="65">
        <f>+計算!AA12</f>
        <v>0</v>
      </c>
      <c r="L16" s="65">
        <f>+計算!AE12</f>
        <v>0</v>
      </c>
      <c r="M16" s="160">
        <f>+計算!T12</f>
        <v>0</v>
      </c>
      <c r="N16" s="161">
        <f>+計算!U12</f>
        <v>0</v>
      </c>
      <c r="O16" s="162">
        <f>+計算!V12</f>
        <v>0</v>
      </c>
      <c r="P16" s="65">
        <f>+計算!AB12</f>
        <v>0</v>
      </c>
      <c r="Q16" s="65">
        <f>+計算!AF12</f>
        <v>0</v>
      </c>
      <c r="R16" s="160">
        <f t="shared" si="0"/>
        <v>0</v>
      </c>
      <c r="S16" s="161">
        <f t="shared" si="1"/>
        <v>0</v>
      </c>
      <c r="T16" s="162">
        <f t="shared" si="2"/>
        <v>0</v>
      </c>
      <c r="U16" s="65">
        <f t="shared" si="3"/>
        <v>0</v>
      </c>
      <c r="V16" s="65">
        <f t="shared" si="4"/>
        <v>0</v>
      </c>
    </row>
    <row r="17" spans="1:22" ht="13.5" customHeight="1">
      <c r="A17" s="152">
        <v>21</v>
      </c>
      <c r="B17" s="60" t="s">
        <v>8</v>
      </c>
      <c r="C17" s="160">
        <f>+計算!D13</f>
        <v>0</v>
      </c>
      <c r="D17" s="161">
        <f>+計算!E13</f>
        <v>0</v>
      </c>
      <c r="E17" s="162">
        <f>+計算!F13</f>
        <v>0</v>
      </c>
      <c r="F17" s="65">
        <f>+計算!Z13</f>
        <v>0</v>
      </c>
      <c r="G17" s="65">
        <f>+計算!AD13</f>
        <v>0</v>
      </c>
      <c r="H17" s="160">
        <f>+計算!K13</f>
        <v>0</v>
      </c>
      <c r="I17" s="161">
        <f>+計算!L13</f>
        <v>0</v>
      </c>
      <c r="J17" s="162">
        <f>+計算!M13</f>
        <v>0</v>
      </c>
      <c r="K17" s="65">
        <f>+計算!AA13</f>
        <v>0</v>
      </c>
      <c r="L17" s="65">
        <f>+計算!AE13</f>
        <v>0</v>
      </c>
      <c r="M17" s="160">
        <f>+計算!T13</f>
        <v>0</v>
      </c>
      <c r="N17" s="161">
        <f>+計算!U13</f>
        <v>0</v>
      </c>
      <c r="O17" s="162">
        <f>+計算!V13</f>
        <v>0</v>
      </c>
      <c r="P17" s="65">
        <f>+計算!AB13</f>
        <v>0</v>
      </c>
      <c r="Q17" s="65">
        <f>+計算!AF13</f>
        <v>0</v>
      </c>
      <c r="R17" s="160">
        <f t="shared" si="0"/>
        <v>0</v>
      </c>
      <c r="S17" s="161">
        <f t="shared" si="1"/>
        <v>0</v>
      </c>
      <c r="T17" s="162">
        <f t="shared" si="2"/>
        <v>0</v>
      </c>
      <c r="U17" s="65">
        <f t="shared" si="3"/>
        <v>0</v>
      </c>
      <c r="V17" s="65">
        <f t="shared" si="4"/>
        <v>0</v>
      </c>
    </row>
    <row r="18" spans="1:22" ht="13.5" customHeight="1">
      <c r="A18" s="154">
        <v>25</v>
      </c>
      <c r="B18" s="62" t="s">
        <v>9</v>
      </c>
      <c r="C18" s="170">
        <f>+計算!D14</f>
        <v>0</v>
      </c>
      <c r="D18" s="171">
        <f>+計算!E14</f>
        <v>0</v>
      </c>
      <c r="E18" s="172">
        <f>+計算!F14</f>
        <v>0</v>
      </c>
      <c r="F18" s="74">
        <f>+計算!Z14</f>
        <v>0</v>
      </c>
      <c r="G18" s="74">
        <f>+計算!AD14</f>
        <v>0</v>
      </c>
      <c r="H18" s="170">
        <f>+計算!K14</f>
        <v>0</v>
      </c>
      <c r="I18" s="171">
        <f>+計算!L14</f>
        <v>0</v>
      </c>
      <c r="J18" s="172">
        <f>+計算!M14</f>
        <v>0</v>
      </c>
      <c r="K18" s="74">
        <f>+計算!AA14</f>
        <v>0</v>
      </c>
      <c r="L18" s="74">
        <f>+計算!AE14</f>
        <v>0</v>
      </c>
      <c r="M18" s="170">
        <f>+計算!T14</f>
        <v>0</v>
      </c>
      <c r="N18" s="171">
        <f>+計算!U14</f>
        <v>0</v>
      </c>
      <c r="O18" s="172">
        <f>+計算!V14</f>
        <v>0</v>
      </c>
      <c r="P18" s="74">
        <f>+計算!AB14</f>
        <v>0</v>
      </c>
      <c r="Q18" s="74">
        <f>+計算!AF14</f>
        <v>0</v>
      </c>
      <c r="R18" s="170">
        <f t="shared" si="0"/>
        <v>0</v>
      </c>
      <c r="S18" s="171">
        <f t="shared" si="1"/>
        <v>0</v>
      </c>
      <c r="T18" s="172">
        <f t="shared" si="2"/>
        <v>0</v>
      </c>
      <c r="U18" s="74">
        <f t="shared" si="3"/>
        <v>0</v>
      </c>
      <c r="V18" s="74">
        <f t="shared" si="4"/>
        <v>0</v>
      </c>
    </row>
    <row r="19" spans="1:22" ht="13.5" customHeight="1">
      <c r="A19" s="152">
        <v>26</v>
      </c>
      <c r="B19" s="60" t="s">
        <v>10</v>
      </c>
      <c r="C19" s="160">
        <f>+計算!D15</f>
        <v>0</v>
      </c>
      <c r="D19" s="161">
        <f>+計算!E15</f>
        <v>0</v>
      </c>
      <c r="E19" s="162">
        <f>+計算!F15</f>
        <v>0</v>
      </c>
      <c r="F19" s="65">
        <f>+計算!Z15</f>
        <v>0</v>
      </c>
      <c r="G19" s="65">
        <f>+計算!AD15</f>
        <v>0</v>
      </c>
      <c r="H19" s="160">
        <f>+計算!K15</f>
        <v>0</v>
      </c>
      <c r="I19" s="161">
        <f>+計算!L15</f>
        <v>0</v>
      </c>
      <c r="J19" s="162">
        <f>+計算!M15</f>
        <v>0</v>
      </c>
      <c r="K19" s="65">
        <f>+計算!AA15</f>
        <v>0</v>
      </c>
      <c r="L19" s="65">
        <f>+計算!AE15</f>
        <v>0</v>
      </c>
      <c r="M19" s="160">
        <f>+計算!T15</f>
        <v>0</v>
      </c>
      <c r="N19" s="161">
        <f>+計算!U15</f>
        <v>0</v>
      </c>
      <c r="O19" s="162">
        <f>+計算!V15</f>
        <v>0</v>
      </c>
      <c r="P19" s="65">
        <f>+計算!AB15</f>
        <v>0</v>
      </c>
      <c r="Q19" s="65">
        <f>+計算!AF15</f>
        <v>0</v>
      </c>
      <c r="R19" s="160">
        <f t="shared" si="0"/>
        <v>0</v>
      </c>
      <c r="S19" s="161">
        <f t="shared" si="1"/>
        <v>0</v>
      </c>
      <c r="T19" s="162">
        <f t="shared" si="2"/>
        <v>0</v>
      </c>
      <c r="U19" s="65">
        <f t="shared" si="3"/>
        <v>0</v>
      </c>
      <c r="V19" s="65">
        <f t="shared" si="4"/>
        <v>0</v>
      </c>
    </row>
    <row r="20" spans="1:22" ht="13.5" customHeight="1">
      <c r="A20" s="152">
        <v>27</v>
      </c>
      <c r="B20" s="60" t="s">
        <v>11</v>
      </c>
      <c r="C20" s="160">
        <f>+計算!D16</f>
        <v>0</v>
      </c>
      <c r="D20" s="161">
        <f>+計算!E16</f>
        <v>0</v>
      </c>
      <c r="E20" s="162">
        <f>+計算!F16</f>
        <v>0</v>
      </c>
      <c r="F20" s="65">
        <f>+計算!Z16</f>
        <v>0</v>
      </c>
      <c r="G20" s="65">
        <f>+計算!AD16</f>
        <v>0</v>
      </c>
      <c r="H20" s="160">
        <f>+計算!K16</f>
        <v>0</v>
      </c>
      <c r="I20" s="161">
        <f>+計算!L16</f>
        <v>0</v>
      </c>
      <c r="J20" s="162">
        <f>+計算!M16</f>
        <v>0</v>
      </c>
      <c r="K20" s="65">
        <f>+計算!AA16</f>
        <v>0</v>
      </c>
      <c r="L20" s="65">
        <f>+計算!AE16</f>
        <v>0</v>
      </c>
      <c r="M20" s="160">
        <f>+計算!T16</f>
        <v>0</v>
      </c>
      <c r="N20" s="161">
        <f>+計算!U16</f>
        <v>0</v>
      </c>
      <c r="O20" s="162">
        <f>+計算!V16</f>
        <v>0</v>
      </c>
      <c r="P20" s="65">
        <f>+計算!AB16</f>
        <v>0</v>
      </c>
      <c r="Q20" s="65">
        <f>+計算!AF16</f>
        <v>0</v>
      </c>
      <c r="R20" s="160">
        <f t="shared" si="0"/>
        <v>0</v>
      </c>
      <c r="S20" s="161">
        <f t="shared" si="1"/>
        <v>0</v>
      </c>
      <c r="T20" s="162">
        <f t="shared" si="2"/>
        <v>0</v>
      </c>
      <c r="U20" s="65">
        <f t="shared" si="3"/>
        <v>0</v>
      </c>
      <c r="V20" s="65">
        <f t="shared" si="4"/>
        <v>0</v>
      </c>
    </row>
    <row r="21" spans="1:22" ht="13.5" customHeight="1">
      <c r="A21" s="152">
        <v>28</v>
      </c>
      <c r="B21" s="60" t="s">
        <v>12</v>
      </c>
      <c r="C21" s="160">
        <f>+計算!D17</f>
        <v>0</v>
      </c>
      <c r="D21" s="161">
        <f>+計算!E17</f>
        <v>0</v>
      </c>
      <c r="E21" s="162">
        <f>+計算!F17</f>
        <v>0</v>
      </c>
      <c r="F21" s="65">
        <f>+計算!Z17</f>
        <v>0</v>
      </c>
      <c r="G21" s="65">
        <f>+計算!AD17</f>
        <v>0</v>
      </c>
      <c r="H21" s="160">
        <f>+計算!K17</f>
        <v>0</v>
      </c>
      <c r="I21" s="161">
        <f>+計算!L17</f>
        <v>0</v>
      </c>
      <c r="J21" s="162">
        <f>+計算!M17</f>
        <v>0</v>
      </c>
      <c r="K21" s="65">
        <f>+計算!AA17</f>
        <v>0</v>
      </c>
      <c r="L21" s="65">
        <f>+計算!AE17</f>
        <v>0</v>
      </c>
      <c r="M21" s="160">
        <f>+計算!T17</f>
        <v>0</v>
      </c>
      <c r="N21" s="161">
        <f>+計算!U17</f>
        <v>0</v>
      </c>
      <c r="O21" s="162">
        <f>+計算!V17</f>
        <v>0</v>
      </c>
      <c r="P21" s="65">
        <f>+計算!AB17</f>
        <v>0</v>
      </c>
      <c r="Q21" s="65">
        <f>+計算!AF17</f>
        <v>0</v>
      </c>
      <c r="R21" s="160">
        <f t="shared" si="0"/>
        <v>0</v>
      </c>
      <c r="S21" s="161">
        <f t="shared" si="1"/>
        <v>0</v>
      </c>
      <c r="T21" s="162">
        <f t="shared" si="2"/>
        <v>0</v>
      </c>
      <c r="U21" s="65">
        <f t="shared" si="3"/>
        <v>0</v>
      </c>
      <c r="V21" s="65">
        <f t="shared" si="4"/>
        <v>0</v>
      </c>
    </row>
    <row r="22" spans="1:22" ht="13.5" customHeight="1">
      <c r="A22" s="152">
        <v>29</v>
      </c>
      <c r="B22" s="60" t="s">
        <v>13</v>
      </c>
      <c r="C22" s="160">
        <f>+計算!D18</f>
        <v>0</v>
      </c>
      <c r="D22" s="161">
        <f>+計算!E18</f>
        <v>0</v>
      </c>
      <c r="E22" s="162">
        <f>+計算!F18</f>
        <v>0</v>
      </c>
      <c r="F22" s="65">
        <f>+計算!Z18</f>
        <v>0</v>
      </c>
      <c r="G22" s="65">
        <f>+計算!AD18</f>
        <v>0</v>
      </c>
      <c r="H22" s="160">
        <f>+計算!K18</f>
        <v>0</v>
      </c>
      <c r="I22" s="161">
        <f>+計算!L18</f>
        <v>0</v>
      </c>
      <c r="J22" s="162">
        <f>+計算!M18</f>
        <v>0</v>
      </c>
      <c r="K22" s="65">
        <f>+計算!AA18</f>
        <v>0</v>
      </c>
      <c r="L22" s="65">
        <f>+計算!AE18</f>
        <v>0</v>
      </c>
      <c r="M22" s="160">
        <f>+計算!T18</f>
        <v>0</v>
      </c>
      <c r="N22" s="161">
        <f>+計算!U18</f>
        <v>0</v>
      </c>
      <c r="O22" s="162">
        <f>+計算!V18</f>
        <v>0</v>
      </c>
      <c r="P22" s="65">
        <f>+計算!AB18</f>
        <v>0</v>
      </c>
      <c r="Q22" s="65">
        <f>+計算!AF18</f>
        <v>0</v>
      </c>
      <c r="R22" s="160">
        <f t="shared" si="0"/>
        <v>0</v>
      </c>
      <c r="S22" s="161">
        <f t="shared" si="1"/>
        <v>0</v>
      </c>
      <c r="T22" s="162">
        <f t="shared" si="2"/>
        <v>0</v>
      </c>
      <c r="U22" s="65">
        <f t="shared" si="3"/>
        <v>0</v>
      </c>
      <c r="V22" s="65">
        <f t="shared" si="4"/>
        <v>0</v>
      </c>
    </row>
    <row r="23" spans="1:22" ht="13.5" customHeight="1">
      <c r="A23" s="152">
        <v>32</v>
      </c>
      <c r="B23" s="60" t="s">
        <v>16</v>
      </c>
      <c r="C23" s="160">
        <f>+計算!D19</f>
        <v>0</v>
      </c>
      <c r="D23" s="161">
        <f>+計算!E19</f>
        <v>0</v>
      </c>
      <c r="E23" s="162">
        <f>+計算!F19</f>
        <v>0</v>
      </c>
      <c r="F23" s="65">
        <f>+計算!Z19</f>
        <v>0</v>
      </c>
      <c r="G23" s="65">
        <f>+計算!AD19</f>
        <v>0</v>
      </c>
      <c r="H23" s="160">
        <f>+計算!K19</f>
        <v>0</v>
      </c>
      <c r="I23" s="161">
        <f>+計算!L19</f>
        <v>0</v>
      </c>
      <c r="J23" s="162">
        <f>+計算!M19</f>
        <v>0</v>
      </c>
      <c r="K23" s="65">
        <f>+計算!AA19</f>
        <v>0</v>
      </c>
      <c r="L23" s="65">
        <f>+計算!AE19</f>
        <v>0</v>
      </c>
      <c r="M23" s="160">
        <f>+計算!T19</f>
        <v>0</v>
      </c>
      <c r="N23" s="161">
        <f>+計算!U19</f>
        <v>0</v>
      </c>
      <c r="O23" s="162">
        <f>+計算!V19</f>
        <v>0</v>
      </c>
      <c r="P23" s="65">
        <f>+計算!AB19</f>
        <v>0</v>
      </c>
      <c r="Q23" s="65">
        <f>+計算!AF19</f>
        <v>0</v>
      </c>
      <c r="R23" s="160">
        <f t="shared" si="0"/>
        <v>0</v>
      </c>
      <c r="S23" s="161">
        <f t="shared" si="1"/>
        <v>0</v>
      </c>
      <c r="T23" s="162">
        <f t="shared" si="2"/>
        <v>0</v>
      </c>
      <c r="U23" s="65">
        <f t="shared" si="3"/>
        <v>0</v>
      </c>
      <c r="V23" s="65">
        <f t="shared" si="4"/>
        <v>0</v>
      </c>
    </row>
    <row r="24" spans="1:22" ht="13.5" customHeight="1">
      <c r="A24" s="153">
        <v>33</v>
      </c>
      <c r="B24" s="61" t="s">
        <v>14</v>
      </c>
      <c r="C24" s="168">
        <f>+計算!D20</f>
        <v>0</v>
      </c>
      <c r="D24" s="169">
        <f>+計算!E20</f>
        <v>0</v>
      </c>
      <c r="E24" s="147">
        <f>+計算!F20</f>
        <v>0</v>
      </c>
      <c r="F24" s="73">
        <f>+計算!Z20</f>
        <v>0</v>
      </c>
      <c r="G24" s="73">
        <f>+計算!AD20</f>
        <v>0</v>
      </c>
      <c r="H24" s="168">
        <f>+計算!K20</f>
        <v>0</v>
      </c>
      <c r="I24" s="169">
        <f>+計算!L20</f>
        <v>0</v>
      </c>
      <c r="J24" s="147">
        <f>+計算!M20</f>
        <v>0</v>
      </c>
      <c r="K24" s="73">
        <f>+計算!AA20</f>
        <v>0</v>
      </c>
      <c r="L24" s="73">
        <f>+計算!AE20</f>
        <v>0</v>
      </c>
      <c r="M24" s="168">
        <f>+計算!T20</f>
        <v>0</v>
      </c>
      <c r="N24" s="169">
        <f>+計算!U20</f>
        <v>0</v>
      </c>
      <c r="O24" s="147">
        <f>+計算!V20</f>
        <v>0</v>
      </c>
      <c r="P24" s="73">
        <f>+計算!AB20</f>
        <v>0</v>
      </c>
      <c r="Q24" s="73">
        <f>+計算!AF20</f>
        <v>0</v>
      </c>
      <c r="R24" s="168">
        <f t="shared" si="0"/>
        <v>0</v>
      </c>
      <c r="S24" s="169">
        <f t="shared" si="1"/>
        <v>0</v>
      </c>
      <c r="T24" s="147">
        <f t="shared" si="2"/>
        <v>0</v>
      </c>
      <c r="U24" s="73">
        <f t="shared" si="3"/>
        <v>0</v>
      </c>
      <c r="V24" s="73">
        <f t="shared" si="4"/>
        <v>0</v>
      </c>
    </row>
    <row r="25" spans="1:22" ht="13.5" customHeight="1">
      <c r="A25" s="152">
        <v>34</v>
      </c>
      <c r="B25" s="60" t="s">
        <v>15</v>
      </c>
      <c r="C25" s="160">
        <f>+計算!D21</f>
        <v>0</v>
      </c>
      <c r="D25" s="161">
        <f>+計算!E21</f>
        <v>0</v>
      </c>
      <c r="E25" s="162">
        <f>+計算!F21</f>
        <v>0</v>
      </c>
      <c r="F25" s="65">
        <f>+計算!Z21</f>
        <v>0</v>
      </c>
      <c r="G25" s="65">
        <f>+計算!AD21</f>
        <v>0</v>
      </c>
      <c r="H25" s="160">
        <f>+計算!K21</f>
        <v>0</v>
      </c>
      <c r="I25" s="161">
        <f>+計算!L21</f>
        <v>0</v>
      </c>
      <c r="J25" s="162">
        <f>+計算!M21</f>
        <v>0</v>
      </c>
      <c r="K25" s="65">
        <f>+計算!AA21</f>
        <v>0</v>
      </c>
      <c r="L25" s="65">
        <f>+計算!AE21</f>
        <v>0</v>
      </c>
      <c r="M25" s="160">
        <f>+計算!T21</f>
        <v>0</v>
      </c>
      <c r="N25" s="161">
        <f>+計算!U21</f>
        <v>0</v>
      </c>
      <c r="O25" s="162">
        <f>+計算!V21</f>
        <v>0</v>
      </c>
      <c r="P25" s="65">
        <f>+計算!AB21</f>
        <v>0</v>
      </c>
      <c r="Q25" s="65">
        <f>+計算!AF21</f>
        <v>0</v>
      </c>
      <c r="R25" s="160">
        <f t="shared" si="0"/>
        <v>0</v>
      </c>
      <c r="S25" s="161">
        <f t="shared" si="1"/>
        <v>0</v>
      </c>
      <c r="T25" s="162">
        <f t="shared" si="2"/>
        <v>0</v>
      </c>
      <c r="U25" s="65">
        <f t="shared" si="3"/>
        <v>0</v>
      </c>
      <c r="V25" s="65">
        <f t="shared" si="4"/>
        <v>0</v>
      </c>
    </row>
    <row r="26" spans="1:22" ht="13.5" customHeight="1">
      <c r="A26" s="152">
        <v>35</v>
      </c>
      <c r="B26" s="60" t="s">
        <v>17</v>
      </c>
      <c r="C26" s="160">
        <f>+計算!D22</f>
        <v>0</v>
      </c>
      <c r="D26" s="161">
        <f>+計算!E22</f>
        <v>0</v>
      </c>
      <c r="E26" s="162">
        <f>+計算!F22</f>
        <v>0</v>
      </c>
      <c r="F26" s="65">
        <f>+計算!Z22</f>
        <v>0</v>
      </c>
      <c r="G26" s="65">
        <f>+計算!AD22</f>
        <v>0</v>
      </c>
      <c r="H26" s="160">
        <f>+計算!K22</f>
        <v>0</v>
      </c>
      <c r="I26" s="161">
        <f>+計算!L22</f>
        <v>0</v>
      </c>
      <c r="J26" s="162">
        <f>+計算!M22</f>
        <v>0</v>
      </c>
      <c r="K26" s="65">
        <f>+計算!AA22</f>
        <v>0</v>
      </c>
      <c r="L26" s="65">
        <f>+計算!AE22</f>
        <v>0</v>
      </c>
      <c r="M26" s="160">
        <f>+計算!T22</f>
        <v>0</v>
      </c>
      <c r="N26" s="161">
        <f>+計算!U22</f>
        <v>0</v>
      </c>
      <c r="O26" s="162">
        <f>+計算!V22</f>
        <v>0</v>
      </c>
      <c r="P26" s="65">
        <f>+計算!AB22</f>
        <v>0</v>
      </c>
      <c r="Q26" s="65">
        <f>+計算!AF22</f>
        <v>0</v>
      </c>
      <c r="R26" s="160">
        <f t="shared" si="0"/>
        <v>0</v>
      </c>
      <c r="S26" s="161">
        <f t="shared" si="1"/>
        <v>0</v>
      </c>
      <c r="T26" s="162">
        <f t="shared" si="2"/>
        <v>0</v>
      </c>
      <c r="U26" s="65">
        <f t="shared" si="3"/>
        <v>0</v>
      </c>
      <c r="V26" s="65">
        <f t="shared" si="4"/>
        <v>0</v>
      </c>
    </row>
    <row r="27" spans="1:22" ht="13.5" customHeight="1">
      <c r="A27" s="152">
        <v>39</v>
      </c>
      <c r="B27" s="60" t="s">
        <v>18</v>
      </c>
      <c r="C27" s="160">
        <f>+計算!D23</f>
        <v>0</v>
      </c>
      <c r="D27" s="161">
        <f>+計算!E23</f>
        <v>0</v>
      </c>
      <c r="E27" s="162">
        <f>+計算!F23</f>
        <v>0</v>
      </c>
      <c r="F27" s="65">
        <f>+計算!Z23</f>
        <v>0</v>
      </c>
      <c r="G27" s="65">
        <f>+計算!AD23</f>
        <v>0</v>
      </c>
      <c r="H27" s="160">
        <f>+計算!K23</f>
        <v>0</v>
      </c>
      <c r="I27" s="161">
        <f>+計算!L23</f>
        <v>0</v>
      </c>
      <c r="J27" s="162">
        <f>+計算!M23</f>
        <v>0</v>
      </c>
      <c r="K27" s="65">
        <f>+計算!AA23</f>
        <v>0</v>
      </c>
      <c r="L27" s="65">
        <f>+計算!AE23</f>
        <v>0</v>
      </c>
      <c r="M27" s="160">
        <f>+計算!T23</f>
        <v>0</v>
      </c>
      <c r="N27" s="161">
        <f>+計算!U23</f>
        <v>0</v>
      </c>
      <c r="O27" s="162">
        <f>+計算!V23</f>
        <v>0</v>
      </c>
      <c r="P27" s="65">
        <f>+計算!AB23</f>
        <v>0</v>
      </c>
      <c r="Q27" s="65">
        <f>+計算!AF23</f>
        <v>0</v>
      </c>
      <c r="R27" s="160">
        <f t="shared" si="0"/>
        <v>0</v>
      </c>
      <c r="S27" s="161">
        <f t="shared" si="1"/>
        <v>0</v>
      </c>
      <c r="T27" s="162">
        <f t="shared" si="2"/>
        <v>0</v>
      </c>
      <c r="U27" s="65">
        <f t="shared" si="3"/>
        <v>0</v>
      </c>
      <c r="V27" s="65">
        <f t="shared" si="4"/>
        <v>0</v>
      </c>
    </row>
    <row r="28" spans="1:22" ht="13.5" customHeight="1">
      <c r="A28" s="154">
        <v>41</v>
      </c>
      <c r="B28" s="62" t="s">
        <v>19</v>
      </c>
      <c r="C28" s="170">
        <f>+計算!D24</f>
        <v>0</v>
      </c>
      <c r="D28" s="171">
        <f>+計算!E24</f>
        <v>0</v>
      </c>
      <c r="E28" s="172">
        <f>+計算!F24</f>
        <v>0</v>
      </c>
      <c r="F28" s="74">
        <f>+計算!Z24</f>
        <v>0</v>
      </c>
      <c r="G28" s="74">
        <f>+計算!AD24</f>
        <v>0</v>
      </c>
      <c r="H28" s="170">
        <f>+計算!K24</f>
        <v>0</v>
      </c>
      <c r="I28" s="171">
        <f>+計算!L24</f>
        <v>0</v>
      </c>
      <c r="J28" s="172">
        <f>+計算!M24</f>
        <v>0</v>
      </c>
      <c r="K28" s="74">
        <f>+計算!AA24</f>
        <v>0</v>
      </c>
      <c r="L28" s="74">
        <f>+計算!AE24</f>
        <v>0</v>
      </c>
      <c r="M28" s="170">
        <f>+計算!T24</f>
        <v>0</v>
      </c>
      <c r="N28" s="171">
        <f>+計算!U24</f>
        <v>0</v>
      </c>
      <c r="O28" s="172">
        <f>+計算!V24</f>
        <v>0</v>
      </c>
      <c r="P28" s="74">
        <f>+計算!AB24</f>
        <v>0</v>
      </c>
      <c r="Q28" s="74">
        <f>+計算!AF24</f>
        <v>0</v>
      </c>
      <c r="R28" s="170">
        <f t="shared" si="0"/>
        <v>0</v>
      </c>
      <c r="S28" s="171">
        <f t="shared" si="1"/>
        <v>0</v>
      </c>
      <c r="T28" s="172">
        <f t="shared" si="2"/>
        <v>0</v>
      </c>
      <c r="U28" s="74">
        <f t="shared" si="3"/>
        <v>0</v>
      </c>
      <c r="V28" s="74">
        <f t="shared" si="4"/>
        <v>0</v>
      </c>
    </row>
    <row r="29" spans="1:22" ht="13.5" customHeight="1">
      <c r="A29" s="152">
        <v>46</v>
      </c>
      <c r="B29" s="60" t="s">
        <v>20</v>
      </c>
      <c r="C29" s="160">
        <f>+計算!D25</f>
        <v>0</v>
      </c>
      <c r="D29" s="161">
        <f>+計算!E25</f>
        <v>0</v>
      </c>
      <c r="E29" s="162">
        <f>+計算!F25</f>
        <v>0</v>
      </c>
      <c r="F29" s="65">
        <f>+計算!Z25</f>
        <v>0</v>
      </c>
      <c r="G29" s="65">
        <f>+計算!AD25</f>
        <v>0</v>
      </c>
      <c r="H29" s="160">
        <f>+計算!K25</f>
        <v>0</v>
      </c>
      <c r="I29" s="161">
        <f>+計算!L25</f>
        <v>0</v>
      </c>
      <c r="J29" s="162">
        <f>+計算!M25</f>
        <v>0</v>
      </c>
      <c r="K29" s="65">
        <f>+計算!AA25</f>
        <v>0</v>
      </c>
      <c r="L29" s="65">
        <f>+計算!AE25</f>
        <v>0</v>
      </c>
      <c r="M29" s="160">
        <f>+計算!T25</f>
        <v>0</v>
      </c>
      <c r="N29" s="161">
        <f>+計算!U25</f>
        <v>0</v>
      </c>
      <c r="O29" s="162">
        <f>+計算!V25</f>
        <v>0</v>
      </c>
      <c r="P29" s="65">
        <f>+計算!AB25</f>
        <v>0</v>
      </c>
      <c r="Q29" s="65">
        <f>+計算!AF25</f>
        <v>0</v>
      </c>
      <c r="R29" s="160">
        <f t="shared" si="0"/>
        <v>0</v>
      </c>
      <c r="S29" s="161">
        <f t="shared" si="1"/>
        <v>0</v>
      </c>
      <c r="T29" s="162">
        <f t="shared" si="2"/>
        <v>0</v>
      </c>
      <c r="U29" s="65">
        <f t="shared" si="3"/>
        <v>0</v>
      </c>
      <c r="V29" s="65">
        <f t="shared" si="4"/>
        <v>0</v>
      </c>
    </row>
    <row r="30" spans="1:22" ht="13.5" customHeight="1">
      <c r="A30" s="152">
        <v>47</v>
      </c>
      <c r="B30" s="60" t="s">
        <v>250</v>
      </c>
      <c r="C30" s="160">
        <f>+計算!D26</f>
        <v>0</v>
      </c>
      <c r="D30" s="161">
        <f>+計算!E26</f>
        <v>0</v>
      </c>
      <c r="E30" s="162">
        <f>+計算!F26</f>
        <v>0</v>
      </c>
      <c r="F30" s="65">
        <f>+計算!Z26</f>
        <v>0</v>
      </c>
      <c r="G30" s="65">
        <f>+計算!AD26</f>
        <v>0</v>
      </c>
      <c r="H30" s="160">
        <f>+計算!K26</f>
        <v>0</v>
      </c>
      <c r="I30" s="161">
        <f>+計算!L26</f>
        <v>0</v>
      </c>
      <c r="J30" s="162">
        <f>+計算!M26</f>
        <v>0</v>
      </c>
      <c r="K30" s="65">
        <f>+計算!AA26</f>
        <v>0</v>
      </c>
      <c r="L30" s="65">
        <f>+計算!AE26</f>
        <v>0</v>
      </c>
      <c r="M30" s="160">
        <f>+計算!T26</f>
        <v>0</v>
      </c>
      <c r="N30" s="161">
        <f>+計算!U26</f>
        <v>0</v>
      </c>
      <c r="O30" s="162">
        <f>+計算!V26</f>
        <v>0</v>
      </c>
      <c r="P30" s="65">
        <f>+計算!AB26</f>
        <v>0</v>
      </c>
      <c r="Q30" s="65">
        <f>+計算!AF26</f>
        <v>0</v>
      </c>
      <c r="R30" s="160">
        <f t="shared" si="0"/>
        <v>0</v>
      </c>
      <c r="S30" s="161">
        <f t="shared" si="1"/>
        <v>0</v>
      </c>
      <c r="T30" s="162">
        <f t="shared" si="2"/>
        <v>0</v>
      </c>
      <c r="U30" s="65">
        <f t="shared" si="3"/>
        <v>0</v>
      </c>
      <c r="V30" s="65">
        <f t="shared" si="4"/>
        <v>0</v>
      </c>
    </row>
    <row r="31" spans="1:22" ht="13.5" customHeight="1">
      <c r="A31" s="152">
        <v>48</v>
      </c>
      <c r="B31" s="60" t="s">
        <v>251</v>
      </c>
      <c r="C31" s="160">
        <f>+計算!D27</f>
        <v>0</v>
      </c>
      <c r="D31" s="161">
        <f>+計算!E27</f>
        <v>0</v>
      </c>
      <c r="E31" s="162">
        <f>+計算!F27</f>
        <v>0</v>
      </c>
      <c r="F31" s="65">
        <f>+計算!Z27</f>
        <v>0</v>
      </c>
      <c r="G31" s="65">
        <f>+計算!AD27</f>
        <v>0</v>
      </c>
      <c r="H31" s="160">
        <f>+計算!K27</f>
        <v>0</v>
      </c>
      <c r="I31" s="161">
        <f>+計算!L27</f>
        <v>0</v>
      </c>
      <c r="J31" s="162">
        <f>+計算!M27</f>
        <v>0</v>
      </c>
      <c r="K31" s="65">
        <f>+計算!AA27</f>
        <v>0</v>
      </c>
      <c r="L31" s="65">
        <f>+計算!AE27</f>
        <v>0</v>
      </c>
      <c r="M31" s="160">
        <f>+計算!T27</f>
        <v>0</v>
      </c>
      <c r="N31" s="161">
        <f>+計算!U27</f>
        <v>0</v>
      </c>
      <c r="O31" s="162">
        <f>+計算!V27</f>
        <v>0</v>
      </c>
      <c r="P31" s="65">
        <f>+計算!AB27</f>
        <v>0</v>
      </c>
      <c r="Q31" s="65">
        <f>+計算!AF27</f>
        <v>0</v>
      </c>
      <c r="R31" s="160">
        <f t="shared" si="0"/>
        <v>0</v>
      </c>
      <c r="S31" s="161">
        <f t="shared" si="1"/>
        <v>0</v>
      </c>
      <c r="T31" s="162">
        <f t="shared" si="2"/>
        <v>0</v>
      </c>
      <c r="U31" s="65">
        <f t="shared" si="3"/>
        <v>0</v>
      </c>
      <c r="V31" s="65">
        <f t="shared" si="4"/>
        <v>0</v>
      </c>
    </row>
    <row r="32" spans="1:22" ht="13.5" customHeight="1">
      <c r="A32" s="152">
        <v>51</v>
      </c>
      <c r="B32" s="60" t="s">
        <v>21</v>
      </c>
      <c r="C32" s="160">
        <f>+計算!D28</f>
        <v>0</v>
      </c>
      <c r="D32" s="161">
        <f>+計算!E28</f>
        <v>0</v>
      </c>
      <c r="E32" s="162">
        <f>+計算!F28</f>
        <v>0</v>
      </c>
      <c r="F32" s="65">
        <f>+計算!Z28</f>
        <v>0</v>
      </c>
      <c r="G32" s="65">
        <f>+計算!AD28</f>
        <v>0</v>
      </c>
      <c r="H32" s="160">
        <f>+計算!K28</f>
        <v>0</v>
      </c>
      <c r="I32" s="161">
        <f>+計算!L28</f>
        <v>0</v>
      </c>
      <c r="J32" s="162">
        <f>+計算!M28</f>
        <v>0</v>
      </c>
      <c r="K32" s="65">
        <f>+計算!AA28</f>
        <v>0</v>
      </c>
      <c r="L32" s="65">
        <f>+計算!AE28</f>
        <v>0</v>
      </c>
      <c r="M32" s="160">
        <f>+計算!T28</f>
        <v>0</v>
      </c>
      <c r="N32" s="161">
        <f>+計算!U28</f>
        <v>0</v>
      </c>
      <c r="O32" s="162">
        <f>+計算!V28</f>
        <v>0</v>
      </c>
      <c r="P32" s="65">
        <f>+計算!AB28</f>
        <v>0</v>
      </c>
      <c r="Q32" s="65">
        <f>+計算!AF28</f>
        <v>0</v>
      </c>
      <c r="R32" s="160">
        <f t="shared" si="0"/>
        <v>0</v>
      </c>
      <c r="S32" s="161">
        <f t="shared" si="1"/>
        <v>0</v>
      </c>
      <c r="T32" s="162">
        <f t="shared" si="2"/>
        <v>0</v>
      </c>
      <c r="U32" s="65">
        <f t="shared" si="3"/>
        <v>0</v>
      </c>
      <c r="V32" s="65">
        <f t="shared" si="4"/>
        <v>0</v>
      </c>
    </row>
    <row r="33" spans="1:22" ht="13.5" customHeight="1">
      <c r="A33" s="152">
        <v>53</v>
      </c>
      <c r="B33" s="60" t="s">
        <v>22</v>
      </c>
      <c r="C33" s="160">
        <f>+計算!D29</f>
        <v>0</v>
      </c>
      <c r="D33" s="161">
        <f>+計算!E29</f>
        <v>0</v>
      </c>
      <c r="E33" s="162">
        <f>+計算!F29</f>
        <v>0</v>
      </c>
      <c r="F33" s="65">
        <f>+計算!Z29</f>
        <v>0</v>
      </c>
      <c r="G33" s="65">
        <f>+計算!AD29</f>
        <v>0</v>
      </c>
      <c r="H33" s="160">
        <f>+計算!K29</f>
        <v>0</v>
      </c>
      <c r="I33" s="161">
        <f>+計算!L29</f>
        <v>0</v>
      </c>
      <c r="J33" s="162">
        <f>+計算!M29</f>
        <v>0</v>
      </c>
      <c r="K33" s="65">
        <f>+計算!AA29</f>
        <v>0</v>
      </c>
      <c r="L33" s="65">
        <f>+計算!AE29</f>
        <v>0</v>
      </c>
      <c r="M33" s="160">
        <f>+計算!T29</f>
        <v>0</v>
      </c>
      <c r="N33" s="161">
        <f>+計算!U29</f>
        <v>0</v>
      </c>
      <c r="O33" s="162">
        <f>+計算!V29</f>
        <v>0</v>
      </c>
      <c r="P33" s="65">
        <f>+計算!AB29</f>
        <v>0</v>
      </c>
      <c r="Q33" s="65">
        <f>+計算!AF29</f>
        <v>0</v>
      </c>
      <c r="R33" s="160">
        <f t="shared" si="0"/>
        <v>0</v>
      </c>
      <c r="S33" s="161">
        <f t="shared" si="1"/>
        <v>0</v>
      </c>
      <c r="T33" s="162">
        <f t="shared" si="2"/>
        <v>0</v>
      </c>
      <c r="U33" s="65">
        <f t="shared" si="3"/>
        <v>0</v>
      </c>
      <c r="V33" s="65">
        <f t="shared" si="4"/>
        <v>0</v>
      </c>
    </row>
    <row r="34" spans="1:22" ht="13.5" customHeight="1">
      <c r="A34" s="153">
        <v>55</v>
      </c>
      <c r="B34" s="61" t="s">
        <v>23</v>
      </c>
      <c r="C34" s="168">
        <f>+計算!D30</f>
        <v>0</v>
      </c>
      <c r="D34" s="169">
        <f>+計算!E30</f>
        <v>0</v>
      </c>
      <c r="E34" s="147">
        <f>+計算!F30</f>
        <v>0</v>
      </c>
      <c r="F34" s="73">
        <f>+計算!Z30</f>
        <v>0</v>
      </c>
      <c r="G34" s="73">
        <f>+計算!AD30</f>
        <v>0</v>
      </c>
      <c r="H34" s="168">
        <f>+計算!K30</f>
        <v>0</v>
      </c>
      <c r="I34" s="169">
        <f>+計算!L30</f>
        <v>0</v>
      </c>
      <c r="J34" s="147">
        <f>+計算!M30</f>
        <v>0</v>
      </c>
      <c r="K34" s="73">
        <f>+計算!AA30</f>
        <v>0</v>
      </c>
      <c r="L34" s="73">
        <f>+計算!AE30</f>
        <v>0</v>
      </c>
      <c r="M34" s="168">
        <f>+計算!T30</f>
        <v>0</v>
      </c>
      <c r="N34" s="169">
        <f>+計算!U30</f>
        <v>0</v>
      </c>
      <c r="O34" s="147">
        <f>+計算!V30</f>
        <v>0</v>
      </c>
      <c r="P34" s="73">
        <f>+計算!AB30</f>
        <v>0</v>
      </c>
      <c r="Q34" s="73">
        <f>+計算!AF30</f>
        <v>0</v>
      </c>
      <c r="R34" s="168">
        <f t="shared" si="0"/>
        <v>0</v>
      </c>
      <c r="S34" s="169">
        <f t="shared" si="1"/>
        <v>0</v>
      </c>
      <c r="T34" s="147">
        <f t="shared" si="2"/>
        <v>0</v>
      </c>
      <c r="U34" s="73">
        <f t="shared" si="3"/>
        <v>0</v>
      </c>
      <c r="V34" s="73">
        <f t="shared" si="4"/>
        <v>0</v>
      </c>
    </row>
    <row r="35" spans="1:22" ht="13.5" customHeight="1">
      <c r="A35" s="152">
        <v>57</v>
      </c>
      <c r="B35" s="60" t="s">
        <v>260</v>
      </c>
      <c r="C35" s="160">
        <f>+計算!D31</f>
        <v>0</v>
      </c>
      <c r="D35" s="161">
        <f>+計算!E31</f>
        <v>0</v>
      </c>
      <c r="E35" s="162">
        <f>+計算!F31</f>
        <v>0</v>
      </c>
      <c r="F35" s="65">
        <f>+計算!Z31</f>
        <v>0</v>
      </c>
      <c r="G35" s="65">
        <f>+計算!AD31</f>
        <v>0</v>
      </c>
      <c r="H35" s="160">
        <f>+計算!K31</f>
        <v>0</v>
      </c>
      <c r="I35" s="161">
        <f>+計算!L31</f>
        <v>0</v>
      </c>
      <c r="J35" s="162">
        <f>+計算!M31</f>
        <v>0</v>
      </c>
      <c r="K35" s="65">
        <f>+計算!AA31</f>
        <v>0</v>
      </c>
      <c r="L35" s="65">
        <f>+計算!AE31</f>
        <v>0</v>
      </c>
      <c r="M35" s="160">
        <f>+計算!T31</f>
        <v>0</v>
      </c>
      <c r="N35" s="161">
        <f>+計算!U31</f>
        <v>0</v>
      </c>
      <c r="O35" s="162">
        <f>+計算!V31</f>
        <v>0</v>
      </c>
      <c r="P35" s="65">
        <f>+計算!AB31</f>
        <v>0</v>
      </c>
      <c r="Q35" s="65">
        <f>+計算!AF31</f>
        <v>0</v>
      </c>
      <c r="R35" s="160">
        <f t="shared" si="0"/>
        <v>0</v>
      </c>
      <c r="S35" s="161">
        <f t="shared" si="1"/>
        <v>0</v>
      </c>
      <c r="T35" s="162">
        <f t="shared" si="2"/>
        <v>0</v>
      </c>
      <c r="U35" s="65">
        <f t="shared" si="3"/>
        <v>0</v>
      </c>
      <c r="V35" s="65">
        <f t="shared" si="4"/>
        <v>0</v>
      </c>
    </row>
    <row r="36" spans="1:22" ht="13.5" customHeight="1">
      <c r="A36" s="152">
        <v>59</v>
      </c>
      <c r="B36" s="60" t="s">
        <v>25</v>
      </c>
      <c r="C36" s="160">
        <f>+計算!D32</f>
        <v>0</v>
      </c>
      <c r="D36" s="161">
        <f>+計算!E32</f>
        <v>0</v>
      </c>
      <c r="E36" s="162">
        <f>+計算!F32</f>
        <v>0</v>
      </c>
      <c r="F36" s="65">
        <f>+計算!Z32</f>
        <v>0</v>
      </c>
      <c r="G36" s="65">
        <f>+計算!AD32</f>
        <v>0</v>
      </c>
      <c r="H36" s="160">
        <f>+計算!K32</f>
        <v>0</v>
      </c>
      <c r="I36" s="161">
        <f>+計算!L32</f>
        <v>0</v>
      </c>
      <c r="J36" s="162">
        <f>+計算!M32</f>
        <v>0</v>
      </c>
      <c r="K36" s="65">
        <f>+計算!AA32</f>
        <v>0</v>
      </c>
      <c r="L36" s="65">
        <f>+計算!AE32</f>
        <v>0</v>
      </c>
      <c r="M36" s="160">
        <f>+計算!T32</f>
        <v>0</v>
      </c>
      <c r="N36" s="161">
        <f>+計算!U32</f>
        <v>0</v>
      </c>
      <c r="O36" s="162">
        <f>+計算!V32</f>
        <v>0</v>
      </c>
      <c r="P36" s="65">
        <f>+計算!AB32</f>
        <v>0</v>
      </c>
      <c r="Q36" s="65">
        <f>+計算!AF32</f>
        <v>0</v>
      </c>
      <c r="R36" s="160">
        <f t="shared" si="0"/>
        <v>0</v>
      </c>
      <c r="S36" s="161">
        <f t="shared" si="1"/>
        <v>0</v>
      </c>
      <c r="T36" s="162">
        <f t="shared" si="2"/>
        <v>0</v>
      </c>
      <c r="U36" s="65">
        <f t="shared" si="3"/>
        <v>0</v>
      </c>
      <c r="V36" s="65">
        <f t="shared" si="4"/>
        <v>0</v>
      </c>
    </row>
    <row r="37" spans="1:22" ht="13.5" customHeight="1">
      <c r="A37" s="152">
        <v>61</v>
      </c>
      <c r="B37" s="60" t="s">
        <v>26</v>
      </c>
      <c r="C37" s="160">
        <f>+計算!D33</f>
        <v>0</v>
      </c>
      <c r="D37" s="161">
        <f>+計算!E33</f>
        <v>0</v>
      </c>
      <c r="E37" s="162">
        <f>+計算!F33</f>
        <v>0</v>
      </c>
      <c r="F37" s="65">
        <f>+計算!Z33</f>
        <v>0</v>
      </c>
      <c r="G37" s="65">
        <f>+計算!AD33</f>
        <v>0</v>
      </c>
      <c r="H37" s="160">
        <f>+計算!K33</f>
        <v>0</v>
      </c>
      <c r="I37" s="161">
        <f>+計算!L33</f>
        <v>0</v>
      </c>
      <c r="J37" s="162">
        <f>+計算!M33</f>
        <v>0</v>
      </c>
      <c r="K37" s="65">
        <f>+計算!AA33</f>
        <v>0</v>
      </c>
      <c r="L37" s="65">
        <f>+計算!AE33</f>
        <v>0</v>
      </c>
      <c r="M37" s="160">
        <f>+計算!T33</f>
        <v>0</v>
      </c>
      <c r="N37" s="161">
        <f>+計算!U33</f>
        <v>0</v>
      </c>
      <c r="O37" s="162">
        <f>+計算!V33</f>
        <v>0</v>
      </c>
      <c r="P37" s="65">
        <f>+計算!AB33</f>
        <v>0</v>
      </c>
      <c r="Q37" s="65">
        <f>+計算!AF33</f>
        <v>0</v>
      </c>
      <c r="R37" s="160">
        <f t="shared" si="0"/>
        <v>0</v>
      </c>
      <c r="S37" s="161">
        <f t="shared" si="1"/>
        <v>0</v>
      </c>
      <c r="T37" s="162">
        <f t="shared" si="2"/>
        <v>0</v>
      </c>
      <c r="U37" s="65">
        <f t="shared" si="3"/>
        <v>0</v>
      </c>
      <c r="V37" s="65">
        <f t="shared" si="4"/>
        <v>0</v>
      </c>
    </row>
    <row r="38" spans="1:22" ht="13.5" customHeight="1">
      <c r="A38" s="154">
        <v>63</v>
      </c>
      <c r="B38" s="62" t="s">
        <v>27</v>
      </c>
      <c r="C38" s="170">
        <f>+計算!D34</f>
        <v>0</v>
      </c>
      <c r="D38" s="171">
        <f>+計算!E34</f>
        <v>0</v>
      </c>
      <c r="E38" s="172">
        <f>+計算!F34</f>
        <v>0</v>
      </c>
      <c r="F38" s="74">
        <f>+計算!Z34</f>
        <v>0</v>
      </c>
      <c r="G38" s="74">
        <f>+計算!AD34</f>
        <v>0</v>
      </c>
      <c r="H38" s="170">
        <f>+計算!K34</f>
        <v>0</v>
      </c>
      <c r="I38" s="171">
        <f>+計算!L34</f>
        <v>0</v>
      </c>
      <c r="J38" s="172">
        <f>+計算!M34</f>
        <v>0</v>
      </c>
      <c r="K38" s="74">
        <f>+計算!AA34</f>
        <v>0</v>
      </c>
      <c r="L38" s="74">
        <f>+計算!AE34</f>
        <v>0</v>
      </c>
      <c r="M38" s="170">
        <f>+計算!T34</f>
        <v>0</v>
      </c>
      <c r="N38" s="171">
        <f>+計算!U34</f>
        <v>0</v>
      </c>
      <c r="O38" s="172">
        <f>+計算!V34</f>
        <v>0</v>
      </c>
      <c r="P38" s="74">
        <f>+計算!AB34</f>
        <v>0</v>
      </c>
      <c r="Q38" s="74">
        <f>+計算!AF34</f>
        <v>0</v>
      </c>
      <c r="R38" s="170">
        <f t="shared" si="0"/>
        <v>0</v>
      </c>
      <c r="S38" s="171">
        <f t="shared" si="1"/>
        <v>0</v>
      </c>
      <c r="T38" s="172">
        <f t="shared" si="2"/>
        <v>0</v>
      </c>
      <c r="U38" s="74">
        <f t="shared" si="3"/>
        <v>0</v>
      </c>
      <c r="V38" s="74">
        <f t="shared" si="4"/>
        <v>0</v>
      </c>
    </row>
    <row r="39" spans="1:22" ht="13.5" customHeight="1">
      <c r="A39" s="153">
        <v>64</v>
      </c>
      <c r="B39" s="61" t="s">
        <v>254</v>
      </c>
      <c r="C39" s="168">
        <f>+計算!D35</f>
        <v>0</v>
      </c>
      <c r="D39" s="169">
        <f>+計算!E35</f>
        <v>0</v>
      </c>
      <c r="E39" s="147">
        <f>+計算!F35</f>
        <v>0</v>
      </c>
      <c r="F39" s="73">
        <f>+計算!Z35</f>
        <v>0</v>
      </c>
      <c r="G39" s="73">
        <f>+計算!AD35</f>
        <v>0</v>
      </c>
      <c r="H39" s="168">
        <f>+計算!K35</f>
        <v>0</v>
      </c>
      <c r="I39" s="169">
        <f>+計算!L35</f>
        <v>0</v>
      </c>
      <c r="J39" s="147">
        <f>+計算!M35</f>
        <v>0</v>
      </c>
      <c r="K39" s="73">
        <f>+計算!AA35</f>
        <v>0</v>
      </c>
      <c r="L39" s="73">
        <f>+計算!AE35</f>
        <v>0</v>
      </c>
      <c r="M39" s="168">
        <f>+計算!T35</f>
        <v>0</v>
      </c>
      <c r="N39" s="169">
        <f>+計算!U35</f>
        <v>0</v>
      </c>
      <c r="O39" s="147">
        <f>+計算!V35</f>
        <v>0</v>
      </c>
      <c r="P39" s="73">
        <f>+計算!AB35</f>
        <v>0</v>
      </c>
      <c r="Q39" s="73">
        <f>+計算!AF35</f>
        <v>0</v>
      </c>
      <c r="R39" s="168">
        <f t="shared" si="0"/>
        <v>0</v>
      </c>
      <c r="S39" s="169">
        <f t="shared" si="1"/>
        <v>0</v>
      </c>
      <c r="T39" s="147">
        <f t="shared" si="2"/>
        <v>0</v>
      </c>
      <c r="U39" s="73">
        <f t="shared" si="3"/>
        <v>0</v>
      </c>
      <c r="V39" s="73">
        <f t="shared" si="4"/>
        <v>0</v>
      </c>
    </row>
    <row r="40" spans="1:22" ht="13.5" customHeight="1">
      <c r="A40" s="152">
        <v>65</v>
      </c>
      <c r="B40" s="60" t="s">
        <v>255</v>
      </c>
      <c r="C40" s="160">
        <f>+計算!D36</f>
        <v>0</v>
      </c>
      <c r="D40" s="161">
        <f>+計算!E36</f>
        <v>0</v>
      </c>
      <c r="E40" s="162">
        <f>+計算!F36</f>
        <v>0</v>
      </c>
      <c r="F40" s="65">
        <f>+計算!Z36</f>
        <v>0</v>
      </c>
      <c r="G40" s="65">
        <f>+計算!AD36</f>
        <v>0</v>
      </c>
      <c r="H40" s="160">
        <f>+計算!K36</f>
        <v>0</v>
      </c>
      <c r="I40" s="161">
        <f>+計算!L36</f>
        <v>0</v>
      </c>
      <c r="J40" s="162">
        <f>+計算!M36</f>
        <v>0</v>
      </c>
      <c r="K40" s="65">
        <f>+計算!AA36</f>
        <v>0</v>
      </c>
      <c r="L40" s="65">
        <f>+計算!AE36</f>
        <v>0</v>
      </c>
      <c r="M40" s="160">
        <f>+計算!T36</f>
        <v>0</v>
      </c>
      <c r="N40" s="161">
        <f>+計算!U36</f>
        <v>0</v>
      </c>
      <c r="O40" s="162">
        <f>+計算!V36</f>
        <v>0</v>
      </c>
      <c r="P40" s="65">
        <f>+計算!AB36</f>
        <v>0</v>
      </c>
      <c r="Q40" s="65">
        <f>+計算!AF36</f>
        <v>0</v>
      </c>
      <c r="R40" s="160">
        <f t="shared" si="0"/>
        <v>0</v>
      </c>
      <c r="S40" s="161">
        <f t="shared" si="1"/>
        <v>0</v>
      </c>
      <c r="T40" s="162">
        <f t="shared" si="2"/>
        <v>0</v>
      </c>
      <c r="U40" s="65">
        <f t="shared" si="3"/>
        <v>0</v>
      </c>
      <c r="V40" s="65">
        <f t="shared" si="4"/>
        <v>0</v>
      </c>
    </row>
    <row r="41" spans="1:22" ht="13.5" customHeight="1">
      <c r="A41" s="152">
        <v>66</v>
      </c>
      <c r="B41" s="60" t="s">
        <v>28</v>
      </c>
      <c r="C41" s="160">
        <f>+計算!D37</f>
        <v>0</v>
      </c>
      <c r="D41" s="161">
        <f>+計算!E37</f>
        <v>0</v>
      </c>
      <c r="E41" s="162">
        <f>+計算!F37</f>
        <v>0</v>
      </c>
      <c r="F41" s="65">
        <f>+計算!Z37</f>
        <v>0</v>
      </c>
      <c r="G41" s="65">
        <f>+計算!AD37</f>
        <v>0</v>
      </c>
      <c r="H41" s="160">
        <f>+計算!K37</f>
        <v>0</v>
      </c>
      <c r="I41" s="161">
        <f>+計算!L37</f>
        <v>0</v>
      </c>
      <c r="J41" s="162">
        <f>+計算!M37</f>
        <v>0</v>
      </c>
      <c r="K41" s="65">
        <f>+計算!AA37</f>
        <v>0</v>
      </c>
      <c r="L41" s="65">
        <f>+計算!AE37</f>
        <v>0</v>
      </c>
      <c r="M41" s="160">
        <f>+計算!T37</f>
        <v>0</v>
      </c>
      <c r="N41" s="161">
        <f>+計算!U37</f>
        <v>0</v>
      </c>
      <c r="O41" s="162">
        <f>+計算!V37</f>
        <v>0</v>
      </c>
      <c r="P41" s="65">
        <f>+計算!AB37</f>
        <v>0</v>
      </c>
      <c r="Q41" s="65">
        <f>+計算!AF37</f>
        <v>0</v>
      </c>
      <c r="R41" s="160">
        <f t="shared" si="0"/>
        <v>0</v>
      </c>
      <c r="S41" s="161">
        <f t="shared" si="1"/>
        <v>0</v>
      </c>
      <c r="T41" s="162">
        <f t="shared" si="2"/>
        <v>0</v>
      </c>
      <c r="U41" s="65">
        <f t="shared" si="3"/>
        <v>0</v>
      </c>
      <c r="V41" s="65">
        <f t="shared" si="4"/>
        <v>0</v>
      </c>
    </row>
    <row r="42" spans="1:22" ht="13.5" customHeight="1">
      <c r="A42" s="152">
        <v>67</v>
      </c>
      <c r="B42" s="60" t="s">
        <v>29</v>
      </c>
      <c r="C42" s="160">
        <f>+計算!D38</f>
        <v>0</v>
      </c>
      <c r="D42" s="161">
        <f>+計算!E38</f>
        <v>0</v>
      </c>
      <c r="E42" s="162">
        <f>+計算!F38</f>
        <v>0</v>
      </c>
      <c r="F42" s="65">
        <f>+計算!Z38</f>
        <v>0</v>
      </c>
      <c r="G42" s="65">
        <f>+計算!AD38</f>
        <v>0</v>
      </c>
      <c r="H42" s="160">
        <f>+計算!K38</f>
        <v>0</v>
      </c>
      <c r="I42" s="161">
        <f>+計算!L38</f>
        <v>0</v>
      </c>
      <c r="J42" s="162">
        <f>+計算!M38</f>
        <v>0</v>
      </c>
      <c r="K42" s="65">
        <f>+計算!AA38</f>
        <v>0</v>
      </c>
      <c r="L42" s="65">
        <f>+計算!AE38</f>
        <v>0</v>
      </c>
      <c r="M42" s="160">
        <f>+計算!T38</f>
        <v>0</v>
      </c>
      <c r="N42" s="161">
        <f>+計算!U38</f>
        <v>0</v>
      </c>
      <c r="O42" s="162">
        <f>+計算!V38</f>
        <v>0</v>
      </c>
      <c r="P42" s="65">
        <f>+計算!AB38</f>
        <v>0</v>
      </c>
      <c r="Q42" s="65">
        <f>+計算!AF38</f>
        <v>0</v>
      </c>
      <c r="R42" s="160">
        <f t="shared" si="0"/>
        <v>0</v>
      </c>
      <c r="S42" s="161">
        <f t="shared" si="1"/>
        <v>0</v>
      </c>
      <c r="T42" s="162">
        <f t="shared" si="2"/>
        <v>0</v>
      </c>
      <c r="U42" s="65">
        <f t="shared" si="3"/>
        <v>0</v>
      </c>
      <c r="V42" s="65">
        <f t="shared" si="4"/>
        <v>0</v>
      </c>
    </row>
    <row r="43" spans="1:22" ht="13.5" customHeight="1">
      <c r="A43" s="154">
        <v>68</v>
      </c>
      <c r="B43" s="62" t="s">
        <v>30</v>
      </c>
      <c r="C43" s="170">
        <f>+計算!D39</f>
        <v>0</v>
      </c>
      <c r="D43" s="171">
        <f>+計算!E39</f>
        <v>0</v>
      </c>
      <c r="E43" s="172">
        <f>+計算!F39</f>
        <v>0</v>
      </c>
      <c r="F43" s="74">
        <f>+計算!Z39</f>
        <v>0</v>
      </c>
      <c r="G43" s="74">
        <f>+計算!AD39</f>
        <v>0</v>
      </c>
      <c r="H43" s="170">
        <f>+計算!K39</f>
        <v>0</v>
      </c>
      <c r="I43" s="171">
        <f>+計算!L39</f>
        <v>0</v>
      </c>
      <c r="J43" s="172">
        <f>+計算!M39</f>
        <v>0</v>
      </c>
      <c r="K43" s="74">
        <f>+計算!AA39</f>
        <v>0</v>
      </c>
      <c r="L43" s="74">
        <f>+計算!AE39</f>
        <v>0</v>
      </c>
      <c r="M43" s="170">
        <f>+計算!T39</f>
        <v>0</v>
      </c>
      <c r="N43" s="171">
        <f>+計算!U39</f>
        <v>0</v>
      </c>
      <c r="O43" s="172">
        <f>+計算!V39</f>
        <v>0</v>
      </c>
      <c r="P43" s="74">
        <f>+計算!AB39</f>
        <v>0</v>
      </c>
      <c r="Q43" s="74">
        <f>+計算!AF39</f>
        <v>0</v>
      </c>
      <c r="R43" s="170">
        <f t="shared" si="0"/>
        <v>0</v>
      </c>
      <c r="S43" s="171">
        <f t="shared" si="1"/>
        <v>0</v>
      </c>
      <c r="T43" s="172">
        <f t="shared" si="2"/>
        <v>0</v>
      </c>
      <c r="U43" s="74">
        <f t="shared" si="3"/>
        <v>0</v>
      </c>
      <c r="V43" s="74">
        <f t="shared" si="4"/>
        <v>0</v>
      </c>
    </row>
    <row r="44" spans="1:22" ht="13.5" customHeight="1">
      <c r="A44" s="155">
        <v>69</v>
      </c>
      <c r="B44" s="60" t="s">
        <v>31</v>
      </c>
      <c r="C44" s="163">
        <f>+計算!D40</f>
        <v>0</v>
      </c>
      <c r="D44" s="164">
        <f>+計算!E40</f>
        <v>0</v>
      </c>
      <c r="E44" s="151">
        <f>+計算!F40</f>
        <v>0</v>
      </c>
      <c r="F44" s="65">
        <f>+計算!Z40</f>
        <v>0</v>
      </c>
      <c r="G44" s="65">
        <f>+計算!AD40</f>
        <v>0</v>
      </c>
      <c r="H44" s="163">
        <f>+計算!K40</f>
        <v>0</v>
      </c>
      <c r="I44" s="164">
        <f>+計算!L40</f>
        <v>0</v>
      </c>
      <c r="J44" s="151">
        <f>+計算!M40</f>
        <v>0</v>
      </c>
      <c r="K44" s="65">
        <f>+計算!AA40</f>
        <v>0</v>
      </c>
      <c r="L44" s="65">
        <f>+計算!AE40</f>
        <v>0</v>
      </c>
      <c r="M44" s="163">
        <f>+計算!T40</f>
        <v>0</v>
      </c>
      <c r="N44" s="164">
        <f>+計算!U40</f>
        <v>0</v>
      </c>
      <c r="O44" s="151">
        <f>+計算!V40</f>
        <v>0</v>
      </c>
      <c r="P44" s="65">
        <f>+計算!AB40</f>
        <v>0</v>
      </c>
      <c r="Q44" s="65">
        <f>+計算!AF40</f>
        <v>0</v>
      </c>
      <c r="R44" s="163">
        <f t="shared" si="0"/>
        <v>0</v>
      </c>
      <c r="S44" s="164">
        <f t="shared" si="1"/>
        <v>0</v>
      </c>
      <c r="T44" s="151">
        <f t="shared" si="2"/>
        <v>0</v>
      </c>
      <c r="U44" s="65">
        <f t="shared" si="3"/>
        <v>0</v>
      </c>
      <c r="V44" s="65">
        <f t="shared" si="4"/>
        <v>0</v>
      </c>
    </row>
    <row r="45" spans="1:22" ht="13.5" customHeight="1">
      <c r="A45" s="156"/>
      <c r="B45" s="67" t="s">
        <v>103</v>
      </c>
      <c r="C45" s="165">
        <f t="shared" ref="C45:M45" si="5">SUM(C9:C44)</f>
        <v>0</v>
      </c>
      <c r="D45" s="166">
        <f t="shared" si="5"/>
        <v>0</v>
      </c>
      <c r="E45" s="167">
        <f t="shared" si="5"/>
        <v>0</v>
      </c>
      <c r="F45" s="72">
        <f t="shared" si="5"/>
        <v>0</v>
      </c>
      <c r="G45" s="72">
        <f t="shared" si="5"/>
        <v>0</v>
      </c>
      <c r="H45" s="165">
        <f t="shared" si="5"/>
        <v>0</v>
      </c>
      <c r="I45" s="166">
        <f t="shared" si="5"/>
        <v>0</v>
      </c>
      <c r="J45" s="167">
        <f t="shared" si="5"/>
        <v>0</v>
      </c>
      <c r="K45" s="72">
        <f t="shared" si="5"/>
        <v>0</v>
      </c>
      <c r="L45" s="72">
        <f t="shared" si="5"/>
        <v>0</v>
      </c>
      <c r="M45" s="165">
        <f t="shared" si="5"/>
        <v>0</v>
      </c>
      <c r="N45" s="166">
        <f t="shared" ref="N45:U45" si="6">SUM(N9:N44)</f>
        <v>0</v>
      </c>
      <c r="O45" s="167">
        <f t="shared" si="6"/>
        <v>0</v>
      </c>
      <c r="P45" s="72">
        <f t="shared" si="6"/>
        <v>0</v>
      </c>
      <c r="Q45" s="72">
        <f t="shared" si="6"/>
        <v>0</v>
      </c>
      <c r="R45" s="165">
        <f t="shared" si="6"/>
        <v>0</v>
      </c>
      <c r="S45" s="166">
        <f t="shared" si="6"/>
        <v>0</v>
      </c>
      <c r="T45" s="167">
        <f t="shared" si="6"/>
        <v>0</v>
      </c>
      <c r="U45" s="72">
        <f t="shared" si="6"/>
        <v>0</v>
      </c>
      <c r="V45" s="72">
        <f>SUM(V9:V44)</f>
        <v>0</v>
      </c>
    </row>
    <row r="46" spans="1:22">
      <c r="A46" s="173" t="s">
        <v>222</v>
      </c>
    </row>
  </sheetData>
  <phoneticPr fontId="5"/>
  <printOptions horizontalCentered="1"/>
  <pageMargins left="0.70866141732283472" right="0.70866141732283472" top="0.74803149606299213" bottom="0.74803149606299213" header="0.31496062992125984" footer="0.31496062992125984"/>
  <pageSetup paperSize="9" scale="7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showGridLines="0" workbookViewId="0">
      <selection activeCell="I46" sqref="I46"/>
    </sheetView>
  </sheetViews>
  <sheetFormatPr defaultColWidth="9.375" defaultRowHeight="10.8"/>
  <cols>
    <col min="1" max="2" width="4" style="213" customWidth="1"/>
    <col min="3" max="7" width="8.375" style="213" customWidth="1"/>
    <col min="8" max="9" width="4.125" style="213" customWidth="1"/>
    <col min="10" max="10" width="8.375" style="213" customWidth="1"/>
    <col min="11" max="11" width="8" style="213" customWidth="1"/>
    <col min="12" max="12" width="4.125" style="213" customWidth="1"/>
    <col min="13" max="13" width="13.625" style="213" bestFit="1" customWidth="1"/>
    <col min="14" max="14" width="14.5" style="213" bestFit="1" customWidth="1"/>
    <col min="15" max="15" width="8.375" style="213" customWidth="1"/>
    <col min="16" max="16384" width="9.375" style="213"/>
  </cols>
  <sheetData>
    <row r="1" spans="1:15" ht="13.5" customHeight="1">
      <c r="A1" s="292" t="s">
        <v>186</v>
      </c>
    </row>
    <row r="2" spans="1:15" ht="13.5" customHeight="1">
      <c r="O2" s="226" t="str">
        <f>+"（単位："&amp;データ入力表!E6&amp;"、人）"</f>
        <v>（単位：億円、人）</v>
      </c>
    </row>
    <row r="3" spans="1:15" ht="13.5" customHeight="1">
      <c r="A3" s="213" t="s">
        <v>187</v>
      </c>
      <c r="D3" s="213" t="str">
        <f>+データ入力表!D3</f>
        <v>〇〇による需要増加による経済波及効果分析</v>
      </c>
      <c r="O3" s="226"/>
    </row>
    <row r="4" spans="1:15" ht="11.25" customHeight="1">
      <c r="O4" s="226"/>
    </row>
    <row r="5" spans="1:15" ht="13.5" customHeight="1">
      <c r="C5" s="141" t="s">
        <v>164</v>
      </c>
      <c r="D5" s="214"/>
      <c r="E5" s="214"/>
      <c r="F5" s="215"/>
      <c r="G5" s="215"/>
      <c r="H5" s="215"/>
      <c r="I5" s="215"/>
      <c r="J5" s="215"/>
      <c r="K5" s="142"/>
      <c r="L5" s="223"/>
      <c r="M5" s="223"/>
    </row>
    <row r="6" spans="1:15" ht="13.5" customHeight="1">
      <c r="C6" s="216"/>
      <c r="D6" s="217"/>
      <c r="E6" s="217"/>
      <c r="F6" s="218"/>
      <c r="G6" s="217">
        <f>+計算!C41</f>
        <v>0</v>
      </c>
      <c r="H6" s="218"/>
      <c r="I6" s="218"/>
      <c r="J6" s="218"/>
      <c r="K6" s="149"/>
      <c r="L6" s="223"/>
      <c r="M6" s="223"/>
    </row>
    <row r="7" spans="1:15" ht="13.5" customHeight="1">
      <c r="C7" s="219"/>
      <c r="D7" s="219"/>
      <c r="E7" s="219"/>
      <c r="F7" s="219"/>
    </row>
    <row r="8" spans="1:15" ht="13.5" customHeight="1" thickBot="1">
      <c r="C8" s="219"/>
      <c r="D8" s="219"/>
      <c r="E8" s="219" t="s">
        <v>178</v>
      </c>
      <c r="F8" s="219"/>
    </row>
    <row r="9" spans="1:15" ht="13.5" customHeight="1" thickTop="1">
      <c r="A9" s="377" t="s">
        <v>142</v>
      </c>
      <c r="B9" s="264"/>
      <c r="C9" s="265"/>
      <c r="D9" s="265"/>
      <c r="E9" s="265"/>
      <c r="F9" s="265"/>
      <c r="G9" s="266"/>
      <c r="H9" s="266"/>
      <c r="I9" s="266"/>
      <c r="J9" s="266"/>
      <c r="K9" s="266"/>
      <c r="L9" s="267"/>
    </row>
    <row r="10" spans="1:15" ht="13.5" customHeight="1">
      <c r="A10" s="378"/>
      <c r="B10" s="268"/>
      <c r="C10" s="227" t="s">
        <v>165</v>
      </c>
      <c r="D10" s="228"/>
      <c r="E10" s="228"/>
      <c r="F10" s="229"/>
      <c r="G10" s="229"/>
      <c r="H10" s="229"/>
      <c r="I10" s="229"/>
      <c r="J10" s="229"/>
      <c r="K10" s="230"/>
      <c r="L10" s="269"/>
      <c r="M10" s="223" t="s">
        <v>291</v>
      </c>
      <c r="N10" s="221" t="s">
        <v>292</v>
      </c>
      <c r="O10" s="222">
        <f>+計算!Z41</f>
        <v>0</v>
      </c>
    </row>
    <row r="11" spans="1:15" ht="13.5" customHeight="1">
      <c r="A11" s="378"/>
      <c r="B11" s="268"/>
      <c r="C11" s="231"/>
      <c r="D11" s="232"/>
      <c r="E11" s="232"/>
      <c r="F11" s="233"/>
      <c r="G11" s="232">
        <f>+計算!D41</f>
        <v>0</v>
      </c>
      <c r="H11" s="233"/>
      <c r="I11" s="233"/>
      <c r="J11" s="233"/>
      <c r="K11" s="234"/>
      <c r="L11" s="269"/>
      <c r="M11" s="223" t="s">
        <v>185</v>
      </c>
      <c r="N11" s="221" t="s">
        <v>172</v>
      </c>
      <c r="O11" s="222">
        <f>+計算!AD41</f>
        <v>0</v>
      </c>
    </row>
    <row r="12" spans="1:15" ht="13.5" customHeight="1">
      <c r="A12" s="378"/>
      <c r="B12" s="268"/>
      <c r="C12" s="235"/>
      <c r="D12" s="235"/>
      <c r="E12" s="235"/>
      <c r="F12" s="235"/>
      <c r="G12" s="236"/>
      <c r="H12" s="236"/>
      <c r="I12" s="236"/>
      <c r="J12" s="236"/>
      <c r="K12" s="236"/>
      <c r="L12" s="269"/>
    </row>
    <row r="13" spans="1:15" ht="13.5" customHeight="1">
      <c r="A13" s="378"/>
      <c r="B13" s="268"/>
      <c r="C13" s="235"/>
      <c r="D13" s="235"/>
      <c r="E13" s="235" t="s">
        <v>179</v>
      </c>
      <c r="F13" s="235"/>
      <c r="G13" s="236"/>
      <c r="H13" s="236"/>
      <c r="I13" s="236" t="s">
        <v>177</v>
      </c>
      <c r="J13" s="236"/>
      <c r="K13" s="236"/>
      <c r="L13" s="269"/>
    </row>
    <row r="14" spans="1:15" ht="13.5" customHeight="1">
      <c r="A14" s="378"/>
      <c r="B14" s="268"/>
      <c r="C14" s="235"/>
      <c r="D14" s="235"/>
      <c r="E14" s="235"/>
      <c r="F14" s="235"/>
      <c r="G14" s="236"/>
      <c r="H14" s="236"/>
      <c r="I14" s="236" t="s">
        <v>176</v>
      </c>
      <c r="J14" s="236"/>
      <c r="K14" s="236"/>
      <c r="L14" s="269"/>
    </row>
    <row r="15" spans="1:15" ht="13.5" customHeight="1">
      <c r="A15" s="378"/>
      <c r="B15" s="268"/>
      <c r="C15" s="227" t="s">
        <v>166</v>
      </c>
      <c r="D15" s="229"/>
      <c r="E15" s="228"/>
      <c r="F15" s="237"/>
      <c r="G15" s="238" t="s">
        <v>138</v>
      </c>
      <c r="H15" s="229"/>
      <c r="I15" s="229"/>
      <c r="J15" s="229"/>
      <c r="K15" s="230">
        <f>+計算!E41</f>
        <v>0</v>
      </c>
      <c r="L15" s="269"/>
      <c r="M15" s="223"/>
    </row>
    <row r="16" spans="1:15" ht="13.5" customHeight="1">
      <c r="A16" s="378"/>
      <c r="B16" s="268"/>
      <c r="C16" s="231"/>
      <c r="D16" s="232"/>
      <c r="E16" s="232">
        <f>+計算!H41</f>
        <v>0</v>
      </c>
      <c r="F16" s="239"/>
      <c r="G16" s="240"/>
      <c r="H16" s="241" t="s">
        <v>167</v>
      </c>
      <c r="I16" s="242"/>
      <c r="J16" s="242"/>
      <c r="K16" s="243">
        <f>+計算!F41</f>
        <v>0</v>
      </c>
      <c r="L16" s="269"/>
      <c r="M16" s="223"/>
    </row>
    <row r="17" spans="1:15" ht="13.5" customHeight="1" thickBot="1">
      <c r="A17" s="379"/>
      <c r="B17" s="270"/>
      <c r="C17" s="271"/>
      <c r="D17" s="271"/>
      <c r="E17" s="271"/>
      <c r="F17" s="271"/>
      <c r="G17" s="272"/>
      <c r="H17" s="272"/>
      <c r="I17" s="272"/>
      <c r="J17" s="272"/>
      <c r="K17" s="272"/>
      <c r="L17" s="273"/>
      <c r="M17" s="223"/>
    </row>
    <row r="18" spans="1:15" ht="13.5" customHeight="1" thickTop="1">
      <c r="D18" s="219"/>
      <c r="E18" s="219"/>
    </row>
    <row r="19" spans="1:15" ht="13.5" customHeight="1">
      <c r="D19" s="219" t="s">
        <v>178</v>
      </c>
      <c r="F19" s="213" t="s">
        <v>180</v>
      </c>
    </row>
    <row r="20" spans="1:15" ht="13.5" customHeight="1">
      <c r="D20" s="219"/>
      <c r="E20" s="219"/>
    </row>
    <row r="21" spans="1:15" ht="13.5" customHeight="1">
      <c r="C21" s="220" t="s">
        <v>168</v>
      </c>
      <c r="D21" s="142"/>
      <c r="E21" s="220" t="s">
        <v>169</v>
      </c>
      <c r="F21" s="142"/>
    </row>
    <row r="22" spans="1:15" ht="13.5" customHeight="1">
      <c r="C22" s="148"/>
      <c r="D22" s="149">
        <f>+計算!I41</f>
        <v>0</v>
      </c>
      <c r="E22" s="148"/>
      <c r="F22" s="149">
        <f>+計算!J41</f>
        <v>0</v>
      </c>
    </row>
    <row r="23" spans="1:15" ht="13.5" customHeight="1"/>
    <row r="24" spans="1:15" ht="13.5" customHeight="1" thickBot="1">
      <c r="D24" s="213" t="s">
        <v>181</v>
      </c>
    </row>
    <row r="25" spans="1:15" ht="13.5" customHeight="1" thickTop="1">
      <c r="A25" s="371" t="s">
        <v>184</v>
      </c>
      <c r="B25" s="274"/>
      <c r="C25" s="275"/>
      <c r="D25" s="275"/>
      <c r="E25" s="275"/>
      <c r="F25" s="275"/>
      <c r="G25" s="275"/>
      <c r="H25" s="276"/>
    </row>
    <row r="26" spans="1:15" ht="13.5" customHeight="1">
      <c r="A26" s="372"/>
      <c r="B26" s="277"/>
      <c r="C26" s="244" t="s">
        <v>170</v>
      </c>
      <c r="D26" s="245"/>
      <c r="E26" s="245"/>
      <c r="F26" s="245"/>
      <c r="G26" s="246"/>
      <c r="H26" s="278"/>
      <c r="M26" s="223" t="s">
        <v>291</v>
      </c>
      <c r="N26" s="221" t="s">
        <v>292</v>
      </c>
      <c r="O26" s="222">
        <f>+計算!AA41</f>
        <v>0</v>
      </c>
    </row>
    <row r="27" spans="1:15" ht="13.5" customHeight="1">
      <c r="A27" s="372"/>
      <c r="B27" s="277"/>
      <c r="C27" s="247" t="s">
        <v>171</v>
      </c>
      <c r="D27" s="248"/>
      <c r="E27" s="248"/>
      <c r="F27" s="248"/>
      <c r="G27" s="249">
        <f>+計算!K41</f>
        <v>0</v>
      </c>
      <c r="H27" s="278"/>
      <c r="M27" s="223" t="s">
        <v>185</v>
      </c>
      <c r="N27" s="221" t="s">
        <v>172</v>
      </c>
      <c r="O27" s="222">
        <f>+計算!AE41</f>
        <v>0</v>
      </c>
    </row>
    <row r="28" spans="1:15" ht="13.5" customHeight="1">
      <c r="A28" s="372"/>
      <c r="B28" s="277"/>
      <c r="C28" s="250"/>
      <c r="D28" s="250"/>
      <c r="E28" s="250"/>
      <c r="F28" s="250"/>
      <c r="G28" s="250"/>
      <c r="H28" s="278"/>
    </row>
    <row r="29" spans="1:15" ht="13.5" customHeight="1">
      <c r="A29" s="372"/>
      <c r="B29" s="277"/>
      <c r="C29" s="250"/>
      <c r="D29" s="250" t="s">
        <v>177</v>
      </c>
      <c r="E29" s="250"/>
      <c r="F29" s="250"/>
      <c r="G29" s="250"/>
      <c r="H29" s="278"/>
    </row>
    <row r="30" spans="1:15" ht="13.5" customHeight="1">
      <c r="A30" s="372"/>
      <c r="B30" s="277"/>
      <c r="C30" s="250"/>
      <c r="D30" s="250" t="s">
        <v>176</v>
      </c>
      <c r="E30" s="250"/>
      <c r="F30" s="250"/>
      <c r="G30" s="250"/>
      <c r="H30" s="278"/>
    </row>
    <row r="31" spans="1:15" ht="13.5" customHeight="1">
      <c r="A31" s="372"/>
      <c r="B31" s="277"/>
      <c r="C31" s="250"/>
      <c r="D31" s="250"/>
      <c r="E31" s="250"/>
      <c r="F31" s="250"/>
      <c r="G31" s="250"/>
      <c r="H31" s="278"/>
    </row>
    <row r="32" spans="1:15" ht="13.5" customHeight="1">
      <c r="A32" s="372"/>
      <c r="B32" s="277"/>
      <c r="C32" s="244" t="s">
        <v>138</v>
      </c>
      <c r="D32" s="245"/>
      <c r="E32" s="245"/>
      <c r="F32" s="246">
        <f>+計算!L41</f>
        <v>0</v>
      </c>
      <c r="G32" s="250"/>
      <c r="H32" s="278"/>
    </row>
    <row r="33" spans="1:10" ht="13.5" customHeight="1">
      <c r="A33" s="372"/>
      <c r="B33" s="277"/>
      <c r="C33" s="247"/>
      <c r="D33" s="251" t="s">
        <v>167</v>
      </c>
      <c r="E33" s="252"/>
      <c r="F33" s="253">
        <f>+計算!M41</f>
        <v>0</v>
      </c>
      <c r="G33" s="250"/>
      <c r="H33" s="278"/>
    </row>
    <row r="34" spans="1:10" ht="13.5" customHeight="1" thickBot="1">
      <c r="A34" s="373"/>
      <c r="B34" s="279"/>
      <c r="C34" s="280"/>
      <c r="D34" s="280"/>
      <c r="E34" s="280"/>
      <c r="F34" s="280"/>
      <c r="G34" s="280"/>
      <c r="H34" s="281"/>
    </row>
    <row r="35" spans="1:10" ht="13.5" customHeight="1" thickTop="1">
      <c r="A35" s="225"/>
    </row>
    <row r="36" spans="1:10" ht="13.5" customHeight="1"/>
    <row r="37" spans="1:10" ht="13.5" customHeight="1">
      <c r="C37" s="220" t="s">
        <v>316</v>
      </c>
      <c r="D37" s="215"/>
      <c r="E37" s="215"/>
      <c r="F37" s="215"/>
      <c r="G37" s="142"/>
    </row>
    <row r="38" spans="1:10" ht="13.5" customHeight="1">
      <c r="C38" s="148" t="s">
        <v>173</v>
      </c>
      <c r="D38" s="218"/>
      <c r="E38" s="218"/>
      <c r="F38" s="218"/>
      <c r="G38" s="149">
        <f>計算!G41+計算!N41</f>
        <v>0</v>
      </c>
    </row>
    <row r="39" spans="1:10" ht="13.5" customHeight="1"/>
    <row r="40" spans="1:10" ht="13.5" customHeight="1">
      <c r="E40" s="213" t="s">
        <v>288</v>
      </c>
      <c r="J40" s="224"/>
    </row>
    <row r="41" spans="1:10" ht="13.5" customHeight="1"/>
    <row r="42" spans="1:10" ht="13.5" customHeight="1">
      <c r="C42" s="220" t="s">
        <v>174</v>
      </c>
      <c r="D42" s="215"/>
      <c r="E42" s="215"/>
      <c r="F42" s="142"/>
    </row>
    <row r="43" spans="1:10" ht="13.5" customHeight="1">
      <c r="C43" s="148"/>
      <c r="D43" s="218"/>
      <c r="E43" s="218"/>
      <c r="F43" s="149">
        <f>+計算!Q41</f>
        <v>0</v>
      </c>
    </row>
    <row r="44" spans="1:10" ht="13.5" customHeight="1">
      <c r="D44" s="219" t="s">
        <v>182</v>
      </c>
      <c r="E44" s="219"/>
    </row>
    <row r="45" spans="1:10" ht="13.5" customHeight="1"/>
    <row r="46" spans="1:10" ht="13.5" customHeight="1">
      <c r="D46" s="219" t="s">
        <v>178</v>
      </c>
      <c r="E46" s="219"/>
      <c r="F46" s="213" t="s">
        <v>180</v>
      </c>
    </row>
    <row r="47" spans="1:10" ht="13.5" customHeight="1">
      <c r="C47" s="220" t="s">
        <v>168</v>
      </c>
      <c r="D47" s="142"/>
      <c r="E47" s="220" t="s">
        <v>169</v>
      </c>
      <c r="F47" s="142"/>
    </row>
    <row r="48" spans="1:10" ht="13.5" customHeight="1">
      <c r="C48" s="148"/>
      <c r="D48" s="149">
        <f>+計算!R41</f>
        <v>0</v>
      </c>
      <c r="E48" s="148"/>
      <c r="F48" s="149">
        <f>+計算!S41</f>
        <v>0</v>
      </c>
    </row>
    <row r="49" spans="1:15" ht="13.5" customHeight="1">
      <c r="E49" s="223"/>
      <c r="F49" s="223"/>
    </row>
    <row r="50" spans="1:15" ht="13.5" customHeight="1" thickBot="1">
      <c r="D50" s="213" t="s">
        <v>181</v>
      </c>
    </row>
    <row r="51" spans="1:15" ht="13.5" customHeight="1" thickTop="1">
      <c r="A51" s="374" t="s">
        <v>183</v>
      </c>
      <c r="B51" s="282"/>
      <c r="C51" s="283"/>
      <c r="D51" s="283"/>
      <c r="E51" s="283"/>
      <c r="F51" s="283"/>
      <c r="G51" s="283"/>
      <c r="H51" s="284"/>
    </row>
    <row r="52" spans="1:15" ht="13.5" customHeight="1">
      <c r="A52" s="375"/>
      <c r="B52" s="285"/>
      <c r="C52" s="254" t="s">
        <v>175</v>
      </c>
      <c r="D52" s="255"/>
      <c r="E52" s="255"/>
      <c r="F52" s="255"/>
      <c r="G52" s="256"/>
      <c r="H52" s="286"/>
      <c r="M52" s="223" t="s">
        <v>291</v>
      </c>
      <c r="N52" s="221" t="s">
        <v>292</v>
      </c>
      <c r="O52" s="222">
        <f>+計算!AB41</f>
        <v>0</v>
      </c>
    </row>
    <row r="53" spans="1:15" ht="13.5" customHeight="1">
      <c r="A53" s="375"/>
      <c r="B53" s="285"/>
      <c r="C53" s="257" t="s">
        <v>171</v>
      </c>
      <c r="D53" s="258"/>
      <c r="E53" s="258"/>
      <c r="F53" s="258"/>
      <c r="G53" s="259">
        <f>+計算!T41</f>
        <v>0</v>
      </c>
      <c r="H53" s="286"/>
      <c r="M53" s="223" t="s">
        <v>185</v>
      </c>
      <c r="N53" s="221" t="s">
        <v>172</v>
      </c>
      <c r="O53" s="222">
        <f>+計算!AF41</f>
        <v>0</v>
      </c>
    </row>
    <row r="54" spans="1:15" ht="13.5" customHeight="1">
      <c r="A54" s="375"/>
      <c r="B54" s="285"/>
      <c r="C54" s="260"/>
      <c r="D54" s="260"/>
      <c r="E54" s="260"/>
      <c r="F54" s="260"/>
      <c r="G54" s="260"/>
      <c r="H54" s="286"/>
    </row>
    <row r="55" spans="1:15" ht="13.5" customHeight="1">
      <c r="A55" s="375"/>
      <c r="B55" s="285"/>
      <c r="C55" s="260"/>
      <c r="D55" s="260" t="s">
        <v>177</v>
      </c>
      <c r="E55" s="260"/>
      <c r="F55" s="260"/>
      <c r="G55" s="260"/>
      <c r="H55" s="286"/>
    </row>
    <row r="56" spans="1:15" ht="13.5" customHeight="1">
      <c r="A56" s="375"/>
      <c r="B56" s="285"/>
      <c r="C56" s="260"/>
      <c r="D56" s="260" t="s">
        <v>176</v>
      </c>
      <c r="E56" s="260"/>
      <c r="F56" s="260"/>
      <c r="G56" s="260"/>
      <c r="H56" s="286"/>
    </row>
    <row r="57" spans="1:15" ht="13.5" customHeight="1">
      <c r="A57" s="375"/>
      <c r="B57" s="285"/>
      <c r="C57" s="260"/>
      <c r="D57" s="260"/>
      <c r="E57" s="260"/>
      <c r="F57" s="260"/>
      <c r="G57" s="260"/>
      <c r="H57" s="286"/>
    </row>
    <row r="58" spans="1:15" ht="13.5" customHeight="1">
      <c r="A58" s="375"/>
      <c r="B58" s="285"/>
      <c r="C58" s="254" t="s">
        <v>138</v>
      </c>
      <c r="D58" s="255"/>
      <c r="E58" s="255"/>
      <c r="F58" s="256">
        <f>+計算!U41</f>
        <v>0</v>
      </c>
      <c r="G58" s="260"/>
      <c r="H58" s="286"/>
    </row>
    <row r="59" spans="1:15" ht="13.5" customHeight="1">
      <c r="A59" s="375"/>
      <c r="B59" s="285"/>
      <c r="C59" s="257"/>
      <c r="D59" s="261" t="s">
        <v>167</v>
      </c>
      <c r="E59" s="262"/>
      <c r="F59" s="263">
        <f>+計算!V41</f>
        <v>0</v>
      </c>
      <c r="G59" s="260"/>
      <c r="H59" s="286"/>
    </row>
    <row r="60" spans="1:15" ht="11.4" thickBot="1">
      <c r="A60" s="376"/>
      <c r="B60" s="287"/>
      <c r="C60" s="288"/>
      <c r="D60" s="288"/>
      <c r="E60" s="288"/>
      <c r="F60" s="288"/>
      <c r="G60" s="288"/>
      <c r="H60" s="289"/>
    </row>
    <row r="61" spans="1:15" ht="11.4" thickTop="1"/>
  </sheetData>
  <mergeCells count="3">
    <mergeCell ref="A25:A34"/>
    <mergeCell ref="A51:A60"/>
    <mergeCell ref="A9:A17"/>
  </mergeCells>
  <phoneticPr fontId="5"/>
  <printOptions horizontalCentered="1"/>
  <pageMargins left="0.70866141732283472" right="0.70866141732283472" top="0.74803149606299213" bottom="0.74803149606299213" header="0.31496062992125984" footer="0.31496062992125984"/>
  <pageSetup paperSize="9" scale="91"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showGridLines="0" workbookViewId="0">
      <selection activeCell="B3" sqref="B3"/>
    </sheetView>
  </sheetViews>
  <sheetFormatPr defaultRowHeight="10.8"/>
  <sheetData>
    <row r="1" spans="1:11" ht="14.4">
      <c r="A1" s="291" t="s">
        <v>220</v>
      </c>
    </row>
    <row r="3" spans="1:11">
      <c r="A3" t="s">
        <v>221</v>
      </c>
      <c r="C3" t="str">
        <f>+データ入力表!D3</f>
        <v>〇〇による需要増加による経済波及効果分析</v>
      </c>
    </row>
    <row r="4" spans="1:11">
      <c r="K4" s="125" t="str">
        <f>+"（単位："&amp;データ入力表!E6&amp;"）"</f>
        <v>（単位：億円）</v>
      </c>
    </row>
    <row r="5" spans="1:11" ht="11.25" customHeight="1"/>
  </sheetData>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G41"/>
  <sheetViews>
    <sheetView workbookViewId="0">
      <pane xSplit="2" ySplit="4" topLeftCell="C5" activePane="bottomRight" state="frozen"/>
      <selection activeCell="S46" sqref="S46"/>
      <selection pane="topRight" activeCell="S46" sqref="S46"/>
      <selection pane="bottomLeft" activeCell="S46" sqref="S46"/>
      <selection pane="bottomRight" activeCell="B3" sqref="B3"/>
    </sheetView>
  </sheetViews>
  <sheetFormatPr defaultColWidth="9.375" defaultRowHeight="10.8"/>
  <cols>
    <col min="1" max="1" width="4" style="92" customWidth="1"/>
    <col min="2" max="2" width="27.125" style="78" bestFit="1" customWidth="1"/>
    <col min="3" max="3" width="13" style="78" customWidth="1"/>
    <col min="4" max="6" width="10.625" style="78" customWidth="1"/>
    <col min="7" max="7" width="10.625" style="308" customWidth="1"/>
    <col min="8" max="13" width="10.625" style="78" customWidth="1"/>
    <col min="14" max="14" width="10.625" style="308" customWidth="1"/>
    <col min="15" max="33" width="10.625" style="78" customWidth="1"/>
    <col min="34" max="16384" width="9.375" style="78"/>
  </cols>
  <sheetData>
    <row r="1" spans="1:33" ht="11.4" thickBot="1"/>
    <row r="2" spans="1:33" ht="11.25" customHeight="1" thickBot="1">
      <c r="A2" s="115"/>
      <c r="B2" s="116"/>
      <c r="C2" s="380" t="s">
        <v>43</v>
      </c>
      <c r="D2" s="311" t="s">
        <v>44</v>
      </c>
      <c r="E2" s="311"/>
      <c r="F2" s="311"/>
      <c r="G2" s="311"/>
      <c r="H2" s="79" t="s">
        <v>45</v>
      </c>
      <c r="I2" s="80"/>
      <c r="J2" s="80"/>
      <c r="K2" s="312" t="s">
        <v>114</v>
      </c>
      <c r="L2" s="313"/>
      <c r="M2" s="314"/>
      <c r="N2" s="358"/>
      <c r="O2" s="80"/>
      <c r="P2" s="80"/>
      <c r="Q2" s="81"/>
      <c r="R2" s="81"/>
      <c r="S2" s="81"/>
      <c r="T2" s="315" t="s">
        <v>115</v>
      </c>
      <c r="U2" s="316"/>
      <c r="V2" s="316"/>
      <c r="W2" s="318" t="s">
        <v>46</v>
      </c>
      <c r="X2" s="319"/>
      <c r="Y2" s="320"/>
      <c r="Z2" s="317" t="s">
        <v>45</v>
      </c>
      <c r="AA2" s="79" t="s">
        <v>47</v>
      </c>
      <c r="AB2" s="79" t="s">
        <v>48</v>
      </c>
      <c r="AC2" s="80"/>
      <c r="AD2" s="79" t="s">
        <v>45</v>
      </c>
      <c r="AE2" s="79" t="s">
        <v>47</v>
      </c>
      <c r="AF2" s="79" t="s">
        <v>48</v>
      </c>
      <c r="AG2" s="80"/>
    </row>
    <row r="3" spans="1:33" ht="21.6">
      <c r="A3" s="117"/>
      <c r="B3" s="118"/>
      <c r="C3" s="381"/>
      <c r="D3" s="82" t="s">
        <v>49</v>
      </c>
      <c r="E3" s="82" t="s">
        <v>50</v>
      </c>
      <c r="F3" s="82" t="s">
        <v>51</v>
      </c>
      <c r="G3" s="82" t="s">
        <v>314</v>
      </c>
      <c r="H3" s="83" t="s">
        <v>52</v>
      </c>
      <c r="I3" s="83" t="s">
        <v>53</v>
      </c>
      <c r="J3" s="83" t="s">
        <v>54</v>
      </c>
      <c r="K3" s="83" t="s">
        <v>55</v>
      </c>
      <c r="L3" s="83" t="s">
        <v>56</v>
      </c>
      <c r="M3" s="83" t="s">
        <v>57</v>
      </c>
      <c r="N3" s="82" t="s">
        <v>314</v>
      </c>
      <c r="O3" s="83" t="s">
        <v>58</v>
      </c>
      <c r="P3" s="83" t="s">
        <v>59</v>
      </c>
      <c r="Q3" s="84" t="s">
        <v>60</v>
      </c>
      <c r="R3" s="84" t="s">
        <v>61</v>
      </c>
      <c r="S3" s="84" t="s">
        <v>62</v>
      </c>
      <c r="T3" s="84" t="s">
        <v>63</v>
      </c>
      <c r="U3" s="84" t="s">
        <v>64</v>
      </c>
      <c r="V3" s="84" t="s">
        <v>65</v>
      </c>
      <c r="W3" s="84" t="s">
        <v>66</v>
      </c>
      <c r="X3" s="84" t="s">
        <v>64</v>
      </c>
      <c r="Y3" s="84" t="s">
        <v>65</v>
      </c>
      <c r="Z3" s="83" t="s">
        <v>85</v>
      </c>
      <c r="AA3" s="83" t="s">
        <v>85</v>
      </c>
      <c r="AB3" s="83" t="s">
        <v>85</v>
      </c>
      <c r="AC3" s="83" t="s">
        <v>119</v>
      </c>
      <c r="AD3" s="83" t="s">
        <v>86</v>
      </c>
      <c r="AE3" s="83" t="s">
        <v>86</v>
      </c>
      <c r="AF3" s="83" t="s">
        <v>86</v>
      </c>
      <c r="AG3" s="83" t="s">
        <v>67</v>
      </c>
    </row>
    <row r="4" spans="1:33" ht="21.6">
      <c r="A4" s="94"/>
      <c r="B4" s="71"/>
      <c r="C4" s="85" t="s">
        <v>87</v>
      </c>
      <c r="D4" s="86" t="s">
        <v>109</v>
      </c>
      <c r="E4" s="85" t="s">
        <v>68</v>
      </c>
      <c r="F4" s="85" t="s">
        <v>69</v>
      </c>
      <c r="G4" s="85" t="s">
        <v>313</v>
      </c>
      <c r="H4" s="87" t="s">
        <v>70</v>
      </c>
      <c r="I4" s="87" t="s">
        <v>71</v>
      </c>
      <c r="J4" s="87" t="s">
        <v>72</v>
      </c>
      <c r="K4" s="87" t="s">
        <v>73</v>
      </c>
      <c r="L4" s="87" t="s">
        <v>74</v>
      </c>
      <c r="M4" s="87" t="s">
        <v>75</v>
      </c>
      <c r="N4" s="85" t="s">
        <v>331</v>
      </c>
      <c r="O4" s="87" t="s">
        <v>88</v>
      </c>
      <c r="P4" s="87" t="s">
        <v>315</v>
      </c>
      <c r="Q4" s="85" t="s">
        <v>76</v>
      </c>
      <c r="R4" s="85" t="s">
        <v>77</v>
      </c>
      <c r="S4" s="85" t="s">
        <v>78</v>
      </c>
      <c r="T4" s="87" t="s">
        <v>79</v>
      </c>
      <c r="U4" s="87" t="s">
        <v>80</v>
      </c>
      <c r="V4" s="87" t="s">
        <v>81</v>
      </c>
      <c r="W4" s="85" t="s">
        <v>89</v>
      </c>
      <c r="X4" s="85" t="s">
        <v>90</v>
      </c>
      <c r="Y4" s="85" t="s">
        <v>91</v>
      </c>
      <c r="Z4" s="87" t="s">
        <v>116</v>
      </c>
      <c r="AA4" s="87" t="s">
        <v>117</v>
      </c>
      <c r="AB4" s="87" t="s">
        <v>118</v>
      </c>
      <c r="AC4" s="87"/>
      <c r="AD4" s="87" t="s">
        <v>82</v>
      </c>
      <c r="AE4" s="87" t="s">
        <v>83</v>
      </c>
      <c r="AF4" s="87" t="s">
        <v>84</v>
      </c>
      <c r="AG4" s="87"/>
    </row>
    <row r="5" spans="1:33">
      <c r="A5" s="88">
        <v>1</v>
      </c>
      <c r="B5" s="60" t="s">
        <v>0</v>
      </c>
      <c r="C5" s="119">
        <f>+価格変換!J6</f>
        <v>0</v>
      </c>
      <c r="D5" s="119">
        <f>+$C5*各種係数!D4</f>
        <v>0</v>
      </c>
      <c r="E5" s="119">
        <f>+$D5*各種係数!E4</f>
        <v>0</v>
      </c>
      <c r="F5" s="119">
        <f>+$D5*各種係数!F4</f>
        <v>0</v>
      </c>
      <c r="G5" s="119">
        <f>+$D5*各種係数!G4</f>
        <v>0</v>
      </c>
      <c r="H5" s="119">
        <f>+投入係数!AM54</f>
        <v>0</v>
      </c>
      <c r="I5" s="119">
        <f>+H5*各種係数!D4</f>
        <v>0</v>
      </c>
      <c r="J5" s="119">
        <f>+H5*各種係数!C4</f>
        <v>0</v>
      </c>
      <c r="K5" s="119">
        <f t="array" ref="K5:K40">MMULT(逆行列係数!C4:AL39,I5:I40)</f>
        <v>0</v>
      </c>
      <c r="L5" s="119">
        <f>+K5*各種係数!E4</f>
        <v>0</v>
      </c>
      <c r="M5" s="119">
        <f>+K5*各種係数!F4</f>
        <v>0</v>
      </c>
      <c r="N5" s="119">
        <f>+K5*各種係数!G4</f>
        <v>0</v>
      </c>
      <c r="O5" s="119"/>
      <c r="P5" s="119"/>
      <c r="Q5" s="119">
        <f>+$P$41*各種係数!H4</f>
        <v>0</v>
      </c>
      <c r="R5" s="119">
        <f>+Q5*各種係数!D4</f>
        <v>0</v>
      </c>
      <c r="S5" s="119">
        <f>+Q5*各種係数!C4</f>
        <v>0</v>
      </c>
      <c r="T5" s="119">
        <f t="array" ref="T5:T40">MMULT(逆行列係数!C4:AL39,R5:R40)</f>
        <v>0</v>
      </c>
      <c r="U5" s="119">
        <f>+T5*各種係数!E4</f>
        <v>0</v>
      </c>
      <c r="V5" s="119">
        <f>+T5*各種係数!F4</f>
        <v>0</v>
      </c>
      <c r="W5" s="119">
        <f>+D5+K5+T5</f>
        <v>0</v>
      </c>
      <c r="X5" s="119">
        <f>+E5+L5+U5</f>
        <v>0</v>
      </c>
      <c r="Y5" s="119">
        <f>+F5+M5+V5</f>
        <v>0</v>
      </c>
      <c r="Z5" s="119">
        <f>+D5*各種係数!I4*各種係数!$M$5</f>
        <v>0</v>
      </c>
      <c r="AA5" s="119">
        <f>+K5*各種係数!I4*各種係数!$M$5</f>
        <v>0</v>
      </c>
      <c r="AB5" s="119">
        <f>+T5*各種係数!I4*各種係数!$M$5</f>
        <v>0</v>
      </c>
      <c r="AC5" s="119">
        <f>SUM(Z5:AB5)</f>
        <v>0</v>
      </c>
      <c r="AD5" s="119">
        <f>+D5*各種係数!J4*各種係数!$M$5</f>
        <v>0</v>
      </c>
      <c r="AE5" s="119">
        <f>+K5*各種係数!J4*各種係数!$M$5</f>
        <v>0</v>
      </c>
      <c r="AF5" s="119">
        <f>+T5*各種係数!J4*各種係数!$M$5</f>
        <v>0</v>
      </c>
      <c r="AG5" s="119">
        <f>SUM(AD5:AF5)</f>
        <v>0</v>
      </c>
    </row>
    <row r="6" spans="1:33">
      <c r="A6" s="88">
        <v>2</v>
      </c>
      <c r="B6" s="60" t="s">
        <v>1</v>
      </c>
      <c r="C6" s="120">
        <f>+価格変換!J7</f>
        <v>0</v>
      </c>
      <c r="D6" s="120">
        <f>+$C6*各種係数!D5</f>
        <v>0</v>
      </c>
      <c r="E6" s="120">
        <f>+$D6*各種係数!E5</f>
        <v>0</v>
      </c>
      <c r="F6" s="120">
        <f>+$D6*各種係数!F5</f>
        <v>0</v>
      </c>
      <c r="G6" s="120">
        <f>+$D6*各種係数!G5</f>
        <v>0</v>
      </c>
      <c r="H6" s="120">
        <f>+投入係数!AM55</f>
        <v>0</v>
      </c>
      <c r="I6" s="120">
        <f>+H6*各種係数!D5</f>
        <v>0</v>
      </c>
      <c r="J6" s="120">
        <f>+H6*各種係数!C5</f>
        <v>0</v>
      </c>
      <c r="K6" s="120">
        <v>0</v>
      </c>
      <c r="L6" s="120">
        <f>+K6*各種係数!E5</f>
        <v>0</v>
      </c>
      <c r="M6" s="120">
        <f>+K6*各種係数!F5</f>
        <v>0</v>
      </c>
      <c r="N6" s="120">
        <f>+K6*各種係数!G5</f>
        <v>0</v>
      </c>
      <c r="O6" s="120"/>
      <c r="P6" s="120"/>
      <c r="Q6" s="120">
        <f>+$P$41*各種係数!H5</f>
        <v>0</v>
      </c>
      <c r="R6" s="120">
        <f>+Q6*各種係数!D5</f>
        <v>0</v>
      </c>
      <c r="S6" s="120">
        <f>+Q6*各種係数!C5</f>
        <v>0</v>
      </c>
      <c r="T6" s="120">
        <v>0</v>
      </c>
      <c r="U6" s="120">
        <f>+T6*各種係数!E5</f>
        <v>0</v>
      </c>
      <c r="V6" s="120">
        <f>+T6*各種係数!F5</f>
        <v>0</v>
      </c>
      <c r="W6" s="120">
        <f t="shared" ref="W6:W40" si="0">+D6+K6+T6</f>
        <v>0</v>
      </c>
      <c r="X6" s="120">
        <f t="shared" ref="X6:X40" si="1">+E6+L6+U6</f>
        <v>0</v>
      </c>
      <c r="Y6" s="120">
        <f t="shared" ref="Y6:Y40" si="2">+F6+M6+V6</f>
        <v>0</v>
      </c>
      <c r="Z6" s="120">
        <f>+D6*各種係数!I5*各種係数!$M$5</f>
        <v>0</v>
      </c>
      <c r="AA6" s="120">
        <f>+K6*各種係数!I5*各種係数!$M$5</f>
        <v>0</v>
      </c>
      <c r="AB6" s="120">
        <f>+T6*各種係数!I5*各種係数!$M$5</f>
        <v>0</v>
      </c>
      <c r="AC6" s="120">
        <f t="shared" ref="AC6:AC40" si="3">SUM(Z6:AB6)</f>
        <v>0</v>
      </c>
      <c r="AD6" s="120">
        <f>+D6*各種係数!J5*各種係数!$M$5</f>
        <v>0</v>
      </c>
      <c r="AE6" s="120">
        <f>+K6*各種係数!J5*各種係数!$M$5</f>
        <v>0</v>
      </c>
      <c r="AF6" s="120">
        <f>+T6*各種係数!J5*各種係数!$M$5</f>
        <v>0</v>
      </c>
      <c r="AG6" s="120">
        <f t="shared" ref="AG6:AG40" si="4">SUM(AD6:AF6)</f>
        <v>0</v>
      </c>
    </row>
    <row r="7" spans="1:33">
      <c r="A7" s="88">
        <v>3</v>
      </c>
      <c r="B7" s="60" t="s">
        <v>2</v>
      </c>
      <c r="C7" s="120">
        <f>+価格変換!J8</f>
        <v>0</v>
      </c>
      <c r="D7" s="120">
        <f>+$C7*各種係数!D6</f>
        <v>0</v>
      </c>
      <c r="E7" s="120">
        <f>+$D7*各種係数!E6</f>
        <v>0</v>
      </c>
      <c r="F7" s="120">
        <f>+$D7*各種係数!F6</f>
        <v>0</v>
      </c>
      <c r="G7" s="120">
        <f>+$D7*各種係数!G6</f>
        <v>0</v>
      </c>
      <c r="H7" s="120">
        <f>+投入係数!AM56</f>
        <v>0</v>
      </c>
      <c r="I7" s="120">
        <f>+H7*各種係数!D6</f>
        <v>0</v>
      </c>
      <c r="J7" s="120">
        <f>+H7*各種係数!C6</f>
        <v>0</v>
      </c>
      <c r="K7" s="120">
        <v>0</v>
      </c>
      <c r="L7" s="120">
        <f>+K7*各種係数!E6</f>
        <v>0</v>
      </c>
      <c r="M7" s="120">
        <f>+K7*各種係数!F6</f>
        <v>0</v>
      </c>
      <c r="N7" s="120">
        <f>+K7*各種係数!G6</f>
        <v>0</v>
      </c>
      <c r="O7" s="120"/>
      <c r="P7" s="120"/>
      <c r="Q7" s="120">
        <f>+$P$41*各種係数!H6</f>
        <v>0</v>
      </c>
      <c r="R7" s="120">
        <f>+Q7*各種係数!D6</f>
        <v>0</v>
      </c>
      <c r="S7" s="120">
        <f>+Q7*各種係数!C6</f>
        <v>0</v>
      </c>
      <c r="T7" s="120">
        <v>0</v>
      </c>
      <c r="U7" s="120">
        <f>+T7*各種係数!E6</f>
        <v>0</v>
      </c>
      <c r="V7" s="120">
        <f>+T7*各種係数!F6</f>
        <v>0</v>
      </c>
      <c r="W7" s="120">
        <f t="shared" si="0"/>
        <v>0</v>
      </c>
      <c r="X7" s="120">
        <f t="shared" si="1"/>
        <v>0</v>
      </c>
      <c r="Y7" s="120">
        <f t="shared" si="2"/>
        <v>0</v>
      </c>
      <c r="Z7" s="120">
        <f>+D7*各種係数!I6*各種係数!$M$5</f>
        <v>0</v>
      </c>
      <c r="AA7" s="120">
        <f>+K7*各種係数!I6*各種係数!$M$5</f>
        <v>0</v>
      </c>
      <c r="AB7" s="120">
        <f>+T7*各種係数!I6*各種係数!$M$5</f>
        <v>0</v>
      </c>
      <c r="AC7" s="120">
        <f t="shared" si="3"/>
        <v>0</v>
      </c>
      <c r="AD7" s="120">
        <f>+D7*各種係数!J6*各種係数!$M$5</f>
        <v>0</v>
      </c>
      <c r="AE7" s="120">
        <f>+K7*各種係数!J6*各種係数!$M$5</f>
        <v>0</v>
      </c>
      <c r="AF7" s="120">
        <f>+T7*各種係数!J6*各種係数!$M$5</f>
        <v>0</v>
      </c>
      <c r="AG7" s="120">
        <f t="shared" si="4"/>
        <v>0</v>
      </c>
    </row>
    <row r="8" spans="1:33">
      <c r="A8" s="88">
        <v>6</v>
      </c>
      <c r="B8" s="60" t="s">
        <v>3</v>
      </c>
      <c r="C8" s="120">
        <f>+価格変換!J9</f>
        <v>0</v>
      </c>
      <c r="D8" s="120">
        <f>+$C8*各種係数!D7</f>
        <v>0</v>
      </c>
      <c r="E8" s="120">
        <f>+$D8*各種係数!E7</f>
        <v>0</v>
      </c>
      <c r="F8" s="120">
        <f>+$D8*各種係数!F7</f>
        <v>0</v>
      </c>
      <c r="G8" s="120">
        <f>+$D8*各種係数!G7</f>
        <v>0</v>
      </c>
      <c r="H8" s="120">
        <f>+投入係数!AM57</f>
        <v>0</v>
      </c>
      <c r="I8" s="120">
        <f>+H8*各種係数!D7</f>
        <v>0</v>
      </c>
      <c r="J8" s="120">
        <f>+H8*各種係数!C7</f>
        <v>0</v>
      </c>
      <c r="K8" s="120">
        <v>0</v>
      </c>
      <c r="L8" s="120">
        <f>+K8*各種係数!E7</f>
        <v>0</v>
      </c>
      <c r="M8" s="120">
        <f>+K8*各種係数!F7</f>
        <v>0</v>
      </c>
      <c r="N8" s="120">
        <f>+K8*各種係数!G7</f>
        <v>0</v>
      </c>
      <c r="O8" s="120"/>
      <c r="P8" s="120"/>
      <c r="Q8" s="120">
        <f>+$P$41*各種係数!H7</f>
        <v>0</v>
      </c>
      <c r="R8" s="120">
        <f>+Q8*各種係数!D7</f>
        <v>0</v>
      </c>
      <c r="S8" s="120">
        <f>+Q8*各種係数!C7</f>
        <v>0</v>
      </c>
      <c r="T8" s="120">
        <v>0</v>
      </c>
      <c r="U8" s="120">
        <f>+T8*各種係数!E7</f>
        <v>0</v>
      </c>
      <c r="V8" s="120">
        <f>+T8*各種係数!F7</f>
        <v>0</v>
      </c>
      <c r="W8" s="120">
        <f t="shared" si="0"/>
        <v>0</v>
      </c>
      <c r="X8" s="120">
        <f t="shared" si="1"/>
        <v>0</v>
      </c>
      <c r="Y8" s="120">
        <f t="shared" si="2"/>
        <v>0</v>
      </c>
      <c r="Z8" s="120">
        <f>+D8*各種係数!I7*各種係数!$M$5</f>
        <v>0</v>
      </c>
      <c r="AA8" s="120">
        <f>+K8*各種係数!I7*各種係数!$M$5</f>
        <v>0</v>
      </c>
      <c r="AB8" s="120">
        <f>+T8*各種係数!I7*各種係数!$M$5</f>
        <v>0</v>
      </c>
      <c r="AC8" s="120">
        <f t="shared" si="3"/>
        <v>0</v>
      </c>
      <c r="AD8" s="120">
        <f>+D8*各種係数!J7*各種係数!$M$5</f>
        <v>0</v>
      </c>
      <c r="AE8" s="120">
        <f>+K8*各種係数!J7*各種係数!$M$5</f>
        <v>0</v>
      </c>
      <c r="AF8" s="120">
        <f>+T8*各種係数!J7*各種係数!$M$5</f>
        <v>0</v>
      </c>
      <c r="AG8" s="120">
        <f t="shared" si="4"/>
        <v>0</v>
      </c>
    </row>
    <row r="9" spans="1:33">
      <c r="A9" s="88">
        <v>11</v>
      </c>
      <c r="B9" s="60" t="s">
        <v>4</v>
      </c>
      <c r="C9" s="120">
        <f>+価格変換!J10</f>
        <v>0</v>
      </c>
      <c r="D9" s="120">
        <f>+$C9*各種係数!D8</f>
        <v>0</v>
      </c>
      <c r="E9" s="120">
        <f>+$D9*各種係数!E8</f>
        <v>0</v>
      </c>
      <c r="F9" s="120">
        <f>+$D9*各種係数!F8</f>
        <v>0</v>
      </c>
      <c r="G9" s="120">
        <f>+$D9*各種係数!G8</f>
        <v>0</v>
      </c>
      <c r="H9" s="120">
        <f>+投入係数!AM58</f>
        <v>0</v>
      </c>
      <c r="I9" s="120">
        <f>+H9*各種係数!D8</f>
        <v>0</v>
      </c>
      <c r="J9" s="120">
        <f>+H9*各種係数!C8</f>
        <v>0</v>
      </c>
      <c r="K9" s="120">
        <v>0</v>
      </c>
      <c r="L9" s="120">
        <f>+K9*各種係数!E8</f>
        <v>0</v>
      </c>
      <c r="M9" s="120">
        <f>+K9*各種係数!F8</f>
        <v>0</v>
      </c>
      <c r="N9" s="120">
        <f>+K9*各種係数!G8</f>
        <v>0</v>
      </c>
      <c r="O9" s="120"/>
      <c r="P9" s="120"/>
      <c r="Q9" s="120">
        <f>+$P$41*各種係数!H8</f>
        <v>0</v>
      </c>
      <c r="R9" s="120">
        <f>+Q9*各種係数!D8</f>
        <v>0</v>
      </c>
      <c r="S9" s="120">
        <f>+Q9*各種係数!C8</f>
        <v>0</v>
      </c>
      <c r="T9" s="120">
        <v>0</v>
      </c>
      <c r="U9" s="120">
        <f>+T9*各種係数!E8</f>
        <v>0</v>
      </c>
      <c r="V9" s="120">
        <f>+T9*各種係数!F8</f>
        <v>0</v>
      </c>
      <c r="W9" s="120">
        <f t="shared" si="0"/>
        <v>0</v>
      </c>
      <c r="X9" s="120">
        <f t="shared" si="1"/>
        <v>0</v>
      </c>
      <c r="Y9" s="120">
        <f t="shared" si="2"/>
        <v>0</v>
      </c>
      <c r="Z9" s="120">
        <f>+D9*各種係数!I8*各種係数!$M$5</f>
        <v>0</v>
      </c>
      <c r="AA9" s="120">
        <f>+K9*各種係数!I8*各種係数!$M$5</f>
        <v>0</v>
      </c>
      <c r="AB9" s="120">
        <f>+T9*各種係数!I8*各種係数!$M$5</f>
        <v>0</v>
      </c>
      <c r="AC9" s="120">
        <f t="shared" si="3"/>
        <v>0</v>
      </c>
      <c r="AD9" s="120">
        <f>+D9*各種係数!J8*各種係数!$M$5</f>
        <v>0</v>
      </c>
      <c r="AE9" s="120">
        <f>+K9*各種係数!J8*各種係数!$M$5</f>
        <v>0</v>
      </c>
      <c r="AF9" s="120">
        <f>+T9*各種係数!J8*各種係数!$M$5</f>
        <v>0</v>
      </c>
      <c r="AG9" s="120">
        <f t="shared" si="4"/>
        <v>0</v>
      </c>
    </row>
    <row r="10" spans="1:33">
      <c r="A10" s="89">
        <v>15</v>
      </c>
      <c r="B10" s="61" t="s">
        <v>5</v>
      </c>
      <c r="C10" s="121">
        <f>+価格変換!J11</f>
        <v>0</v>
      </c>
      <c r="D10" s="121">
        <f>+$C10*各種係数!D9</f>
        <v>0</v>
      </c>
      <c r="E10" s="121">
        <f>+$D10*各種係数!E9</f>
        <v>0</v>
      </c>
      <c r="F10" s="121">
        <f>+$D10*各種係数!F9</f>
        <v>0</v>
      </c>
      <c r="G10" s="121">
        <f>+$D10*各種係数!G9</f>
        <v>0</v>
      </c>
      <c r="H10" s="121">
        <f>+投入係数!AM59</f>
        <v>0</v>
      </c>
      <c r="I10" s="121">
        <f>+H10*各種係数!D9</f>
        <v>0</v>
      </c>
      <c r="J10" s="121">
        <f>+H10*各種係数!C9</f>
        <v>0</v>
      </c>
      <c r="K10" s="121">
        <v>0</v>
      </c>
      <c r="L10" s="121">
        <f>+K10*各種係数!E9</f>
        <v>0</v>
      </c>
      <c r="M10" s="121">
        <f>+K10*各種係数!F9</f>
        <v>0</v>
      </c>
      <c r="N10" s="121">
        <f>+K10*各種係数!G9</f>
        <v>0</v>
      </c>
      <c r="O10" s="121"/>
      <c r="P10" s="121"/>
      <c r="Q10" s="121">
        <f>+$P$41*各種係数!H9</f>
        <v>0</v>
      </c>
      <c r="R10" s="121">
        <f>+Q10*各種係数!D9</f>
        <v>0</v>
      </c>
      <c r="S10" s="121">
        <f>+Q10*各種係数!C9</f>
        <v>0</v>
      </c>
      <c r="T10" s="121">
        <v>0</v>
      </c>
      <c r="U10" s="121">
        <f>+T10*各種係数!E9</f>
        <v>0</v>
      </c>
      <c r="V10" s="121">
        <f>+T10*各種係数!F9</f>
        <v>0</v>
      </c>
      <c r="W10" s="121">
        <f t="shared" si="0"/>
        <v>0</v>
      </c>
      <c r="X10" s="121">
        <f t="shared" si="1"/>
        <v>0</v>
      </c>
      <c r="Y10" s="121">
        <f t="shared" si="2"/>
        <v>0</v>
      </c>
      <c r="Z10" s="121">
        <f>+D10*各種係数!I9*各種係数!$M$5</f>
        <v>0</v>
      </c>
      <c r="AA10" s="121">
        <f>+K10*各種係数!I9*各種係数!$M$5</f>
        <v>0</v>
      </c>
      <c r="AB10" s="121">
        <f>+T10*各種係数!I9*各種係数!$M$5</f>
        <v>0</v>
      </c>
      <c r="AC10" s="121">
        <f t="shared" si="3"/>
        <v>0</v>
      </c>
      <c r="AD10" s="121">
        <f>+D10*各種係数!J9*各種係数!$M$5</f>
        <v>0</v>
      </c>
      <c r="AE10" s="121">
        <f>+K10*各種係数!J9*各種係数!$M$5</f>
        <v>0</v>
      </c>
      <c r="AF10" s="121">
        <f>+T10*各種係数!J9*各種係数!$M$5</f>
        <v>0</v>
      </c>
      <c r="AG10" s="121">
        <f t="shared" si="4"/>
        <v>0</v>
      </c>
    </row>
    <row r="11" spans="1:33">
      <c r="A11" s="88">
        <v>16</v>
      </c>
      <c r="B11" s="60" t="s">
        <v>6</v>
      </c>
      <c r="C11" s="120">
        <f>+価格変換!J12</f>
        <v>0</v>
      </c>
      <c r="D11" s="120">
        <f>+$C11*各種係数!D10</f>
        <v>0</v>
      </c>
      <c r="E11" s="120">
        <f>+$D11*各種係数!E10</f>
        <v>0</v>
      </c>
      <c r="F11" s="120">
        <f>+$D11*各種係数!F10</f>
        <v>0</v>
      </c>
      <c r="G11" s="120">
        <f>+$D11*各種係数!G10</f>
        <v>0</v>
      </c>
      <c r="H11" s="120">
        <f>+投入係数!AM60</f>
        <v>0</v>
      </c>
      <c r="I11" s="120">
        <f>+H11*各種係数!D10</f>
        <v>0</v>
      </c>
      <c r="J11" s="120">
        <f>+H11*各種係数!C10</f>
        <v>0</v>
      </c>
      <c r="K11" s="120">
        <v>0</v>
      </c>
      <c r="L11" s="120">
        <f>+K11*各種係数!E10</f>
        <v>0</v>
      </c>
      <c r="M11" s="120">
        <f>+K11*各種係数!F10</f>
        <v>0</v>
      </c>
      <c r="N11" s="120">
        <f>+K11*各種係数!G10</f>
        <v>0</v>
      </c>
      <c r="O11" s="120"/>
      <c r="P11" s="120"/>
      <c r="Q11" s="120">
        <f>+$P$41*各種係数!H10</f>
        <v>0</v>
      </c>
      <c r="R11" s="120">
        <f>+Q11*各種係数!D10</f>
        <v>0</v>
      </c>
      <c r="S11" s="120">
        <f>+Q11*各種係数!C10</f>
        <v>0</v>
      </c>
      <c r="T11" s="120">
        <v>0</v>
      </c>
      <c r="U11" s="120">
        <f>+T11*各種係数!E10</f>
        <v>0</v>
      </c>
      <c r="V11" s="120">
        <f>+T11*各種係数!F10</f>
        <v>0</v>
      </c>
      <c r="W11" s="120">
        <f t="shared" si="0"/>
        <v>0</v>
      </c>
      <c r="X11" s="120">
        <f t="shared" si="1"/>
        <v>0</v>
      </c>
      <c r="Y11" s="120">
        <f t="shared" si="2"/>
        <v>0</v>
      </c>
      <c r="Z11" s="120">
        <f>+D11*各種係数!I10*各種係数!$M$5</f>
        <v>0</v>
      </c>
      <c r="AA11" s="120">
        <f>+K11*各種係数!I10*各種係数!$M$5</f>
        <v>0</v>
      </c>
      <c r="AB11" s="120">
        <f>+T11*各種係数!I10*各種係数!$M$5</f>
        <v>0</v>
      </c>
      <c r="AC11" s="120">
        <f t="shared" si="3"/>
        <v>0</v>
      </c>
      <c r="AD11" s="120">
        <f>+D11*各種係数!J10*各種係数!$M$5</f>
        <v>0</v>
      </c>
      <c r="AE11" s="120">
        <f>+K11*各種係数!J10*各種係数!$M$5</f>
        <v>0</v>
      </c>
      <c r="AF11" s="120">
        <f>+T11*各種係数!J10*各種係数!$M$5</f>
        <v>0</v>
      </c>
      <c r="AG11" s="120">
        <f t="shared" si="4"/>
        <v>0</v>
      </c>
    </row>
    <row r="12" spans="1:33">
      <c r="A12" s="88">
        <v>20</v>
      </c>
      <c r="B12" s="60" t="s">
        <v>7</v>
      </c>
      <c r="C12" s="120">
        <f>+価格変換!J13</f>
        <v>0</v>
      </c>
      <c r="D12" s="120">
        <f>+$C12*各種係数!D11</f>
        <v>0</v>
      </c>
      <c r="E12" s="120">
        <f>+$D12*各種係数!E11</f>
        <v>0</v>
      </c>
      <c r="F12" s="120">
        <f>+$D12*各種係数!F11</f>
        <v>0</v>
      </c>
      <c r="G12" s="120">
        <f>+$D12*各種係数!G11</f>
        <v>0</v>
      </c>
      <c r="H12" s="120">
        <f>+投入係数!AM61</f>
        <v>0</v>
      </c>
      <c r="I12" s="120">
        <f>+H12*各種係数!D11</f>
        <v>0</v>
      </c>
      <c r="J12" s="120">
        <f>+H12*各種係数!C11</f>
        <v>0</v>
      </c>
      <c r="K12" s="120">
        <v>0</v>
      </c>
      <c r="L12" s="120">
        <f>+K12*各種係数!E11</f>
        <v>0</v>
      </c>
      <c r="M12" s="120">
        <f>+K12*各種係数!F11</f>
        <v>0</v>
      </c>
      <c r="N12" s="120">
        <f>+K12*各種係数!G11</f>
        <v>0</v>
      </c>
      <c r="O12" s="120"/>
      <c r="P12" s="120"/>
      <c r="Q12" s="120">
        <f>+$P$41*各種係数!H11</f>
        <v>0</v>
      </c>
      <c r="R12" s="120">
        <f>+Q12*各種係数!D11</f>
        <v>0</v>
      </c>
      <c r="S12" s="120">
        <f>+Q12*各種係数!C11</f>
        <v>0</v>
      </c>
      <c r="T12" s="120">
        <v>0</v>
      </c>
      <c r="U12" s="120">
        <f>+T12*各種係数!E11</f>
        <v>0</v>
      </c>
      <c r="V12" s="120">
        <f>+T12*各種係数!F11</f>
        <v>0</v>
      </c>
      <c r="W12" s="120">
        <f t="shared" si="0"/>
        <v>0</v>
      </c>
      <c r="X12" s="120">
        <f t="shared" si="1"/>
        <v>0</v>
      </c>
      <c r="Y12" s="120">
        <f t="shared" si="2"/>
        <v>0</v>
      </c>
      <c r="Z12" s="120">
        <f>+D12*各種係数!I11*各種係数!$M$5</f>
        <v>0</v>
      </c>
      <c r="AA12" s="120">
        <f>+K12*各種係数!I11*各種係数!$M$5</f>
        <v>0</v>
      </c>
      <c r="AB12" s="120">
        <f>+T12*各種係数!I11*各種係数!$M$5</f>
        <v>0</v>
      </c>
      <c r="AC12" s="120">
        <f t="shared" si="3"/>
        <v>0</v>
      </c>
      <c r="AD12" s="120">
        <f>+D12*各種係数!J11*各種係数!$M$5</f>
        <v>0</v>
      </c>
      <c r="AE12" s="120">
        <f>+K12*各種係数!J11*各種係数!$M$5</f>
        <v>0</v>
      </c>
      <c r="AF12" s="120">
        <f>+T12*各種係数!J11*各種係数!$M$5</f>
        <v>0</v>
      </c>
      <c r="AG12" s="120">
        <f t="shared" si="4"/>
        <v>0</v>
      </c>
    </row>
    <row r="13" spans="1:33">
      <c r="A13" s="88">
        <v>21</v>
      </c>
      <c r="B13" s="60" t="s">
        <v>8</v>
      </c>
      <c r="C13" s="120">
        <f>+価格変換!J14</f>
        <v>0</v>
      </c>
      <c r="D13" s="120">
        <f>+$C13*各種係数!D12</f>
        <v>0</v>
      </c>
      <c r="E13" s="120">
        <f>+$D13*各種係数!E12</f>
        <v>0</v>
      </c>
      <c r="F13" s="120">
        <f>+$D13*各種係数!F12</f>
        <v>0</v>
      </c>
      <c r="G13" s="120">
        <f>+$D13*各種係数!G12</f>
        <v>0</v>
      </c>
      <c r="H13" s="120">
        <f>+投入係数!AM62</f>
        <v>0</v>
      </c>
      <c r="I13" s="120">
        <f>+H13*各種係数!D12</f>
        <v>0</v>
      </c>
      <c r="J13" s="120">
        <f>+H13*各種係数!C12</f>
        <v>0</v>
      </c>
      <c r="K13" s="120">
        <v>0</v>
      </c>
      <c r="L13" s="120">
        <f>+K13*各種係数!E12</f>
        <v>0</v>
      </c>
      <c r="M13" s="120">
        <f>+K13*各種係数!F12</f>
        <v>0</v>
      </c>
      <c r="N13" s="120">
        <f>+K13*各種係数!G12</f>
        <v>0</v>
      </c>
      <c r="O13" s="120"/>
      <c r="P13" s="120"/>
      <c r="Q13" s="120">
        <f>+$P$41*各種係数!H12</f>
        <v>0</v>
      </c>
      <c r="R13" s="120">
        <f>+Q13*各種係数!D12</f>
        <v>0</v>
      </c>
      <c r="S13" s="120">
        <f>+Q13*各種係数!C12</f>
        <v>0</v>
      </c>
      <c r="T13" s="120">
        <v>0</v>
      </c>
      <c r="U13" s="120">
        <f>+T13*各種係数!E12</f>
        <v>0</v>
      </c>
      <c r="V13" s="120">
        <f>+T13*各種係数!F12</f>
        <v>0</v>
      </c>
      <c r="W13" s="120">
        <f t="shared" si="0"/>
        <v>0</v>
      </c>
      <c r="X13" s="120">
        <f t="shared" si="1"/>
        <v>0</v>
      </c>
      <c r="Y13" s="120">
        <f t="shared" si="2"/>
        <v>0</v>
      </c>
      <c r="Z13" s="120">
        <f>+D13*各種係数!I12*各種係数!$M$5</f>
        <v>0</v>
      </c>
      <c r="AA13" s="120">
        <f>+K13*各種係数!I12*各種係数!$M$5</f>
        <v>0</v>
      </c>
      <c r="AB13" s="120">
        <f>+T13*各種係数!I12*各種係数!$M$5</f>
        <v>0</v>
      </c>
      <c r="AC13" s="120">
        <f t="shared" si="3"/>
        <v>0</v>
      </c>
      <c r="AD13" s="120">
        <f>+D13*各種係数!J12*各種係数!$M$5</f>
        <v>0</v>
      </c>
      <c r="AE13" s="120">
        <f>+K13*各種係数!J12*各種係数!$M$5</f>
        <v>0</v>
      </c>
      <c r="AF13" s="120">
        <f>+T13*各種係数!J12*各種係数!$M$5</f>
        <v>0</v>
      </c>
      <c r="AG13" s="120">
        <f t="shared" si="4"/>
        <v>0</v>
      </c>
    </row>
    <row r="14" spans="1:33">
      <c r="A14" s="90">
        <v>25</v>
      </c>
      <c r="B14" s="62" t="s">
        <v>9</v>
      </c>
      <c r="C14" s="122">
        <f>+価格変換!J15</f>
        <v>0</v>
      </c>
      <c r="D14" s="122">
        <f>+$C14*各種係数!D13</f>
        <v>0</v>
      </c>
      <c r="E14" s="122">
        <f>+$D14*各種係数!E13</f>
        <v>0</v>
      </c>
      <c r="F14" s="122">
        <f>+$D14*各種係数!F13</f>
        <v>0</v>
      </c>
      <c r="G14" s="122">
        <f>+$D14*各種係数!G13</f>
        <v>0</v>
      </c>
      <c r="H14" s="122">
        <f>+投入係数!AM63</f>
        <v>0</v>
      </c>
      <c r="I14" s="122">
        <f>+H14*各種係数!D13</f>
        <v>0</v>
      </c>
      <c r="J14" s="122">
        <f>+H14*各種係数!C13</f>
        <v>0</v>
      </c>
      <c r="K14" s="122">
        <v>0</v>
      </c>
      <c r="L14" s="122">
        <f>+K14*各種係数!E13</f>
        <v>0</v>
      </c>
      <c r="M14" s="122">
        <f>+K14*各種係数!F13</f>
        <v>0</v>
      </c>
      <c r="N14" s="122">
        <f>+K14*各種係数!G13</f>
        <v>0</v>
      </c>
      <c r="O14" s="122"/>
      <c r="P14" s="122"/>
      <c r="Q14" s="122">
        <f>+$P$41*各種係数!H13</f>
        <v>0</v>
      </c>
      <c r="R14" s="122">
        <f>+Q14*各種係数!D13</f>
        <v>0</v>
      </c>
      <c r="S14" s="122">
        <f>+Q14*各種係数!C13</f>
        <v>0</v>
      </c>
      <c r="T14" s="122">
        <v>0</v>
      </c>
      <c r="U14" s="122">
        <f>+T14*各種係数!E13</f>
        <v>0</v>
      </c>
      <c r="V14" s="122">
        <f>+T14*各種係数!F13</f>
        <v>0</v>
      </c>
      <c r="W14" s="122">
        <f t="shared" si="0"/>
        <v>0</v>
      </c>
      <c r="X14" s="122">
        <f t="shared" si="1"/>
        <v>0</v>
      </c>
      <c r="Y14" s="122">
        <f t="shared" si="2"/>
        <v>0</v>
      </c>
      <c r="Z14" s="122">
        <f>+D14*各種係数!I13*各種係数!$M$5</f>
        <v>0</v>
      </c>
      <c r="AA14" s="122">
        <f>+K14*各種係数!I13*各種係数!$M$5</f>
        <v>0</v>
      </c>
      <c r="AB14" s="122">
        <f>+T14*各種係数!I13*各種係数!$M$5</f>
        <v>0</v>
      </c>
      <c r="AC14" s="122">
        <f t="shared" si="3"/>
        <v>0</v>
      </c>
      <c r="AD14" s="122">
        <f>+D14*各種係数!J13*各種係数!$M$5</f>
        <v>0</v>
      </c>
      <c r="AE14" s="122">
        <f>+K14*各種係数!J13*各種係数!$M$5</f>
        <v>0</v>
      </c>
      <c r="AF14" s="122">
        <f>+T14*各種係数!J13*各種係数!$M$5</f>
        <v>0</v>
      </c>
      <c r="AG14" s="122">
        <f t="shared" si="4"/>
        <v>0</v>
      </c>
    </row>
    <row r="15" spans="1:33">
      <c r="A15" s="88">
        <v>26</v>
      </c>
      <c r="B15" s="60" t="s">
        <v>10</v>
      </c>
      <c r="C15" s="120">
        <f>+価格変換!J16</f>
        <v>0</v>
      </c>
      <c r="D15" s="120">
        <f>+$C15*各種係数!D14</f>
        <v>0</v>
      </c>
      <c r="E15" s="120">
        <f>+$D15*各種係数!E14</f>
        <v>0</v>
      </c>
      <c r="F15" s="120">
        <f>+$D15*各種係数!F14</f>
        <v>0</v>
      </c>
      <c r="G15" s="120">
        <f>+$D15*各種係数!G14</f>
        <v>0</v>
      </c>
      <c r="H15" s="120">
        <f>+投入係数!AM64</f>
        <v>0</v>
      </c>
      <c r="I15" s="120">
        <f>+H15*各種係数!D14</f>
        <v>0</v>
      </c>
      <c r="J15" s="120">
        <f>+H15*各種係数!C14</f>
        <v>0</v>
      </c>
      <c r="K15" s="120">
        <v>0</v>
      </c>
      <c r="L15" s="120">
        <f>+K15*各種係数!E14</f>
        <v>0</v>
      </c>
      <c r="M15" s="120">
        <f>+K15*各種係数!F14</f>
        <v>0</v>
      </c>
      <c r="N15" s="120">
        <f>+K15*各種係数!G14</f>
        <v>0</v>
      </c>
      <c r="O15" s="120"/>
      <c r="P15" s="120"/>
      <c r="Q15" s="120">
        <f>+$P$41*各種係数!H14</f>
        <v>0</v>
      </c>
      <c r="R15" s="120">
        <f>+Q15*各種係数!D14</f>
        <v>0</v>
      </c>
      <c r="S15" s="120">
        <f>+Q15*各種係数!C14</f>
        <v>0</v>
      </c>
      <c r="T15" s="120">
        <v>0</v>
      </c>
      <c r="U15" s="120">
        <f>+T15*各種係数!E14</f>
        <v>0</v>
      </c>
      <c r="V15" s="120">
        <f>+T15*各種係数!F14</f>
        <v>0</v>
      </c>
      <c r="W15" s="120">
        <f t="shared" si="0"/>
        <v>0</v>
      </c>
      <c r="X15" s="120">
        <f t="shared" si="1"/>
        <v>0</v>
      </c>
      <c r="Y15" s="120">
        <f t="shared" si="2"/>
        <v>0</v>
      </c>
      <c r="Z15" s="120">
        <f>+D15*各種係数!I14*各種係数!$M$5</f>
        <v>0</v>
      </c>
      <c r="AA15" s="120">
        <f>+K15*各種係数!I14*各種係数!$M$5</f>
        <v>0</v>
      </c>
      <c r="AB15" s="120">
        <f>+T15*各種係数!I14*各種係数!$M$5</f>
        <v>0</v>
      </c>
      <c r="AC15" s="120">
        <f t="shared" si="3"/>
        <v>0</v>
      </c>
      <c r="AD15" s="120">
        <f>+D15*各種係数!J14*各種係数!$M$5</f>
        <v>0</v>
      </c>
      <c r="AE15" s="120">
        <f>+K15*各種係数!J14*各種係数!$M$5</f>
        <v>0</v>
      </c>
      <c r="AF15" s="120">
        <f>+T15*各種係数!J14*各種係数!$M$5</f>
        <v>0</v>
      </c>
      <c r="AG15" s="120">
        <f t="shared" si="4"/>
        <v>0</v>
      </c>
    </row>
    <row r="16" spans="1:33">
      <c r="A16" s="88">
        <v>27</v>
      </c>
      <c r="B16" s="60" t="s">
        <v>11</v>
      </c>
      <c r="C16" s="120">
        <f>+価格変換!J17</f>
        <v>0</v>
      </c>
      <c r="D16" s="120">
        <f>+$C16*各種係数!D15</f>
        <v>0</v>
      </c>
      <c r="E16" s="120">
        <f>+$D16*各種係数!E15</f>
        <v>0</v>
      </c>
      <c r="F16" s="120">
        <f>+$D16*各種係数!F15</f>
        <v>0</v>
      </c>
      <c r="G16" s="120">
        <f>+$D16*各種係数!G15</f>
        <v>0</v>
      </c>
      <c r="H16" s="120">
        <f>+投入係数!AM65</f>
        <v>0</v>
      </c>
      <c r="I16" s="120">
        <f>+H16*各種係数!D15</f>
        <v>0</v>
      </c>
      <c r="J16" s="120">
        <f>+H16*各種係数!C15</f>
        <v>0</v>
      </c>
      <c r="K16" s="120">
        <v>0</v>
      </c>
      <c r="L16" s="120">
        <f>+K16*各種係数!E15</f>
        <v>0</v>
      </c>
      <c r="M16" s="120">
        <f>+K16*各種係数!F15</f>
        <v>0</v>
      </c>
      <c r="N16" s="120">
        <f>+K16*各種係数!G15</f>
        <v>0</v>
      </c>
      <c r="O16" s="120"/>
      <c r="P16" s="120"/>
      <c r="Q16" s="120">
        <f>+$P$41*各種係数!H15</f>
        <v>0</v>
      </c>
      <c r="R16" s="120">
        <f>+Q16*各種係数!D15</f>
        <v>0</v>
      </c>
      <c r="S16" s="120">
        <f>+Q16*各種係数!C15</f>
        <v>0</v>
      </c>
      <c r="T16" s="120">
        <v>0</v>
      </c>
      <c r="U16" s="120">
        <f>+T16*各種係数!E15</f>
        <v>0</v>
      </c>
      <c r="V16" s="120">
        <f>+T16*各種係数!F15</f>
        <v>0</v>
      </c>
      <c r="W16" s="120">
        <f t="shared" si="0"/>
        <v>0</v>
      </c>
      <c r="X16" s="120">
        <f t="shared" si="1"/>
        <v>0</v>
      </c>
      <c r="Y16" s="120">
        <f t="shared" si="2"/>
        <v>0</v>
      </c>
      <c r="Z16" s="120">
        <f>+D16*各種係数!I15*各種係数!$M$5</f>
        <v>0</v>
      </c>
      <c r="AA16" s="120">
        <f>+K16*各種係数!I15*各種係数!$M$5</f>
        <v>0</v>
      </c>
      <c r="AB16" s="120">
        <f>+T16*各種係数!I15*各種係数!$M$5</f>
        <v>0</v>
      </c>
      <c r="AC16" s="120">
        <f t="shared" si="3"/>
        <v>0</v>
      </c>
      <c r="AD16" s="120">
        <f>+D16*各種係数!J15*各種係数!$M$5</f>
        <v>0</v>
      </c>
      <c r="AE16" s="120">
        <f>+K16*各種係数!J15*各種係数!$M$5</f>
        <v>0</v>
      </c>
      <c r="AF16" s="120">
        <f>+T16*各種係数!J15*各種係数!$M$5</f>
        <v>0</v>
      </c>
      <c r="AG16" s="120">
        <f t="shared" si="4"/>
        <v>0</v>
      </c>
    </row>
    <row r="17" spans="1:33">
      <c r="A17" s="88">
        <v>28</v>
      </c>
      <c r="B17" s="60" t="s">
        <v>12</v>
      </c>
      <c r="C17" s="120">
        <f>+価格変換!J18</f>
        <v>0</v>
      </c>
      <c r="D17" s="120">
        <f>+$C17*各種係数!D16</f>
        <v>0</v>
      </c>
      <c r="E17" s="120">
        <f>+$D17*各種係数!E16</f>
        <v>0</v>
      </c>
      <c r="F17" s="120">
        <f>+$D17*各種係数!F16</f>
        <v>0</v>
      </c>
      <c r="G17" s="120">
        <f>+$D17*各種係数!G16</f>
        <v>0</v>
      </c>
      <c r="H17" s="120">
        <f>+投入係数!AM66</f>
        <v>0</v>
      </c>
      <c r="I17" s="120">
        <f>+H17*各種係数!D16</f>
        <v>0</v>
      </c>
      <c r="J17" s="120">
        <f>+H17*各種係数!C16</f>
        <v>0</v>
      </c>
      <c r="K17" s="120">
        <v>0</v>
      </c>
      <c r="L17" s="120">
        <f>+K17*各種係数!E16</f>
        <v>0</v>
      </c>
      <c r="M17" s="120">
        <f>+K17*各種係数!F16</f>
        <v>0</v>
      </c>
      <c r="N17" s="120">
        <f>+K17*各種係数!G16</f>
        <v>0</v>
      </c>
      <c r="O17" s="120"/>
      <c r="P17" s="120"/>
      <c r="Q17" s="120">
        <f>+$P$41*各種係数!H16</f>
        <v>0</v>
      </c>
      <c r="R17" s="120">
        <f>+Q17*各種係数!D16</f>
        <v>0</v>
      </c>
      <c r="S17" s="120">
        <f>+Q17*各種係数!C16</f>
        <v>0</v>
      </c>
      <c r="T17" s="120">
        <v>0</v>
      </c>
      <c r="U17" s="120">
        <f>+T17*各種係数!E16</f>
        <v>0</v>
      </c>
      <c r="V17" s="120">
        <f>+T17*各種係数!F16</f>
        <v>0</v>
      </c>
      <c r="W17" s="120">
        <f t="shared" si="0"/>
        <v>0</v>
      </c>
      <c r="X17" s="120">
        <f t="shared" si="1"/>
        <v>0</v>
      </c>
      <c r="Y17" s="120">
        <f t="shared" si="2"/>
        <v>0</v>
      </c>
      <c r="Z17" s="120">
        <f>+D17*各種係数!I16*各種係数!$M$5</f>
        <v>0</v>
      </c>
      <c r="AA17" s="120">
        <f>+K17*各種係数!I16*各種係数!$M$5</f>
        <v>0</v>
      </c>
      <c r="AB17" s="120">
        <f>+T17*各種係数!I16*各種係数!$M$5</f>
        <v>0</v>
      </c>
      <c r="AC17" s="120">
        <f t="shared" si="3"/>
        <v>0</v>
      </c>
      <c r="AD17" s="120">
        <f>+D17*各種係数!J16*各種係数!$M$5</f>
        <v>0</v>
      </c>
      <c r="AE17" s="120">
        <f>+K17*各種係数!J16*各種係数!$M$5</f>
        <v>0</v>
      </c>
      <c r="AF17" s="120">
        <f>+T17*各種係数!J16*各種係数!$M$5</f>
        <v>0</v>
      </c>
      <c r="AG17" s="120">
        <f t="shared" si="4"/>
        <v>0</v>
      </c>
    </row>
    <row r="18" spans="1:33">
      <c r="A18" s="88">
        <v>29</v>
      </c>
      <c r="B18" s="60" t="s">
        <v>13</v>
      </c>
      <c r="C18" s="120">
        <f>+価格変換!J19</f>
        <v>0</v>
      </c>
      <c r="D18" s="120">
        <f>+$C18*各種係数!D17</f>
        <v>0</v>
      </c>
      <c r="E18" s="120">
        <f>+$D18*各種係数!E17</f>
        <v>0</v>
      </c>
      <c r="F18" s="120">
        <f>+$D18*各種係数!F17</f>
        <v>0</v>
      </c>
      <c r="G18" s="120">
        <f>+$D18*各種係数!G17</f>
        <v>0</v>
      </c>
      <c r="H18" s="120">
        <f>+投入係数!AM67</f>
        <v>0</v>
      </c>
      <c r="I18" s="120">
        <f>+H18*各種係数!D17</f>
        <v>0</v>
      </c>
      <c r="J18" s="120">
        <f>+H18*各種係数!C17</f>
        <v>0</v>
      </c>
      <c r="K18" s="120">
        <v>0</v>
      </c>
      <c r="L18" s="120">
        <f>+K18*各種係数!E17</f>
        <v>0</v>
      </c>
      <c r="M18" s="120">
        <f>+K18*各種係数!F17</f>
        <v>0</v>
      </c>
      <c r="N18" s="120">
        <f>+K18*各種係数!G17</f>
        <v>0</v>
      </c>
      <c r="O18" s="120"/>
      <c r="P18" s="120"/>
      <c r="Q18" s="120">
        <f>+$P$41*各種係数!H17</f>
        <v>0</v>
      </c>
      <c r="R18" s="120">
        <f>+Q18*各種係数!D17</f>
        <v>0</v>
      </c>
      <c r="S18" s="120">
        <f>+Q18*各種係数!C17</f>
        <v>0</v>
      </c>
      <c r="T18" s="120">
        <v>0</v>
      </c>
      <c r="U18" s="120">
        <f>+T18*各種係数!E17</f>
        <v>0</v>
      </c>
      <c r="V18" s="120">
        <f>+T18*各種係数!F17</f>
        <v>0</v>
      </c>
      <c r="W18" s="120">
        <f t="shared" si="0"/>
        <v>0</v>
      </c>
      <c r="X18" s="120">
        <f t="shared" si="1"/>
        <v>0</v>
      </c>
      <c r="Y18" s="120">
        <f t="shared" si="2"/>
        <v>0</v>
      </c>
      <c r="Z18" s="120">
        <f>+D18*各種係数!I17*各種係数!$M$5</f>
        <v>0</v>
      </c>
      <c r="AA18" s="120">
        <f>+K18*各種係数!I17*各種係数!$M$5</f>
        <v>0</v>
      </c>
      <c r="AB18" s="120">
        <f>+T18*各種係数!I17*各種係数!$M$5</f>
        <v>0</v>
      </c>
      <c r="AC18" s="120">
        <f t="shared" si="3"/>
        <v>0</v>
      </c>
      <c r="AD18" s="120">
        <f>+D18*各種係数!J17*各種係数!$M$5</f>
        <v>0</v>
      </c>
      <c r="AE18" s="120">
        <f>+K18*各種係数!J17*各種係数!$M$5</f>
        <v>0</v>
      </c>
      <c r="AF18" s="120">
        <f>+T18*各種係数!J17*各種係数!$M$5</f>
        <v>0</v>
      </c>
      <c r="AG18" s="120">
        <f t="shared" si="4"/>
        <v>0</v>
      </c>
    </row>
    <row r="19" spans="1:33">
      <c r="A19" s="88">
        <v>32</v>
      </c>
      <c r="B19" s="60" t="s">
        <v>16</v>
      </c>
      <c r="C19" s="120">
        <f>+価格変換!J20</f>
        <v>0</v>
      </c>
      <c r="D19" s="120">
        <f>+$C19*各種係数!D18</f>
        <v>0</v>
      </c>
      <c r="E19" s="120">
        <f>+$D19*各種係数!E18</f>
        <v>0</v>
      </c>
      <c r="F19" s="120">
        <f>+$D19*各種係数!F18</f>
        <v>0</v>
      </c>
      <c r="G19" s="120">
        <f>+$D19*各種係数!G18</f>
        <v>0</v>
      </c>
      <c r="H19" s="120">
        <f>+投入係数!AM68</f>
        <v>0</v>
      </c>
      <c r="I19" s="120">
        <f>+H19*各種係数!D18</f>
        <v>0</v>
      </c>
      <c r="J19" s="120">
        <f>+H19*各種係数!C18</f>
        <v>0</v>
      </c>
      <c r="K19" s="120">
        <v>0</v>
      </c>
      <c r="L19" s="120">
        <f>+K19*各種係数!E18</f>
        <v>0</v>
      </c>
      <c r="M19" s="120">
        <f>+K19*各種係数!F18</f>
        <v>0</v>
      </c>
      <c r="N19" s="120">
        <f>+K19*各種係数!G18</f>
        <v>0</v>
      </c>
      <c r="O19" s="120"/>
      <c r="P19" s="120"/>
      <c r="Q19" s="120">
        <f>+$P$41*各種係数!H18</f>
        <v>0</v>
      </c>
      <c r="R19" s="120">
        <f>+Q19*各種係数!D18</f>
        <v>0</v>
      </c>
      <c r="S19" s="120">
        <f>+Q19*各種係数!C18</f>
        <v>0</v>
      </c>
      <c r="T19" s="120">
        <v>0</v>
      </c>
      <c r="U19" s="120">
        <f>+T19*各種係数!E18</f>
        <v>0</v>
      </c>
      <c r="V19" s="120">
        <f>+T19*各種係数!F18</f>
        <v>0</v>
      </c>
      <c r="W19" s="120">
        <f t="shared" si="0"/>
        <v>0</v>
      </c>
      <c r="X19" s="120">
        <f t="shared" si="1"/>
        <v>0</v>
      </c>
      <c r="Y19" s="120">
        <f t="shared" si="2"/>
        <v>0</v>
      </c>
      <c r="Z19" s="120">
        <f>+D19*各種係数!I18*各種係数!$M$5</f>
        <v>0</v>
      </c>
      <c r="AA19" s="120">
        <f>+K19*各種係数!I18*各種係数!$M$5</f>
        <v>0</v>
      </c>
      <c r="AB19" s="120">
        <f>+T19*各種係数!I18*各種係数!$M$5</f>
        <v>0</v>
      </c>
      <c r="AC19" s="120">
        <f t="shared" si="3"/>
        <v>0</v>
      </c>
      <c r="AD19" s="120">
        <f>+D19*各種係数!J18*各種係数!$M$5</f>
        <v>0</v>
      </c>
      <c r="AE19" s="120">
        <f>+K19*各種係数!J18*各種係数!$M$5</f>
        <v>0</v>
      </c>
      <c r="AF19" s="120">
        <f>+T19*各種係数!J18*各種係数!$M$5</f>
        <v>0</v>
      </c>
      <c r="AG19" s="120">
        <f t="shared" si="4"/>
        <v>0</v>
      </c>
    </row>
    <row r="20" spans="1:33">
      <c r="A20" s="89">
        <v>33</v>
      </c>
      <c r="B20" s="61" t="s">
        <v>14</v>
      </c>
      <c r="C20" s="121">
        <f>+価格変換!J21</f>
        <v>0</v>
      </c>
      <c r="D20" s="121">
        <f>+$C20*各種係数!D19</f>
        <v>0</v>
      </c>
      <c r="E20" s="121">
        <f>+$D20*各種係数!E19</f>
        <v>0</v>
      </c>
      <c r="F20" s="121">
        <f>+$D20*各種係数!F19</f>
        <v>0</v>
      </c>
      <c r="G20" s="121">
        <f>+$D20*各種係数!G19</f>
        <v>0</v>
      </c>
      <c r="H20" s="121">
        <f>+投入係数!AM69</f>
        <v>0</v>
      </c>
      <c r="I20" s="121">
        <f>+H20*各種係数!D19</f>
        <v>0</v>
      </c>
      <c r="J20" s="121">
        <f>+H20*各種係数!C19</f>
        <v>0</v>
      </c>
      <c r="K20" s="121">
        <v>0</v>
      </c>
      <c r="L20" s="121">
        <f>+K20*各種係数!E19</f>
        <v>0</v>
      </c>
      <c r="M20" s="121">
        <f>+K20*各種係数!F19</f>
        <v>0</v>
      </c>
      <c r="N20" s="121">
        <f>+K20*各種係数!G19</f>
        <v>0</v>
      </c>
      <c r="O20" s="121"/>
      <c r="P20" s="121"/>
      <c r="Q20" s="121">
        <f>+$P$41*各種係数!H19</f>
        <v>0</v>
      </c>
      <c r="R20" s="121">
        <f>+Q20*各種係数!D19</f>
        <v>0</v>
      </c>
      <c r="S20" s="121">
        <f>+Q20*各種係数!C19</f>
        <v>0</v>
      </c>
      <c r="T20" s="121">
        <v>0</v>
      </c>
      <c r="U20" s="121">
        <f>+T20*各種係数!E19</f>
        <v>0</v>
      </c>
      <c r="V20" s="121">
        <f>+T20*各種係数!F19</f>
        <v>0</v>
      </c>
      <c r="W20" s="121">
        <f t="shared" si="0"/>
        <v>0</v>
      </c>
      <c r="X20" s="121">
        <f t="shared" si="1"/>
        <v>0</v>
      </c>
      <c r="Y20" s="121">
        <f t="shared" si="2"/>
        <v>0</v>
      </c>
      <c r="Z20" s="121">
        <f>+D20*各種係数!I19*各種係数!$M$5</f>
        <v>0</v>
      </c>
      <c r="AA20" s="121">
        <f>+K20*各種係数!I19*各種係数!$M$5</f>
        <v>0</v>
      </c>
      <c r="AB20" s="121">
        <f>+T20*各種係数!I19*各種係数!$M$5</f>
        <v>0</v>
      </c>
      <c r="AC20" s="121">
        <f t="shared" si="3"/>
        <v>0</v>
      </c>
      <c r="AD20" s="121">
        <f>+D20*各種係数!J19*各種係数!$M$5</f>
        <v>0</v>
      </c>
      <c r="AE20" s="121">
        <f>+K20*各種係数!J19*各種係数!$M$5</f>
        <v>0</v>
      </c>
      <c r="AF20" s="121">
        <f>+T20*各種係数!J19*各種係数!$M$5</f>
        <v>0</v>
      </c>
      <c r="AG20" s="121">
        <f t="shared" si="4"/>
        <v>0</v>
      </c>
    </row>
    <row r="21" spans="1:33">
      <c r="A21" s="88">
        <v>34</v>
      </c>
      <c r="B21" s="60" t="s">
        <v>15</v>
      </c>
      <c r="C21" s="120">
        <f>+価格変換!J22</f>
        <v>0</v>
      </c>
      <c r="D21" s="120">
        <f>+$C21*各種係数!D20</f>
        <v>0</v>
      </c>
      <c r="E21" s="120">
        <f>+$D21*各種係数!E20</f>
        <v>0</v>
      </c>
      <c r="F21" s="120">
        <f>+$D21*各種係数!F20</f>
        <v>0</v>
      </c>
      <c r="G21" s="120">
        <f>+$D21*各種係数!G20</f>
        <v>0</v>
      </c>
      <c r="H21" s="120">
        <f>+投入係数!AM70</f>
        <v>0</v>
      </c>
      <c r="I21" s="120">
        <f>+H21*各種係数!D20</f>
        <v>0</v>
      </c>
      <c r="J21" s="120">
        <f>+H21*各種係数!C20</f>
        <v>0</v>
      </c>
      <c r="K21" s="120">
        <v>0</v>
      </c>
      <c r="L21" s="120">
        <f>+K21*各種係数!E20</f>
        <v>0</v>
      </c>
      <c r="M21" s="120">
        <f>+K21*各種係数!F20</f>
        <v>0</v>
      </c>
      <c r="N21" s="120">
        <f>+K21*各種係数!G20</f>
        <v>0</v>
      </c>
      <c r="O21" s="120"/>
      <c r="P21" s="120"/>
      <c r="Q21" s="120">
        <f>+$P$41*各種係数!H20</f>
        <v>0</v>
      </c>
      <c r="R21" s="120">
        <f>+Q21*各種係数!D20</f>
        <v>0</v>
      </c>
      <c r="S21" s="120">
        <f>+Q21*各種係数!C20</f>
        <v>0</v>
      </c>
      <c r="T21" s="120">
        <v>0</v>
      </c>
      <c r="U21" s="120">
        <f>+T21*各種係数!E20</f>
        <v>0</v>
      </c>
      <c r="V21" s="120">
        <f>+T21*各種係数!F20</f>
        <v>0</v>
      </c>
      <c r="W21" s="120">
        <f t="shared" si="0"/>
        <v>0</v>
      </c>
      <c r="X21" s="120">
        <f t="shared" si="1"/>
        <v>0</v>
      </c>
      <c r="Y21" s="120">
        <f t="shared" si="2"/>
        <v>0</v>
      </c>
      <c r="Z21" s="120">
        <f>+D21*各種係数!I20*各種係数!$M$5</f>
        <v>0</v>
      </c>
      <c r="AA21" s="120">
        <f>+K21*各種係数!I20*各種係数!$M$5</f>
        <v>0</v>
      </c>
      <c r="AB21" s="120">
        <f>+T21*各種係数!I20*各種係数!$M$5</f>
        <v>0</v>
      </c>
      <c r="AC21" s="120">
        <f t="shared" si="3"/>
        <v>0</v>
      </c>
      <c r="AD21" s="120">
        <f>+D21*各種係数!J20*各種係数!$M$5</f>
        <v>0</v>
      </c>
      <c r="AE21" s="120">
        <f>+K21*各種係数!J20*各種係数!$M$5</f>
        <v>0</v>
      </c>
      <c r="AF21" s="120">
        <f>+T21*各種係数!J20*各種係数!$M$5</f>
        <v>0</v>
      </c>
      <c r="AG21" s="120">
        <f t="shared" si="4"/>
        <v>0</v>
      </c>
    </row>
    <row r="22" spans="1:33">
      <c r="A22" s="88">
        <v>35</v>
      </c>
      <c r="B22" s="60" t="s">
        <v>17</v>
      </c>
      <c r="C22" s="120">
        <f>+価格変換!J23</f>
        <v>0</v>
      </c>
      <c r="D22" s="120">
        <f>+$C22*各種係数!D21</f>
        <v>0</v>
      </c>
      <c r="E22" s="120">
        <f>+$D22*各種係数!E21</f>
        <v>0</v>
      </c>
      <c r="F22" s="120">
        <f>+$D22*各種係数!F21</f>
        <v>0</v>
      </c>
      <c r="G22" s="120">
        <f>+$D22*各種係数!G21</f>
        <v>0</v>
      </c>
      <c r="H22" s="120">
        <f>+投入係数!AM71</f>
        <v>0</v>
      </c>
      <c r="I22" s="120">
        <f>+H22*各種係数!D21</f>
        <v>0</v>
      </c>
      <c r="J22" s="120">
        <f>+H22*各種係数!C21</f>
        <v>0</v>
      </c>
      <c r="K22" s="120">
        <v>0</v>
      </c>
      <c r="L22" s="120">
        <f>+K22*各種係数!E21</f>
        <v>0</v>
      </c>
      <c r="M22" s="120">
        <f>+K22*各種係数!F21</f>
        <v>0</v>
      </c>
      <c r="N22" s="120">
        <f>+K22*各種係数!G21</f>
        <v>0</v>
      </c>
      <c r="O22" s="120"/>
      <c r="P22" s="120"/>
      <c r="Q22" s="120">
        <f>+$P$41*各種係数!H21</f>
        <v>0</v>
      </c>
      <c r="R22" s="120">
        <f>+Q22*各種係数!D21</f>
        <v>0</v>
      </c>
      <c r="S22" s="120">
        <f>+Q22*各種係数!C21</f>
        <v>0</v>
      </c>
      <c r="T22" s="120">
        <v>0</v>
      </c>
      <c r="U22" s="120">
        <f>+T22*各種係数!E21</f>
        <v>0</v>
      </c>
      <c r="V22" s="120">
        <f>+T22*各種係数!F21</f>
        <v>0</v>
      </c>
      <c r="W22" s="120">
        <f t="shared" si="0"/>
        <v>0</v>
      </c>
      <c r="X22" s="120">
        <f t="shared" si="1"/>
        <v>0</v>
      </c>
      <c r="Y22" s="120">
        <f t="shared" si="2"/>
        <v>0</v>
      </c>
      <c r="Z22" s="120">
        <f>+D22*各種係数!I21*各種係数!$M$5</f>
        <v>0</v>
      </c>
      <c r="AA22" s="120">
        <f>+K22*各種係数!I21*各種係数!$M$5</f>
        <v>0</v>
      </c>
      <c r="AB22" s="120">
        <f>+T22*各種係数!I21*各種係数!$M$5</f>
        <v>0</v>
      </c>
      <c r="AC22" s="120">
        <f t="shared" si="3"/>
        <v>0</v>
      </c>
      <c r="AD22" s="120">
        <f>+D22*各種係数!J21*各種係数!$M$5</f>
        <v>0</v>
      </c>
      <c r="AE22" s="120">
        <f>+K22*各種係数!J21*各種係数!$M$5</f>
        <v>0</v>
      </c>
      <c r="AF22" s="120">
        <f>+T22*各種係数!J21*各種係数!$M$5</f>
        <v>0</v>
      </c>
      <c r="AG22" s="120">
        <f t="shared" si="4"/>
        <v>0</v>
      </c>
    </row>
    <row r="23" spans="1:33">
      <c r="A23" s="88">
        <v>39</v>
      </c>
      <c r="B23" s="60" t="s">
        <v>18</v>
      </c>
      <c r="C23" s="120">
        <f>+価格変換!J24</f>
        <v>0</v>
      </c>
      <c r="D23" s="120">
        <f>+$C23*各種係数!D22</f>
        <v>0</v>
      </c>
      <c r="E23" s="120">
        <f>+$D23*各種係数!E22</f>
        <v>0</v>
      </c>
      <c r="F23" s="120">
        <f>+$D23*各種係数!F22</f>
        <v>0</v>
      </c>
      <c r="G23" s="120">
        <f>+$D23*各種係数!G22</f>
        <v>0</v>
      </c>
      <c r="H23" s="120">
        <f>+投入係数!AM72</f>
        <v>0</v>
      </c>
      <c r="I23" s="120">
        <f>+H23*各種係数!D22</f>
        <v>0</v>
      </c>
      <c r="J23" s="120">
        <f>+H23*各種係数!C22</f>
        <v>0</v>
      </c>
      <c r="K23" s="120">
        <v>0</v>
      </c>
      <c r="L23" s="120">
        <f>+K23*各種係数!E22</f>
        <v>0</v>
      </c>
      <c r="M23" s="120">
        <f>+K23*各種係数!F22</f>
        <v>0</v>
      </c>
      <c r="N23" s="120">
        <f>+K23*各種係数!G22</f>
        <v>0</v>
      </c>
      <c r="O23" s="120"/>
      <c r="P23" s="120"/>
      <c r="Q23" s="120">
        <f>+$P$41*各種係数!H22</f>
        <v>0</v>
      </c>
      <c r="R23" s="120">
        <f>+Q23*各種係数!D22</f>
        <v>0</v>
      </c>
      <c r="S23" s="120">
        <f>+Q23*各種係数!C22</f>
        <v>0</v>
      </c>
      <c r="T23" s="120">
        <v>0</v>
      </c>
      <c r="U23" s="120">
        <f>+T23*各種係数!E22</f>
        <v>0</v>
      </c>
      <c r="V23" s="120">
        <f>+T23*各種係数!F22</f>
        <v>0</v>
      </c>
      <c r="W23" s="120">
        <f t="shared" si="0"/>
        <v>0</v>
      </c>
      <c r="X23" s="120">
        <f t="shared" si="1"/>
        <v>0</v>
      </c>
      <c r="Y23" s="120">
        <f t="shared" si="2"/>
        <v>0</v>
      </c>
      <c r="Z23" s="120">
        <f>+D23*各種係数!I22*各種係数!$M$5</f>
        <v>0</v>
      </c>
      <c r="AA23" s="120">
        <f>+K23*各種係数!I22*各種係数!$M$5</f>
        <v>0</v>
      </c>
      <c r="AB23" s="120">
        <f>+T23*各種係数!I22*各種係数!$M$5</f>
        <v>0</v>
      </c>
      <c r="AC23" s="120">
        <f t="shared" si="3"/>
        <v>0</v>
      </c>
      <c r="AD23" s="120">
        <f>+D23*各種係数!J22*各種係数!$M$5</f>
        <v>0</v>
      </c>
      <c r="AE23" s="120">
        <f>+K23*各種係数!J22*各種係数!$M$5</f>
        <v>0</v>
      </c>
      <c r="AF23" s="120">
        <f>+T23*各種係数!J22*各種係数!$M$5</f>
        <v>0</v>
      </c>
      <c r="AG23" s="120">
        <f t="shared" si="4"/>
        <v>0</v>
      </c>
    </row>
    <row r="24" spans="1:33">
      <c r="A24" s="90">
        <v>41</v>
      </c>
      <c r="B24" s="62" t="s">
        <v>19</v>
      </c>
      <c r="C24" s="122">
        <f>+価格変換!J25</f>
        <v>0</v>
      </c>
      <c r="D24" s="122">
        <f>+$C24*各種係数!D23</f>
        <v>0</v>
      </c>
      <c r="E24" s="122">
        <f>+$D24*各種係数!E23</f>
        <v>0</v>
      </c>
      <c r="F24" s="122">
        <f>+$D24*各種係数!F23</f>
        <v>0</v>
      </c>
      <c r="G24" s="122">
        <f>+$D24*各種係数!G23</f>
        <v>0</v>
      </c>
      <c r="H24" s="122">
        <f>+投入係数!AM73</f>
        <v>0</v>
      </c>
      <c r="I24" s="122">
        <f>+H24*各種係数!D23</f>
        <v>0</v>
      </c>
      <c r="J24" s="122">
        <f>+H24*各種係数!C23</f>
        <v>0</v>
      </c>
      <c r="K24" s="122">
        <v>0</v>
      </c>
      <c r="L24" s="122">
        <f>+K24*各種係数!E23</f>
        <v>0</v>
      </c>
      <c r="M24" s="122">
        <f>+K24*各種係数!F23</f>
        <v>0</v>
      </c>
      <c r="N24" s="122">
        <f>+K24*各種係数!G23</f>
        <v>0</v>
      </c>
      <c r="O24" s="122"/>
      <c r="P24" s="122"/>
      <c r="Q24" s="122">
        <f>+$P$41*各種係数!H23</f>
        <v>0</v>
      </c>
      <c r="R24" s="122">
        <f>+Q24*各種係数!D23</f>
        <v>0</v>
      </c>
      <c r="S24" s="122">
        <f>+Q24*各種係数!C23</f>
        <v>0</v>
      </c>
      <c r="T24" s="122">
        <v>0</v>
      </c>
      <c r="U24" s="122">
        <f>+T24*各種係数!E23</f>
        <v>0</v>
      </c>
      <c r="V24" s="122">
        <f>+T24*各種係数!F23</f>
        <v>0</v>
      </c>
      <c r="W24" s="122">
        <f t="shared" si="0"/>
        <v>0</v>
      </c>
      <c r="X24" s="122">
        <f t="shared" si="1"/>
        <v>0</v>
      </c>
      <c r="Y24" s="122">
        <f t="shared" si="2"/>
        <v>0</v>
      </c>
      <c r="Z24" s="122">
        <f>+D24*各種係数!I23*各種係数!$M$5</f>
        <v>0</v>
      </c>
      <c r="AA24" s="122">
        <f>+K24*各種係数!I23*各種係数!$M$5</f>
        <v>0</v>
      </c>
      <c r="AB24" s="122">
        <f>+T24*各種係数!I23*各種係数!$M$5</f>
        <v>0</v>
      </c>
      <c r="AC24" s="122">
        <f t="shared" si="3"/>
        <v>0</v>
      </c>
      <c r="AD24" s="122">
        <f>+D24*各種係数!J23*各種係数!$M$5</f>
        <v>0</v>
      </c>
      <c r="AE24" s="122">
        <f>+K24*各種係数!J23*各種係数!$M$5</f>
        <v>0</v>
      </c>
      <c r="AF24" s="122">
        <f>+T24*各種係数!J23*各種係数!$M$5</f>
        <v>0</v>
      </c>
      <c r="AG24" s="122">
        <f t="shared" si="4"/>
        <v>0</v>
      </c>
    </row>
    <row r="25" spans="1:33">
      <c r="A25" s="88">
        <v>46</v>
      </c>
      <c r="B25" s="60" t="s">
        <v>20</v>
      </c>
      <c r="C25" s="120">
        <f>+価格変換!J26</f>
        <v>0</v>
      </c>
      <c r="D25" s="120">
        <f>+$C25*各種係数!D24</f>
        <v>0</v>
      </c>
      <c r="E25" s="120">
        <f>+$D25*各種係数!E24</f>
        <v>0</v>
      </c>
      <c r="F25" s="120">
        <f>+$D25*各種係数!F24</f>
        <v>0</v>
      </c>
      <c r="G25" s="120">
        <f>+$D25*各種係数!G24</f>
        <v>0</v>
      </c>
      <c r="H25" s="120">
        <f>+投入係数!AM74</f>
        <v>0</v>
      </c>
      <c r="I25" s="120">
        <f>+H25*各種係数!D24</f>
        <v>0</v>
      </c>
      <c r="J25" s="120">
        <f>+H25*各種係数!C24</f>
        <v>0</v>
      </c>
      <c r="K25" s="120">
        <v>0</v>
      </c>
      <c r="L25" s="120">
        <f>+K25*各種係数!E24</f>
        <v>0</v>
      </c>
      <c r="M25" s="120">
        <f>+K25*各種係数!F24</f>
        <v>0</v>
      </c>
      <c r="N25" s="120">
        <f>+K25*各種係数!G24</f>
        <v>0</v>
      </c>
      <c r="O25" s="120"/>
      <c r="P25" s="120"/>
      <c r="Q25" s="120">
        <f>+$P$41*各種係数!H24</f>
        <v>0</v>
      </c>
      <c r="R25" s="120">
        <f>+Q25*各種係数!D24</f>
        <v>0</v>
      </c>
      <c r="S25" s="120">
        <f>+Q25*各種係数!C24</f>
        <v>0</v>
      </c>
      <c r="T25" s="120">
        <v>0</v>
      </c>
      <c r="U25" s="120">
        <f>+T25*各種係数!E24</f>
        <v>0</v>
      </c>
      <c r="V25" s="120">
        <f>+T25*各種係数!F24</f>
        <v>0</v>
      </c>
      <c r="W25" s="120">
        <f t="shared" si="0"/>
        <v>0</v>
      </c>
      <c r="X25" s="120">
        <f t="shared" si="1"/>
        <v>0</v>
      </c>
      <c r="Y25" s="120">
        <f t="shared" si="2"/>
        <v>0</v>
      </c>
      <c r="Z25" s="120">
        <f>+D25*各種係数!I24*各種係数!$M$5</f>
        <v>0</v>
      </c>
      <c r="AA25" s="120">
        <f>+K25*各種係数!I24*各種係数!$M$5</f>
        <v>0</v>
      </c>
      <c r="AB25" s="120">
        <f>+T25*各種係数!I24*各種係数!$M$5</f>
        <v>0</v>
      </c>
      <c r="AC25" s="120">
        <f t="shared" si="3"/>
        <v>0</v>
      </c>
      <c r="AD25" s="120">
        <f>+D25*各種係数!J24*各種係数!$M$5</f>
        <v>0</v>
      </c>
      <c r="AE25" s="120">
        <f>+K25*各種係数!J24*各種係数!$M$5</f>
        <v>0</v>
      </c>
      <c r="AF25" s="120">
        <f>+T25*各種係数!J24*各種係数!$M$5</f>
        <v>0</v>
      </c>
      <c r="AG25" s="120">
        <f t="shared" si="4"/>
        <v>0</v>
      </c>
    </row>
    <row r="26" spans="1:33">
      <c r="A26" s="88">
        <v>47</v>
      </c>
      <c r="B26" s="60" t="s">
        <v>250</v>
      </c>
      <c r="C26" s="120">
        <f>+価格変換!J27</f>
        <v>0</v>
      </c>
      <c r="D26" s="120">
        <f>+$C26*各種係数!D25</f>
        <v>0</v>
      </c>
      <c r="E26" s="120">
        <f>+$D26*各種係数!E25</f>
        <v>0</v>
      </c>
      <c r="F26" s="120">
        <f>+$D26*各種係数!F25</f>
        <v>0</v>
      </c>
      <c r="G26" s="120">
        <f>+$D26*各種係数!G25</f>
        <v>0</v>
      </c>
      <c r="H26" s="120">
        <f>+投入係数!AM75</f>
        <v>0</v>
      </c>
      <c r="I26" s="120">
        <f>+H26*各種係数!D25</f>
        <v>0</v>
      </c>
      <c r="J26" s="120">
        <f>+H26*各種係数!C25</f>
        <v>0</v>
      </c>
      <c r="K26" s="120">
        <v>0</v>
      </c>
      <c r="L26" s="120">
        <f>+K26*各種係数!E25</f>
        <v>0</v>
      </c>
      <c r="M26" s="120">
        <f>+K26*各種係数!F25</f>
        <v>0</v>
      </c>
      <c r="N26" s="120">
        <f>+K26*各種係数!G25</f>
        <v>0</v>
      </c>
      <c r="O26" s="120"/>
      <c r="P26" s="120"/>
      <c r="Q26" s="120">
        <f>+$P$41*各種係数!H25</f>
        <v>0</v>
      </c>
      <c r="R26" s="120">
        <f>+Q26*各種係数!D25</f>
        <v>0</v>
      </c>
      <c r="S26" s="120">
        <f>+Q26*各種係数!C25</f>
        <v>0</v>
      </c>
      <c r="T26" s="120">
        <v>0</v>
      </c>
      <c r="U26" s="120">
        <f>+T26*各種係数!E25</f>
        <v>0</v>
      </c>
      <c r="V26" s="120">
        <f>+T26*各種係数!F25</f>
        <v>0</v>
      </c>
      <c r="W26" s="120">
        <f t="shared" si="0"/>
        <v>0</v>
      </c>
      <c r="X26" s="120">
        <f t="shared" si="1"/>
        <v>0</v>
      </c>
      <c r="Y26" s="120">
        <f t="shared" si="2"/>
        <v>0</v>
      </c>
      <c r="Z26" s="120">
        <f>+D26*各種係数!I25*各種係数!$M$5</f>
        <v>0</v>
      </c>
      <c r="AA26" s="120">
        <f>+K26*各種係数!I25*各種係数!$M$5</f>
        <v>0</v>
      </c>
      <c r="AB26" s="120">
        <f>+T26*各種係数!I25*各種係数!$M$5</f>
        <v>0</v>
      </c>
      <c r="AC26" s="120">
        <f t="shared" si="3"/>
        <v>0</v>
      </c>
      <c r="AD26" s="120">
        <f>+D26*各種係数!J25*各種係数!$M$5</f>
        <v>0</v>
      </c>
      <c r="AE26" s="120">
        <f>+K26*各種係数!J25*各種係数!$M$5</f>
        <v>0</v>
      </c>
      <c r="AF26" s="120">
        <f>+T26*各種係数!J25*各種係数!$M$5</f>
        <v>0</v>
      </c>
      <c r="AG26" s="120">
        <f t="shared" si="4"/>
        <v>0</v>
      </c>
    </row>
    <row r="27" spans="1:33">
      <c r="A27" s="88">
        <v>48</v>
      </c>
      <c r="B27" s="60" t="s">
        <v>251</v>
      </c>
      <c r="C27" s="120">
        <f>+価格変換!J28</f>
        <v>0</v>
      </c>
      <c r="D27" s="120">
        <f>+$C27*各種係数!D26</f>
        <v>0</v>
      </c>
      <c r="E27" s="120">
        <f>+$D27*各種係数!E26</f>
        <v>0</v>
      </c>
      <c r="F27" s="120">
        <f>+$D27*各種係数!F26</f>
        <v>0</v>
      </c>
      <c r="G27" s="120">
        <f>+$D27*各種係数!G26</f>
        <v>0</v>
      </c>
      <c r="H27" s="120">
        <f>+投入係数!AM76</f>
        <v>0</v>
      </c>
      <c r="I27" s="120">
        <f>+H27*各種係数!D26</f>
        <v>0</v>
      </c>
      <c r="J27" s="120">
        <f>+H27*各種係数!C26</f>
        <v>0</v>
      </c>
      <c r="K27" s="120">
        <v>0</v>
      </c>
      <c r="L27" s="120">
        <f>+K27*各種係数!E26</f>
        <v>0</v>
      </c>
      <c r="M27" s="120">
        <f>+K27*各種係数!F26</f>
        <v>0</v>
      </c>
      <c r="N27" s="120">
        <f>+K27*各種係数!G26</f>
        <v>0</v>
      </c>
      <c r="O27" s="120"/>
      <c r="P27" s="120"/>
      <c r="Q27" s="120">
        <f>+$P$41*各種係数!H26</f>
        <v>0</v>
      </c>
      <c r="R27" s="120">
        <f>+Q27*各種係数!D26</f>
        <v>0</v>
      </c>
      <c r="S27" s="120">
        <f>+Q27*各種係数!C26</f>
        <v>0</v>
      </c>
      <c r="T27" s="120">
        <v>0</v>
      </c>
      <c r="U27" s="120">
        <f>+T27*各種係数!E26</f>
        <v>0</v>
      </c>
      <c r="V27" s="120">
        <f>+T27*各種係数!F26</f>
        <v>0</v>
      </c>
      <c r="W27" s="120">
        <f t="shared" si="0"/>
        <v>0</v>
      </c>
      <c r="X27" s="120">
        <f t="shared" si="1"/>
        <v>0</v>
      </c>
      <c r="Y27" s="120">
        <f t="shared" si="2"/>
        <v>0</v>
      </c>
      <c r="Z27" s="120">
        <f>+D27*各種係数!I26*各種係数!$M$5</f>
        <v>0</v>
      </c>
      <c r="AA27" s="120">
        <f>+K27*各種係数!I26*各種係数!$M$5</f>
        <v>0</v>
      </c>
      <c r="AB27" s="120">
        <f>+T27*各種係数!I26*各種係数!$M$5</f>
        <v>0</v>
      </c>
      <c r="AC27" s="120">
        <f t="shared" si="3"/>
        <v>0</v>
      </c>
      <c r="AD27" s="120">
        <f>+D27*各種係数!J26*各種係数!$M$5</f>
        <v>0</v>
      </c>
      <c r="AE27" s="120">
        <f>+K27*各種係数!J26*各種係数!$M$5</f>
        <v>0</v>
      </c>
      <c r="AF27" s="120">
        <f>+T27*各種係数!J26*各種係数!$M$5</f>
        <v>0</v>
      </c>
      <c r="AG27" s="120">
        <f t="shared" si="4"/>
        <v>0</v>
      </c>
    </row>
    <row r="28" spans="1:33">
      <c r="A28" s="88">
        <v>51</v>
      </c>
      <c r="B28" s="60" t="s">
        <v>21</v>
      </c>
      <c r="C28" s="120">
        <f>+価格変換!J29</f>
        <v>0</v>
      </c>
      <c r="D28" s="120">
        <f>+$C28*各種係数!D27</f>
        <v>0</v>
      </c>
      <c r="E28" s="120">
        <f>+$D28*各種係数!E27</f>
        <v>0</v>
      </c>
      <c r="F28" s="120">
        <f>+$D28*各種係数!F27</f>
        <v>0</v>
      </c>
      <c r="G28" s="120">
        <f>+$D28*各種係数!G27</f>
        <v>0</v>
      </c>
      <c r="H28" s="120">
        <f>+投入係数!AM77</f>
        <v>0</v>
      </c>
      <c r="I28" s="120">
        <f>+H28*各種係数!D27</f>
        <v>0</v>
      </c>
      <c r="J28" s="120">
        <f>+H28*各種係数!C27</f>
        <v>0</v>
      </c>
      <c r="K28" s="120">
        <v>0</v>
      </c>
      <c r="L28" s="120">
        <f>+K28*各種係数!E27</f>
        <v>0</v>
      </c>
      <c r="M28" s="120">
        <f>+K28*各種係数!F27</f>
        <v>0</v>
      </c>
      <c r="N28" s="120">
        <f>+K28*各種係数!G27</f>
        <v>0</v>
      </c>
      <c r="O28" s="120"/>
      <c r="P28" s="120"/>
      <c r="Q28" s="120">
        <f>+$P$41*各種係数!H27</f>
        <v>0</v>
      </c>
      <c r="R28" s="120">
        <f>+Q28*各種係数!D27</f>
        <v>0</v>
      </c>
      <c r="S28" s="120">
        <f>+Q28*各種係数!C27</f>
        <v>0</v>
      </c>
      <c r="T28" s="120">
        <v>0</v>
      </c>
      <c r="U28" s="120">
        <f>+T28*各種係数!E27</f>
        <v>0</v>
      </c>
      <c r="V28" s="120">
        <f>+T28*各種係数!F27</f>
        <v>0</v>
      </c>
      <c r="W28" s="120">
        <f t="shared" si="0"/>
        <v>0</v>
      </c>
      <c r="X28" s="120">
        <f t="shared" si="1"/>
        <v>0</v>
      </c>
      <c r="Y28" s="120">
        <f t="shared" si="2"/>
        <v>0</v>
      </c>
      <c r="Z28" s="120">
        <f>+D28*各種係数!I27*各種係数!$M$5</f>
        <v>0</v>
      </c>
      <c r="AA28" s="120">
        <f>+K28*各種係数!I27*各種係数!$M$5</f>
        <v>0</v>
      </c>
      <c r="AB28" s="120">
        <f>+T28*各種係数!I27*各種係数!$M$5</f>
        <v>0</v>
      </c>
      <c r="AC28" s="120">
        <f t="shared" si="3"/>
        <v>0</v>
      </c>
      <c r="AD28" s="120">
        <f>+D28*各種係数!J27*各種係数!$M$5</f>
        <v>0</v>
      </c>
      <c r="AE28" s="120">
        <f>+K28*各種係数!J27*各種係数!$M$5</f>
        <v>0</v>
      </c>
      <c r="AF28" s="120">
        <f>+T28*各種係数!J27*各種係数!$M$5</f>
        <v>0</v>
      </c>
      <c r="AG28" s="120">
        <f t="shared" si="4"/>
        <v>0</v>
      </c>
    </row>
    <row r="29" spans="1:33">
      <c r="A29" s="88">
        <v>53</v>
      </c>
      <c r="B29" s="60" t="s">
        <v>22</v>
      </c>
      <c r="C29" s="120">
        <f>+価格変換!J30</f>
        <v>0</v>
      </c>
      <c r="D29" s="120">
        <f>+$C29*各種係数!D28</f>
        <v>0</v>
      </c>
      <c r="E29" s="120">
        <f>+$D29*各種係数!E28</f>
        <v>0</v>
      </c>
      <c r="F29" s="120">
        <f>+$D29*各種係数!F28</f>
        <v>0</v>
      </c>
      <c r="G29" s="120">
        <f>+$D29*各種係数!G28</f>
        <v>0</v>
      </c>
      <c r="H29" s="120">
        <f>+投入係数!AM78</f>
        <v>0</v>
      </c>
      <c r="I29" s="120">
        <f>+H29*各種係数!D28</f>
        <v>0</v>
      </c>
      <c r="J29" s="120">
        <f>+H29*各種係数!C28</f>
        <v>0</v>
      </c>
      <c r="K29" s="120">
        <v>0</v>
      </c>
      <c r="L29" s="120">
        <f>+K29*各種係数!E28</f>
        <v>0</v>
      </c>
      <c r="M29" s="120">
        <f>+K29*各種係数!F28</f>
        <v>0</v>
      </c>
      <c r="N29" s="120">
        <f>+K29*各種係数!G28</f>
        <v>0</v>
      </c>
      <c r="O29" s="120"/>
      <c r="P29" s="120"/>
      <c r="Q29" s="120">
        <f>+$P$41*各種係数!H28</f>
        <v>0</v>
      </c>
      <c r="R29" s="120">
        <f>+Q29*各種係数!D28</f>
        <v>0</v>
      </c>
      <c r="S29" s="120">
        <f>+Q29*各種係数!C28</f>
        <v>0</v>
      </c>
      <c r="T29" s="120">
        <v>0</v>
      </c>
      <c r="U29" s="120">
        <f>+T29*各種係数!E28</f>
        <v>0</v>
      </c>
      <c r="V29" s="120">
        <f>+T29*各種係数!F28</f>
        <v>0</v>
      </c>
      <c r="W29" s="120">
        <f t="shared" si="0"/>
        <v>0</v>
      </c>
      <c r="X29" s="120">
        <f t="shared" si="1"/>
        <v>0</v>
      </c>
      <c r="Y29" s="120">
        <f t="shared" si="2"/>
        <v>0</v>
      </c>
      <c r="Z29" s="120">
        <f>+D29*各種係数!I28*各種係数!$M$5</f>
        <v>0</v>
      </c>
      <c r="AA29" s="120">
        <f>+K29*各種係数!I28*各種係数!$M$5</f>
        <v>0</v>
      </c>
      <c r="AB29" s="120">
        <f>+T29*各種係数!I28*各種係数!$M$5</f>
        <v>0</v>
      </c>
      <c r="AC29" s="120">
        <f t="shared" si="3"/>
        <v>0</v>
      </c>
      <c r="AD29" s="120">
        <f>+D29*各種係数!J28*各種係数!$M$5</f>
        <v>0</v>
      </c>
      <c r="AE29" s="120">
        <f>+K29*各種係数!J28*各種係数!$M$5</f>
        <v>0</v>
      </c>
      <c r="AF29" s="120">
        <f>+T29*各種係数!J28*各種係数!$M$5</f>
        <v>0</v>
      </c>
      <c r="AG29" s="120">
        <f t="shared" si="4"/>
        <v>0</v>
      </c>
    </row>
    <row r="30" spans="1:33">
      <c r="A30" s="89">
        <v>55</v>
      </c>
      <c r="B30" s="61" t="s">
        <v>23</v>
      </c>
      <c r="C30" s="121">
        <f>+価格変換!J31</f>
        <v>0</v>
      </c>
      <c r="D30" s="121">
        <f>+$C30*各種係数!D29</f>
        <v>0</v>
      </c>
      <c r="E30" s="121">
        <f>+$D30*各種係数!E29</f>
        <v>0</v>
      </c>
      <c r="F30" s="121">
        <f>+$D30*各種係数!F29</f>
        <v>0</v>
      </c>
      <c r="G30" s="121">
        <f>+$D30*各種係数!G29</f>
        <v>0</v>
      </c>
      <c r="H30" s="121">
        <f>+投入係数!AM79</f>
        <v>0</v>
      </c>
      <c r="I30" s="121">
        <f>+H30*各種係数!D29</f>
        <v>0</v>
      </c>
      <c r="J30" s="121">
        <f>+H30*各種係数!C29</f>
        <v>0</v>
      </c>
      <c r="K30" s="121">
        <v>0</v>
      </c>
      <c r="L30" s="121">
        <f>+K30*各種係数!E29</f>
        <v>0</v>
      </c>
      <c r="M30" s="121">
        <f>+K30*各種係数!F29</f>
        <v>0</v>
      </c>
      <c r="N30" s="121">
        <f>+K30*各種係数!G29</f>
        <v>0</v>
      </c>
      <c r="O30" s="121"/>
      <c r="P30" s="121"/>
      <c r="Q30" s="121">
        <f>+$P$41*各種係数!H29</f>
        <v>0</v>
      </c>
      <c r="R30" s="121">
        <f>+Q30*各種係数!D29</f>
        <v>0</v>
      </c>
      <c r="S30" s="121">
        <f>+Q30*各種係数!C29</f>
        <v>0</v>
      </c>
      <c r="T30" s="121">
        <v>0</v>
      </c>
      <c r="U30" s="121">
        <f>+T30*各種係数!E29</f>
        <v>0</v>
      </c>
      <c r="V30" s="121">
        <f>+T30*各種係数!F29</f>
        <v>0</v>
      </c>
      <c r="W30" s="121">
        <f t="shared" si="0"/>
        <v>0</v>
      </c>
      <c r="X30" s="121">
        <f t="shared" si="1"/>
        <v>0</v>
      </c>
      <c r="Y30" s="121">
        <f t="shared" si="2"/>
        <v>0</v>
      </c>
      <c r="Z30" s="121">
        <f>+D30*各種係数!I29*各種係数!$M$5</f>
        <v>0</v>
      </c>
      <c r="AA30" s="121">
        <f>+K30*各種係数!I29*各種係数!$M$5</f>
        <v>0</v>
      </c>
      <c r="AB30" s="121">
        <f>+T30*各種係数!I29*各種係数!$M$5</f>
        <v>0</v>
      </c>
      <c r="AC30" s="121">
        <f t="shared" si="3"/>
        <v>0</v>
      </c>
      <c r="AD30" s="121">
        <f>+D30*各種係数!J29*各種係数!$M$5</f>
        <v>0</v>
      </c>
      <c r="AE30" s="121">
        <f>+K30*各種係数!J29*各種係数!$M$5</f>
        <v>0</v>
      </c>
      <c r="AF30" s="121">
        <f>+T30*各種係数!J29*各種係数!$M$5</f>
        <v>0</v>
      </c>
      <c r="AG30" s="121">
        <f t="shared" si="4"/>
        <v>0</v>
      </c>
    </row>
    <row r="31" spans="1:33">
      <c r="A31" s="88">
        <v>57</v>
      </c>
      <c r="B31" s="60" t="s">
        <v>260</v>
      </c>
      <c r="C31" s="120">
        <f>+価格変換!J32</f>
        <v>0</v>
      </c>
      <c r="D31" s="120">
        <f>+$C31*各種係数!D30</f>
        <v>0</v>
      </c>
      <c r="E31" s="120">
        <f>+$D31*各種係数!E30</f>
        <v>0</v>
      </c>
      <c r="F31" s="120">
        <f>+$D31*各種係数!F30</f>
        <v>0</v>
      </c>
      <c r="G31" s="120">
        <f>+$D31*各種係数!G30</f>
        <v>0</v>
      </c>
      <c r="H31" s="120">
        <f>+投入係数!AM80</f>
        <v>0</v>
      </c>
      <c r="I31" s="120">
        <f>+H31*各種係数!D30</f>
        <v>0</v>
      </c>
      <c r="J31" s="120">
        <f>+H31*各種係数!C30</f>
        <v>0</v>
      </c>
      <c r="K31" s="120">
        <v>0</v>
      </c>
      <c r="L31" s="120">
        <f>+K31*各種係数!E30</f>
        <v>0</v>
      </c>
      <c r="M31" s="120">
        <f>+K31*各種係数!F30</f>
        <v>0</v>
      </c>
      <c r="N31" s="120">
        <f>+K31*各種係数!G30</f>
        <v>0</v>
      </c>
      <c r="O31" s="120"/>
      <c r="P31" s="120"/>
      <c r="Q31" s="120">
        <f>+$P$41*各種係数!H30</f>
        <v>0</v>
      </c>
      <c r="R31" s="120">
        <f>+Q31*各種係数!D30</f>
        <v>0</v>
      </c>
      <c r="S31" s="120">
        <f>+Q31*各種係数!C30</f>
        <v>0</v>
      </c>
      <c r="T31" s="120">
        <v>0</v>
      </c>
      <c r="U31" s="120">
        <f>+T31*各種係数!E30</f>
        <v>0</v>
      </c>
      <c r="V31" s="120">
        <f>+T31*各種係数!F30</f>
        <v>0</v>
      </c>
      <c r="W31" s="120">
        <f t="shared" si="0"/>
        <v>0</v>
      </c>
      <c r="X31" s="120">
        <f t="shared" si="1"/>
        <v>0</v>
      </c>
      <c r="Y31" s="120">
        <f t="shared" si="2"/>
        <v>0</v>
      </c>
      <c r="Z31" s="120">
        <f>+D31*各種係数!I30*各種係数!$M$5</f>
        <v>0</v>
      </c>
      <c r="AA31" s="120">
        <f>+K31*各種係数!I30*各種係数!$M$5</f>
        <v>0</v>
      </c>
      <c r="AB31" s="120">
        <f>+T31*各種係数!I30*各種係数!$M$5</f>
        <v>0</v>
      </c>
      <c r="AC31" s="120">
        <f t="shared" si="3"/>
        <v>0</v>
      </c>
      <c r="AD31" s="120">
        <f>+D31*各種係数!J30*各種係数!$M$5</f>
        <v>0</v>
      </c>
      <c r="AE31" s="120">
        <f>+K31*各種係数!J30*各種係数!$M$5</f>
        <v>0</v>
      </c>
      <c r="AF31" s="120">
        <f>+T31*各種係数!J30*各種係数!$M$5</f>
        <v>0</v>
      </c>
      <c r="AG31" s="120">
        <f t="shared" si="4"/>
        <v>0</v>
      </c>
    </row>
    <row r="32" spans="1:33">
      <c r="A32" s="88">
        <v>59</v>
      </c>
      <c r="B32" s="60" t="s">
        <v>25</v>
      </c>
      <c r="C32" s="120">
        <f>+価格変換!J33</f>
        <v>0</v>
      </c>
      <c r="D32" s="120">
        <f>+$C32*各種係数!D31</f>
        <v>0</v>
      </c>
      <c r="E32" s="120">
        <f>+$D32*各種係数!E31</f>
        <v>0</v>
      </c>
      <c r="F32" s="120">
        <f>+$D32*各種係数!F31</f>
        <v>0</v>
      </c>
      <c r="G32" s="120">
        <f>+$D32*各種係数!G31</f>
        <v>0</v>
      </c>
      <c r="H32" s="120">
        <f>+投入係数!AM81</f>
        <v>0</v>
      </c>
      <c r="I32" s="120">
        <f>+H32*各種係数!D31</f>
        <v>0</v>
      </c>
      <c r="J32" s="120">
        <f>+H32*各種係数!C31</f>
        <v>0</v>
      </c>
      <c r="K32" s="120">
        <v>0</v>
      </c>
      <c r="L32" s="120">
        <f>+K32*各種係数!E31</f>
        <v>0</v>
      </c>
      <c r="M32" s="120">
        <f>+K32*各種係数!F31</f>
        <v>0</v>
      </c>
      <c r="N32" s="120">
        <f>+K32*各種係数!G31</f>
        <v>0</v>
      </c>
      <c r="O32" s="120"/>
      <c r="P32" s="120"/>
      <c r="Q32" s="120">
        <f>+$P$41*各種係数!H31</f>
        <v>0</v>
      </c>
      <c r="R32" s="120">
        <f>+Q32*各種係数!D31</f>
        <v>0</v>
      </c>
      <c r="S32" s="120">
        <f>+Q32*各種係数!C31</f>
        <v>0</v>
      </c>
      <c r="T32" s="120">
        <v>0</v>
      </c>
      <c r="U32" s="120">
        <f>+T32*各種係数!E31</f>
        <v>0</v>
      </c>
      <c r="V32" s="120">
        <f>+T32*各種係数!F31</f>
        <v>0</v>
      </c>
      <c r="W32" s="120">
        <f t="shared" si="0"/>
        <v>0</v>
      </c>
      <c r="X32" s="120">
        <f t="shared" si="1"/>
        <v>0</v>
      </c>
      <c r="Y32" s="120">
        <f t="shared" si="2"/>
        <v>0</v>
      </c>
      <c r="Z32" s="120">
        <f>+D32*各種係数!I31*各種係数!$M$5</f>
        <v>0</v>
      </c>
      <c r="AA32" s="120">
        <f>+K32*各種係数!I31*各種係数!$M$5</f>
        <v>0</v>
      </c>
      <c r="AB32" s="120">
        <f>+T32*各種係数!I31*各種係数!$M$5</f>
        <v>0</v>
      </c>
      <c r="AC32" s="120">
        <f t="shared" si="3"/>
        <v>0</v>
      </c>
      <c r="AD32" s="120">
        <f>+D32*各種係数!J31*各種係数!$M$5</f>
        <v>0</v>
      </c>
      <c r="AE32" s="120">
        <f>+K32*各種係数!J31*各種係数!$M$5</f>
        <v>0</v>
      </c>
      <c r="AF32" s="120">
        <f>+T32*各種係数!J31*各種係数!$M$5</f>
        <v>0</v>
      </c>
      <c r="AG32" s="120">
        <f t="shared" si="4"/>
        <v>0</v>
      </c>
    </row>
    <row r="33" spans="1:33">
      <c r="A33" s="88">
        <v>61</v>
      </c>
      <c r="B33" s="60" t="s">
        <v>26</v>
      </c>
      <c r="C33" s="120">
        <f>+価格変換!J34</f>
        <v>0</v>
      </c>
      <c r="D33" s="120">
        <f>+$C33*各種係数!D32</f>
        <v>0</v>
      </c>
      <c r="E33" s="120">
        <f>+$D33*各種係数!E32</f>
        <v>0</v>
      </c>
      <c r="F33" s="120">
        <f>+$D33*各種係数!F32</f>
        <v>0</v>
      </c>
      <c r="G33" s="120">
        <f>+$D33*各種係数!G32</f>
        <v>0</v>
      </c>
      <c r="H33" s="120">
        <f>+投入係数!AM82</f>
        <v>0</v>
      </c>
      <c r="I33" s="120">
        <f>+H33*各種係数!D32</f>
        <v>0</v>
      </c>
      <c r="J33" s="120">
        <f>+H33*各種係数!C32</f>
        <v>0</v>
      </c>
      <c r="K33" s="120">
        <v>0</v>
      </c>
      <c r="L33" s="120">
        <f>+K33*各種係数!E32</f>
        <v>0</v>
      </c>
      <c r="M33" s="120">
        <f>+K33*各種係数!F32</f>
        <v>0</v>
      </c>
      <c r="N33" s="120">
        <f>+K33*各種係数!G32</f>
        <v>0</v>
      </c>
      <c r="O33" s="120"/>
      <c r="P33" s="120"/>
      <c r="Q33" s="120">
        <f>+$P$41*各種係数!H32</f>
        <v>0</v>
      </c>
      <c r="R33" s="120">
        <f>+Q33*各種係数!D32</f>
        <v>0</v>
      </c>
      <c r="S33" s="120">
        <f>+Q33*各種係数!C32</f>
        <v>0</v>
      </c>
      <c r="T33" s="120">
        <v>0</v>
      </c>
      <c r="U33" s="120">
        <f>+T33*各種係数!E32</f>
        <v>0</v>
      </c>
      <c r="V33" s="120">
        <f>+T33*各種係数!F32</f>
        <v>0</v>
      </c>
      <c r="W33" s="120">
        <f t="shared" si="0"/>
        <v>0</v>
      </c>
      <c r="X33" s="120">
        <f t="shared" si="1"/>
        <v>0</v>
      </c>
      <c r="Y33" s="120">
        <f t="shared" si="2"/>
        <v>0</v>
      </c>
      <c r="Z33" s="120">
        <f>+D33*各種係数!I32*各種係数!$M$5</f>
        <v>0</v>
      </c>
      <c r="AA33" s="120">
        <f>+K33*各種係数!I32*各種係数!$M$5</f>
        <v>0</v>
      </c>
      <c r="AB33" s="120">
        <f>+T33*各種係数!I32*各種係数!$M$5</f>
        <v>0</v>
      </c>
      <c r="AC33" s="120">
        <f t="shared" si="3"/>
        <v>0</v>
      </c>
      <c r="AD33" s="120">
        <f>+D33*各種係数!J32*各種係数!$M$5</f>
        <v>0</v>
      </c>
      <c r="AE33" s="120">
        <f>+K33*各種係数!J32*各種係数!$M$5</f>
        <v>0</v>
      </c>
      <c r="AF33" s="120">
        <f>+T33*各種係数!J32*各種係数!$M$5</f>
        <v>0</v>
      </c>
      <c r="AG33" s="120">
        <f t="shared" si="4"/>
        <v>0</v>
      </c>
    </row>
    <row r="34" spans="1:33">
      <c r="A34" s="90">
        <v>63</v>
      </c>
      <c r="B34" s="62" t="s">
        <v>27</v>
      </c>
      <c r="C34" s="122">
        <f>+価格変換!J35</f>
        <v>0</v>
      </c>
      <c r="D34" s="122">
        <f>+$C34*各種係数!D33</f>
        <v>0</v>
      </c>
      <c r="E34" s="122">
        <f>+$D34*各種係数!E33</f>
        <v>0</v>
      </c>
      <c r="F34" s="122">
        <f>+$D34*各種係数!F33</f>
        <v>0</v>
      </c>
      <c r="G34" s="122">
        <f>+$D34*各種係数!G33</f>
        <v>0</v>
      </c>
      <c r="H34" s="122">
        <f>+投入係数!AM83</f>
        <v>0</v>
      </c>
      <c r="I34" s="122">
        <f>+H34*各種係数!D33</f>
        <v>0</v>
      </c>
      <c r="J34" s="122">
        <f>+H34*各種係数!C33</f>
        <v>0</v>
      </c>
      <c r="K34" s="122">
        <v>0</v>
      </c>
      <c r="L34" s="122">
        <f>+K34*各種係数!E33</f>
        <v>0</v>
      </c>
      <c r="M34" s="122">
        <f>+K34*各種係数!F33</f>
        <v>0</v>
      </c>
      <c r="N34" s="122">
        <f>+K34*各種係数!G33</f>
        <v>0</v>
      </c>
      <c r="O34" s="122"/>
      <c r="P34" s="122"/>
      <c r="Q34" s="122">
        <f>+$P$41*各種係数!H33</f>
        <v>0</v>
      </c>
      <c r="R34" s="122">
        <f>+Q34*各種係数!D33</f>
        <v>0</v>
      </c>
      <c r="S34" s="122">
        <f>+Q34*各種係数!C33</f>
        <v>0</v>
      </c>
      <c r="T34" s="122">
        <v>0</v>
      </c>
      <c r="U34" s="122">
        <f>+T34*各種係数!E33</f>
        <v>0</v>
      </c>
      <c r="V34" s="122">
        <f>+T34*各種係数!F33</f>
        <v>0</v>
      </c>
      <c r="W34" s="122">
        <f t="shared" si="0"/>
        <v>0</v>
      </c>
      <c r="X34" s="122">
        <f t="shared" si="1"/>
        <v>0</v>
      </c>
      <c r="Y34" s="122">
        <f t="shared" si="2"/>
        <v>0</v>
      </c>
      <c r="Z34" s="122">
        <f>+D34*各種係数!I33*各種係数!$M$5</f>
        <v>0</v>
      </c>
      <c r="AA34" s="122">
        <f>+K34*各種係数!I33*各種係数!$M$5</f>
        <v>0</v>
      </c>
      <c r="AB34" s="122">
        <f>+T34*各種係数!I33*各種係数!$M$5</f>
        <v>0</v>
      </c>
      <c r="AC34" s="122">
        <f t="shared" si="3"/>
        <v>0</v>
      </c>
      <c r="AD34" s="122">
        <f>+D34*各種係数!J33*各種係数!$M$5</f>
        <v>0</v>
      </c>
      <c r="AE34" s="122">
        <f>+K34*各種係数!J33*各種係数!$M$5</f>
        <v>0</v>
      </c>
      <c r="AF34" s="122">
        <f>+T34*各種係数!J33*各種係数!$M$5</f>
        <v>0</v>
      </c>
      <c r="AG34" s="122">
        <f t="shared" si="4"/>
        <v>0</v>
      </c>
    </row>
    <row r="35" spans="1:33">
      <c r="A35" s="89">
        <v>64</v>
      </c>
      <c r="B35" s="61" t="s">
        <v>254</v>
      </c>
      <c r="C35" s="121">
        <f>+価格変換!J36</f>
        <v>0</v>
      </c>
      <c r="D35" s="121">
        <f>+$C35*各種係数!D34</f>
        <v>0</v>
      </c>
      <c r="E35" s="121">
        <f>+$D35*各種係数!E34</f>
        <v>0</v>
      </c>
      <c r="F35" s="121">
        <f>+$D35*各種係数!F34</f>
        <v>0</v>
      </c>
      <c r="G35" s="121">
        <f>+$D35*各種係数!G34</f>
        <v>0</v>
      </c>
      <c r="H35" s="121">
        <f>+投入係数!AM84</f>
        <v>0</v>
      </c>
      <c r="I35" s="121">
        <f>+H35*各種係数!D34</f>
        <v>0</v>
      </c>
      <c r="J35" s="121">
        <f>+H35*各種係数!C34</f>
        <v>0</v>
      </c>
      <c r="K35" s="121">
        <v>0</v>
      </c>
      <c r="L35" s="121">
        <f>+K35*各種係数!E34</f>
        <v>0</v>
      </c>
      <c r="M35" s="121">
        <f>+K35*各種係数!F34</f>
        <v>0</v>
      </c>
      <c r="N35" s="121">
        <f>+K35*各種係数!G34</f>
        <v>0</v>
      </c>
      <c r="O35" s="121"/>
      <c r="P35" s="121"/>
      <c r="Q35" s="121">
        <f>+$P$41*各種係数!H34</f>
        <v>0</v>
      </c>
      <c r="R35" s="121">
        <f>+Q35*各種係数!D34</f>
        <v>0</v>
      </c>
      <c r="S35" s="121">
        <f>+Q35*各種係数!C34</f>
        <v>0</v>
      </c>
      <c r="T35" s="121">
        <v>0</v>
      </c>
      <c r="U35" s="121">
        <f>+T35*各種係数!E34</f>
        <v>0</v>
      </c>
      <c r="V35" s="121">
        <f>+T35*各種係数!F34</f>
        <v>0</v>
      </c>
      <c r="W35" s="121">
        <f t="shared" si="0"/>
        <v>0</v>
      </c>
      <c r="X35" s="121">
        <f t="shared" si="1"/>
        <v>0</v>
      </c>
      <c r="Y35" s="121">
        <f t="shared" si="2"/>
        <v>0</v>
      </c>
      <c r="Z35" s="121">
        <f>+D35*各種係数!I34*各種係数!$M$5</f>
        <v>0</v>
      </c>
      <c r="AA35" s="121">
        <f>+K35*各種係数!I34*各種係数!$M$5</f>
        <v>0</v>
      </c>
      <c r="AB35" s="121">
        <f>+T35*各種係数!I34*各種係数!$M$5</f>
        <v>0</v>
      </c>
      <c r="AC35" s="121">
        <f t="shared" si="3"/>
        <v>0</v>
      </c>
      <c r="AD35" s="121">
        <f>+D35*各種係数!J34*各種係数!$M$5</f>
        <v>0</v>
      </c>
      <c r="AE35" s="121">
        <f>+K35*各種係数!J34*各種係数!$M$5</f>
        <v>0</v>
      </c>
      <c r="AF35" s="121">
        <f>+T35*各種係数!J34*各種係数!$M$5</f>
        <v>0</v>
      </c>
      <c r="AG35" s="121">
        <f t="shared" si="4"/>
        <v>0</v>
      </c>
    </row>
    <row r="36" spans="1:33">
      <c r="A36" s="88">
        <v>65</v>
      </c>
      <c r="B36" s="60" t="s">
        <v>255</v>
      </c>
      <c r="C36" s="120">
        <f>+価格変換!J37</f>
        <v>0</v>
      </c>
      <c r="D36" s="120">
        <f>+$C36*各種係数!D35</f>
        <v>0</v>
      </c>
      <c r="E36" s="120">
        <f>+$D36*各種係数!E35</f>
        <v>0</v>
      </c>
      <c r="F36" s="120">
        <f>+$D36*各種係数!F35</f>
        <v>0</v>
      </c>
      <c r="G36" s="120">
        <f>+$D36*各種係数!G35</f>
        <v>0</v>
      </c>
      <c r="H36" s="120">
        <f>+投入係数!AM85</f>
        <v>0</v>
      </c>
      <c r="I36" s="120">
        <f>+H36*各種係数!D35</f>
        <v>0</v>
      </c>
      <c r="J36" s="120">
        <f>+H36*各種係数!C35</f>
        <v>0</v>
      </c>
      <c r="K36" s="120">
        <v>0</v>
      </c>
      <c r="L36" s="120">
        <f>+K36*各種係数!E35</f>
        <v>0</v>
      </c>
      <c r="M36" s="120">
        <f>+K36*各種係数!F35</f>
        <v>0</v>
      </c>
      <c r="N36" s="120">
        <f>+K36*各種係数!G35</f>
        <v>0</v>
      </c>
      <c r="O36" s="120"/>
      <c r="P36" s="120"/>
      <c r="Q36" s="120">
        <f>+$P$41*各種係数!H35</f>
        <v>0</v>
      </c>
      <c r="R36" s="120">
        <f>+Q36*各種係数!D35</f>
        <v>0</v>
      </c>
      <c r="S36" s="120">
        <f>+Q36*各種係数!C35</f>
        <v>0</v>
      </c>
      <c r="T36" s="120">
        <v>0</v>
      </c>
      <c r="U36" s="120">
        <f>+T36*各種係数!E35</f>
        <v>0</v>
      </c>
      <c r="V36" s="120">
        <f>+T36*各種係数!F35</f>
        <v>0</v>
      </c>
      <c r="W36" s="120">
        <f t="shared" si="0"/>
        <v>0</v>
      </c>
      <c r="X36" s="120">
        <f t="shared" si="1"/>
        <v>0</v>
      </c>
      <c r="Y36" s="120">
        <f t="shared" si="2"/>
        <v>0</v>
      </c>
      <c r="Z36" s="120">
        <f>+D36*各種係数!I35*各種係数!$M$5</f>
        <v>0</v>
      </c>
      <c r="AA36" s="120">
        <f>+K36*各種係数!I35*各種係数!$M$5</f>
        <v>0</v>
      </c>
      <c r="AB36" s="120">
        <f>+T36*各種係数!I35*各種係数!$M$5</f>
        <v>0</v>
      </c>
      <c r="AC36" s="120">
        <f t="shared" si="3"/>
        <v>0</v>
      </c>
      <c r="AD36" s="120">
        <f>+D36*各種係数!J35*各種係数!$M$5</f>
        <v>0</v>
      </c>
      <c r="AE36" s="120">
        <f>+K36*各種係数!J35*各種係数!$M$5</f>
        <v>0</v>
      </c>
      <c r="AF36" s="120">
        <f>+T36*各種係数!J35*各種係数!$M$5</f>
        <v>0</v>
      </c>
      <c r="AG36" s="120">
        <f t="shared" si="4"/>
        <v>0</v>
      </c>
    </row>
    <row r="37" spans="1:33">
      <c r="A37" s="88">
        <v>66</v>
      </c>
      <c r="B37" s="60" t="s">
        <v>28</v>
      </c>
      <c r="C37" s="120">
        <f>+価格変換!J38</f>
        <v>0</v>
      </c>
      <c r="D37" s="120">
        <f>+$C37*各種係数!D36</f>
        <v>0</v>
      </c>
      <c r="E37" s="120">
        <f>+$D37*各種係数!E36</f>
        <v>0</v>
      </c>
      <c r="F37" s="120">
        <f>+$D37*各種係数!F36</f>
        <v>0</v>
      </c>
      <c r="G37" s="120">
        <f>+$D37*各種係数!G36</f>
        <v>0</v>
      </c>
      <c r="H37" s="120">
        <f>+投入係数!AM86</f>
        <v>0</v>
      </c>
      <c r="I37" s="120">
        <f>+H37*各種係数!D36</f>
        <v>0</v>
      </c>
      <c r="J37" s="120">
        <f>+H37*各種係数!C36</f>
        <v>0</v>
      </c>
      <c r="K37" s="120">
        <v>0</v>
      </c>
      <c r="L37" s="120">
        <f>+K37*各種係数!E36</f>
        <v>0</v>
      </c>
      <c r="M37" s="120">
        <f>+K37*各種係数!F36</f>
        <v>0</v>
      </c>
      <c r="N37" s="120">
        <f>+K37*各種係数!G36</f>
        <v>0</v>
      </c>
      <c r="O37" s="120"/>
      <c r="P37" s="120"/>
      <c r="Q37" s="120">
        <f>+$P$41*各種係数!H36</f>
        <v>0</v>
      </c>
      <c r="R37" s="120">
        <f>+Q37*各種係数!D36</f>
        <v>0</v>
      </c>
      <c r="S37" s="120">
        <f>+Q37*各種係数!C36</f>
        <v>0</v>
      </c>
      <c r="T37" s="120">
        <v>0</v>
      </c>
      <c r="U37" s="120">
        <f>+T37*各種係数!E36</f>
        <v>0</v>
      </c>
      <c r="V37" s="120">
        <f>+T37*各種係数!F36</f>
        <v>0</v>
      </c>
      <c r="W37" s="120">
        <f t="shared" si="0"/>
        <v>0</v>
      </c>
      <c r="X37" s="120">
        <f t="shared" si="1"/>
        <v>0</v>
      </c>
      <c r="Y37" s="120">
        <f t="shared" si="2"/>
        <v>0</v>
      </c>
      <c r="Z37" s="120">
        <f>+D37*各種係数!I36*各種係数!$M$5</f>
        <v>0</v>
      </c>
      <c r="AA37" s="120">
        <f>+K37*各種係数!I36*各種係数!$M$5</f>
        <v>0</v>
      </c>
      <c r="AB37" s="120">
        <f>+T37*各種係数!I36*各種係数!$M$5</f>
        <v>0</v>
      </c>
      <c r="AC37" s="120">
        <f t="shared" si="3"/>
        <v>0</v>
      </c>
      <c r="AD37" s="120">
        <f>+D37*各種係数!J36*各種係数!$M$5</f>
        <v>0</v>
      </c>
      <c r="AE37" s="120">
        <f>+K37*各種係数!J36*各種係数!$M$5</f>
        <v>0</v>
      </c>
      <c r="AF37" s="120">
        <f>+T37*各種係数!J36*各種係数!$M$5</f>
        <v>0</v>
      </c>
      <c r="AG37" s="120">
        <f t="shared" si="4"/>
        <v>0</v>
      </c>
    </row>
    <row r="38" spans="1:33">
      <c r="A38" s="88">
        <v>67</v>
      </c>
      <c r="B38" s="60" t="s">
        <v>29</v>
      </c>
      <c r="C38" s="120">
        <f>+価格変換!J39</f>
        <v>0</v>
      </c>
      <c r="D38" s="120">
        <f>+$C38*各種係数!D37</f>
        <v>0</v>
      </c>
      <c r="E38" s="120">
        <f>+$D38*各種係数!E37</f>
        <v>0</v>
      </c>
      <c r="F38" s="120">
        <f>+$D38*各種係数!F37</f>
        <v>0</v>
      </c>
      <c r="G38" s="120">
        <f>+$D38*各種係数!G37</f>
        <v>0</v>
      </c>
      <c r="H38" s="120">
        <f>+投入係数!AM87</f>
        <v>0</v>
      </c>
      <c r="I38" s="120">
        <f>+H38*各種係数!D37</f>
        <v>0</v>
      </c>
      <c r="J38" s="120">
        <f>+H38*各種係数!C37</f>
        <v>0</v>
      </c>
      <c r="K38" s="120">
        <v>0</v>
      </c>
      <c r="L38" s="120">
        <f>+K38*各種係数!E37</f>
        <v>0</v>
      </c>
      <c r="M38" s="120">
        <f>+K38*各種係数!F37</f>
        <v>0</v>
      </c>
      <c r="N38" s="120">
        <f>+K38*各種係数!G37</f>
        <v>0</v>
      </c>
      <c r="O38" s="120"/>
      <c r="P38" s="120"/>
      <c r="Q38" s="120">
        <f>+$P$41*各種係数!H37</f>
        <v>0</v>
      </c>
      <c r="R38" s="120">
        <f>+Q38*各種係数!D37</f>
        <v>0</v>
      </c>
      <c r="S38" s="120">
        <f>+Q38*各種係数!C37</f>
        <v>0</v>
      </c>
      <c r="T38" s="120">
        <v>0</v>
      </c>
      <c r="U38" s="120">
        <f>+T38*各種係数!E37</f>
        <v>0</v>
      </c>
      <c r="V38" s="120">
        <f>+T38*各種係数!F37</f>
        <v>0</v>
      </c>
      <c r="W38" s="120">
        <f t="shared" si="0"/>
        <v>0</v>
      </c>
      <c r="X38" s="120">
        <f t="shared" si="1"/>
        <v>0</v>
      </c>
      <c r="Y38" s="120">
        <f t="shared" si="2"/>
        <v>0</v>
      </c>
      <c r="Z38" s="120">
        <f>+D38*各種係数!I37*各種係数!$M$5</f>
        <v>0</v>
      </c>
      <c r="AA38" s="120">
        <f>+K38*各種係数!I37*各種係数!$M$5</f>
        <v>0</v>
      </c>
      <c r="AB38" s="120">
        <f>+T38*各種係数!I37*各種係数!$M$5</f>
        <v>0</v>
      </c>
      <c r="AC38" s="120">
        <f t="shared" si="3"/>
        <v>0</v>
      </c>
      <c r="AD38" s="120">
        <f>+D38*各種係数!J37*各種係数!$M$5</f>
        <v>0</v>
      </c>
      <c r="AE38" s="120">
        <f>+K38*各種係数!J37*各種係数!$M$5</f>
        <v>0</v>
      </c>
      <c r="AF38" s="120">
        <f>+T38*各種係数!J37*各種係数!$M$5</f>
        <v>0</v>
      </c>
      <c r="AG38" s="120">
        <f t="shared" si="4"/>
        <v>0</v>
      </c>
    </row>
    <row r="39" spans="1:33">
      <c r="A39" s="90">
        <v>68</v>
      </c>
      <c r="B39" s="62" t="s">
        <v>30</v>
      </c>
      <c r="C39" s="122">
        <f>+価格変換!J40</f>
        <v>0</v>
      </c>
      <c r="D39" s="122">
        <f>+$C39*各種係数!D38</f>
        <v>0</v>
      </c>
      <c r="E39" s="122">
        <f>+$D39*各種係数!E38</f>
        <v>0</v>
      </c>
      <c r="F39" s="122">
        <f>+$D39*各種係数!F38</f>
        <v>0</v>
      </c>
      <c r="G39" s="122">
        <f>+$D39*各種係数!G38</f>
        <v>0</v>
      </c>
      <c r="H39" s="122">
        <f>+投入係数!AM88</f>
        <v>0</v>
      </c>
      <c r="I39" s="122">
        <f>+H39*各種係数!D38</f>
        <v>0</v>
      </c>
      <c r="J39" s="122">
        <f>+H39*各種係数!C38</f>
        <v>0</v>
      </c>
      <c r="K39" s="122">
        <v>0</v>
      </c>
      <c r="L39" s="122">
        <f>+K39*各種係数!E38</f>
        <v>0</v>
      </c>
      <c r="M39" s="122">
        <f>+K39*各種係数!F38</f>
        <v>0</v>
      </c>
      <c r="N39" s="122">
        <f>+K39*各種係数!G38</f>
        <v>0</v>
      </c>
      <c r="O39" s="122"/>
      <c r="P39" s="122"/>
      <c r="Q39" s="122">
        <f>+$P$41*各種係数!H38</f>
        <v>0</v>
      </c>
      <c r="R39" s="122">
        <f>+Q39*各種係数!D38</f>
        <v>0</v>
      </c>
      <c r="S39" s="122">
        <f>+Q39*各種係数!C38</f>
        <v>0</v>
      </c>
      <c r="T39" s="122">
        <v>0</v>
      </c>
      <c r="U39" s="122">
        <f>+T39*各種係数!E38</f>
        <v>0</v>
      </c>
      <c r="V39" s="122">
        <f>+T39*各種係数!F38</f>
        <v>0</v>
      </c>
      <c r="W39" s="122">
        <f t="shared" si="0"/>
        <v>0</v>
      </c>
      <c r="X39" s="122">
        <f t="shared" si="1"/>
        <v>0</v>
      </c>
      <c r="Y39" s="122">
        <f t="shared" si="2"/>
        <v>0</v>
      </c>
      <c r="Z39" s="122">
        <f>+D39*各種係数!I38*各種係数!$M$5</f>
        <v>0</v>
      </c>
      <c r="AA39" s="122">
        <f>+K39*各種係数!I38*各種係数!$M$5</f>
        <v>0</v>
      </c>
      <c r="AB39" s="122">
        <f>+T39*各種係数!I38*各種係数!$M$5</f>
        <v>0</v>
      </c>
      <c r="AC39" s="122">
        <f t="shared" si="3"/>
        <v>0</v>
      </c>
      <c r="AD39" s="122">
        <f>+D39*各種係数!J38*各種係数!$M$5</f>
        <v>0</v>
      </c>
      <c r="AE39" s="122">
        <f>+K39*各種係数!J38*各種係数!$M$5</f>
        <v>0</v>
      </c>
      <c r="AF39" s="122">
        <f>+T39*各種係数!J38*各種係数!$M$5</f>
        <v>0</v>
      </c>
      <c r="AG39" s="122">
        <f t="shared" si="4"/>
        <v>0</v>
      </c>
    </row>
    <row r="40" spans="1:33">
      <c r="A40" s="91">
        <v>69</v>
      </c>
      <c r="B40" s="63" t="s">
        <v>31</v>
      </c>
      <c r="C40" s="120">
        <f>+価格変換!J41</f>
        <v>0</v>
      </c>
      <c r="D40" s="120">
        <f>+$C40*各種係数!D39</f>
        <v>0</v>
      </c>
      <c r="E40" s="120">
        <f>+$D40*各種係数!E39</f>
        <v>0</v>
      </c>
      <c r="F40" s="120">
        <f>+$D40*各種係数!F39</f>
        <v>0</v>
      </c>
      <c r="G40" s="120">
        <f>+$D40*各種係数!G39</f>
        <v>0</v>
      </c>
      <c r="H40" s="120">
        <f>+投入係数!AM89</f>
        <v>0</v>
      </c>
      <c r="I40" s="120">
        <f>+H40*各種係数!D39</f>
        <v>0</v>
      </c>
      <c r="J40" s="120">
        <f>+H40*各種係数!C39</f>
        <v>0</v>
      </c>
      <c r="K40" s="120">
        <v>0</v>
      </c>
      <c r="L40" s="120">
        <f>+K40*各種係数!E39</f>
        <v>0</v>
      </c>
      <c r="M40" s="120">
        <f>+K40*各種係数!F39</f>
        <v>0</v>
      </c>
      <c r="N40" s="120">
        <f>+K40*各種係数!G39</f>
        <v>0</v>
      </c>
      <c r="O40" s="120"/>
      <c r="P40" s="120"/>
      <c r="Q40" s="120">
        <f>+$P$41*各種係数!H39</f>
        <v>0</v>
      </c>
      <c r="R40" s="120">
        <f>+Q40*各種係数!D39</f>
        <v>0</v>
      </c>
      <c r="S40" s="120">
        <f>+Q40*各種係数!C39</f>
        <v>0</v>
      </c>
      <c r="T40" s="120">
        <v>0</v>
      </c>
      <c r="U40" s="120">
        <f>+T40*各種係数!E39</f>
        <v>0</v>
      </c>
      <c r="V40" s="120">
        <f>+T40*各種係数!F39</f>
        <v>0</v>
      </c>
      <c r="W40" s="120">
        <f t="shared" si="0"/>
        <v>0</v>
      </c>
      <c r="X40" s="120">
        <f t="shared" si="1"/>
        <v>0</v>
      </c>
      <c r="Y40" s="120">
        <f t="shared" si="2"/>
        <v>0</v>
      </c>
      <c r="Z40" s="120">
        <f>+D40*各種係数!I39*各種係数!$M$5</f>
        <v>0</v>
      </c>
      <c r="AA40" s="120">
        <f>+K40*各種係数!I39*各種係数!$M$5</f>
        <v>0</v>
      </c>
      <c r="AB40" s="120">
        <f>+T40*各種係数!I39*各種係数!$M$5</f>
        <v>0</v>
      </c>
      <c r="AC40" s="120">
        <f t="shared" si="3"/>
        <v>0</v>
      </c>
      <c r="AD40" s="120">
        <f>+D40*各種係数!J39*各種係数!$M$5</f>
        <v>0</v>
      </c>
      <c r="AE40" s="120">
        <f>+K40*各種係数!J39*各種係数!$M$5</f>
        <v>0</v>
      </c>
      <c r="AF40" s="120">
        <f>+T40*各種係数!J39*各種係数!$M$5</f>
        <v>0</v>
      </c>
      <c r="AG40" s="120">
        <f t="shared" si="4"/>
        <v>0</v>
      </c>
    </row>
    <row r="41" spans="1:33">
      <c r="A41" s="107"/>
      <c r="B41" s="67" t="s">
        <v>103</v>
      </c>
      <c r="C41" s="123">
        <f>SUM(C5:C40)</f>
        <v>0</v>
      </c>
      <c r="D41" s="123">
        <f t="shared" ref="D41:AG41" si="5">SUM(D5:D40)</f>
        <v>0</v>
      </c>
      <c r="E41" s="123">
        <f t="shared" si="5"/>
        <v>0</v>
      </c>
      <c r="F41" s="123">
        <f t="shared" si="5"/>
        <v>0</v>
      </c>
      <c r="G41" s="123">
        <f>SUM(G5:G40)</f>
        <v>0</v>
      </c>
      <c r="H41" s="123">
        <f t="shared" si="5"/>
        <v>0</v>
      </c>
      <c r="I41" s="123">
        <f t="shared" si="5"/>
        <v>0</v>
      </c>
      <c r="J41" s="123">
        <f t="shared" si="5"/>
        <v>0</v>
      </c>
      <c r="K41" s="123">
        <f t="shared" si="5"/>
        <v>0</v>
      </c>
      <c r="L41" s="123">
        <f t="shared" si="5"/>
        <v>0</v>
      </c>
      <c r="M41" s="123">
        <f t="shared" si="5"/>
        <v>0</v>
      </c>
      <c r="N41" s="123">
        <f>SUM(N5:N40)</f>
        <v>0</v>
      </c>
      <c r="O41" s="124">
        <f>+データ入力表!D52</f>
        <v>0.64200000000000002</v>
      </c>
      <c r="P41" s="123">
        <f>+(G41+N41)*O41</f>
        <v>0</v>
      </c>
      <c r="Q41" s="123">
        <f t="shared" si="5"/>
        <v>0</v>
      </c>
      <c r="R41" s="123">
        <f t="shared" si="5"/>
        <v>0</v>
      </c>
      <c r="S41" s="123">
        <f t="shared" si="5"/>
        <v>0</v>
      </c>
      <c r="T41" s="123">
        <f t="shared" si="5"/>
        <v>0</v>
      </c>
      <c r="U41" s="123">
        <f t="shared" si="5"/>
        <v>0</v>
      </c>
      <c r="V41" s="123">
        <f t="shared" si="5"/>
        <v>0</v>
      </c>
      <c r="W41" s="123">
        <f t="shared" si="5"/>
        <v>0</v>
      </c>
      <c r="X41" s="123">
        <f t="shared" si="5"/>
        <v>0</v>
      </c>
      <c r="Y41" s="123">
        <f t="shared" si="5"/>
        <v>0</v>
      </c>
      <c r="Z41" s="123">
        <f t="shared" si="5"/>
        <v>0</v>
      </c>
      <c r="AA41" s="123">
        <f t="shared" si="5"/>
        <v>0</v>
      </c>
      <c r="AB41" s="123">
        <f t="shared" si="5"/>
        <v>0</v>
      </c>
      <c r="AC41" s="123">
        <f t="shared" si="5"/>
        <v>0</v>
      </c>
      <c r="AD41" s="123">
        <f t="shared" si="5"/>
        <v>0</v>
      </c>
      <c r="AE41" s="123">
        <f t="shared" si="5"/>
        <v>0</v>
      </c>
      <c r="AF41" s="123">
        <f t="shared" si="5"/>
        <v>0</v>
      </c>
      <c r="AG41" s="123">
        <f t="shared" si="5"/>
        <v>0</v>
      </c>
    </row>
  </sheetData>
  <sheetProtection sheet="1" objects="1" scenarios="1"/>
  <mergeCells count="1">
    <mergeCell ref="C2:C3"/>
  </mergeCells>
  <phoneticPr fontId="5"/>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42"/>
  <sheetViews>
    <sheetView workbookViewId="0">
      <selection activeCell="B4" sqref="B4"/>
    </sheetView>
  </sheetViews>
  <sheetFormatPr defaultColWidth="9.375" defaultRowHeight="10.8"/>
  <cols>
    <col min="1" max="1" width="4" style="33" customWidth="1"/>
    <col min="2" max="2" width="27.125" style="33" bestFit="1" customWidth="1"/>
    <col min="3" max="3" width="13.625" style="33" bestFit="1" customWidth="1"/>
    <col min="4" max="5" width="11" style="33" bestFit="1" customWidth="1"/>
    <col min="6" max="7" width="9.5" style="33" bestFit="1" customWidth="1"/>
    <col min="8" max="8" width="9.5" style="33" customWidth="1"/>
    <col min="9" max="9" width="9.375" style="33"/>
    <col min="10" max="10" width="13.625" style="33" bestFit="1" customWidth="1"/>
    <col min="11" max="16384" width="9.375" style="33"/>
  </cols>
  <sheetData>
    <row r="1" spans="1:10">
      <c r="A1" s="33" t="s">
        <v>107</v>
      </c>
    </row>
    <row r="3" spans="1:10">
      <c r="A3" s="34"/>
      <c r="B3" s="35"/>
      <c r="C3" s="64" t="s">
        <v>94</v>
      </c>
      <c r="D3" s="382" t="s">
        <v>93</v>
      </c>
      <c r="E3" s="383"/>
      <c r="F3" s="382" t="s">
        <v>98</v>
      </c>
      <c r="G3" s="384"/>
      <c r="H3" s="384"/>
      <c r="I3" s="383"/>
      <c r="J3" s="68" t="s">
        <v>94</v>
      </c>
    </row>
    <row r="4" spans="1:10">
      <c r="A4" s="69"/>
      <c r="B4" s="43"/>
      <c r="C4" s="65" t="s">
        <v>95</v>
      </c>
      <c r="D4" s="68" t="s">
        <v>96</v>
      </c>
      <c r="E4" s="68" t="s">
        <v>97</v>
      </c>
      <c r="F4" s="68" t="s">
        <v>96</v>
      </c>
      <c r="G4" s="68" t="s">
        <v>97</v>
      </c>
      <c r="H4" s="68" t="s">
        <v>103</v>
      </c>
      <c r="I4" s="68" t="s">
        <v>101</v>
      </c>
      <c r="J4" s="65" t="s">
        <v>105</v>
      </c>
    </row>
    <row r="5" spans="1:10">
      <c r="A5" s="70"/>
      <c r="B5" s="71"/>
      <c r="C5" s="66" t="s">
        <v>92</v>
      </c>
      <c r="D5" s="66" t="s">
        <v>99</v>
      </c>
      <c r="E5" s="66" t="s">
        <v>100</v>
      </c>
      <c r="F5" s="66" t="s">
        <v>120</v>
      </c>
      <c r="G5" s="66" t="s">
        <v>121</v>
      </c>
      <c r="H5" s="66" t="s">
        <v>104</v>
      </c>
      <c r="I5" s="66" t="s">
        <v>102</v>
      </c>
      <c r="J5" s="66" t="s">
        <v>106</v>
      </c>
    </row>
    <row r="6" spans="1:10">
      <c r="A6" s="88">
        <v>1</v>
      </c>
      <c r="B6" s="60" t="s">
        <v>0</v>
      </c>
      <c r="C6" s="68" t="str">
        <f>+IF(データ入力表!$D$47="購入者価格",データ入力表!E9,"")</f>
        <v/>
      </c>
      <c r="D6" s="29">
        <f>+マージン!C4</f>
        <v>0.26082787370824906</v>
      </c>
      <c r="E6" s="29">
        <f>+マージン!D4</f>
        <v>4.0829104752855346E-2</v>
      </c>
      <c r="F6" s="68" t="str">
        <f>+IF(データ入力表!$D$47="購入者価格",$C6*D6,"")</f>
        <v/>
      </c>
      <c r="G6" s="68" t="str">
        <f>+IF(データ入力表!$D$47="購入者価格",$C6*E6,"")</f>
        <v/>
      </c>
      <c r="H6" s="68">
        <f>SUM(F6:G6)</f>
        <v>0</v>
      </c>
      <c r="I6" s="68"/>
      <c r="J6" s="68">
        <f>+IF(データ入力表!$D$47="購入者価格",C6-H6+I6,IF(データ入力表!$D$47="生産者価格",データ入力表!E9))</f>
        <v>0</v>
      </c>
    </row>
    <row r="7" spans="1:10">
      <c r="A7" s="88">
        <v>2</v>
      </c>
      <c r="B7" s="60" t="s">
        <v>1</v>
      </c>
      <c r="C7" s="65" t="str">
        <f>+IF(データ入力表!$D$47="購入者価格",データ入力表!E10,"")</f>
        <v/>
      </c>
      <c r="D7" s="3">
        <f>+マージン!C5</f>
        <v>0.21797701872036809</v>
      </c>
      <c r="E7" s="3">
        <f>+マージン!D5</f>
        <v>3.1804802074933601E-2</v>
      </c>
      <c r="F7" s="65" t="str">
        <f>+IF(データ入力表!$D$47="購入者価格",$C7*D7,"")</f>
        <v/>
      </c>
      <c r="G7" s="65" t="str">
        <f>+IF(データ入力表!$D$47="購入者価格",$C7*E7,"")</f>
        <v/>
      </c>
      <c r="H7" s="65">
        <f t="shared" ref="H7:H41" si="0">SUM(F7:G7)</f>
        <v>0</v>
      </c>
      <c r="I7" s="65"/>
      <c r="J7" s="65">
        <f>+IF(データ入力表!$D$47="購入者価格",C7-H7+I7,IF(データ入力表!$D$47="生産者価格",データ入力表!E10))</f>
        <v>0</v>
      </c>
    </row>
    <row r="8" spans="1:10">
      <c r="A8" s="88">
        <v>3</v>
      </c>
      <c r="B8" s="60" t="s">
        <v>2</v>
      </c>
      <c r="C8" s="65" t="str">
        <f>+IF(データ入力表!$D$47="購入者価格",データ入力表!E11,"")</f>
        <v/>
      </c>
      <c r="D8" s="3">
        <f>+マージン!C6</f>
        <v>0.24930029364152415</v>
      </c>
      <c r="E8" s="3">
        <f>+マージン!D6</f>
        <v>3.3308393561263416E-2</v>
      </c>
      <c r="F8" s="65" t="str">
        <f>+IF(データ入力表!$D$47="購入者価格",$C8*D8,"")</f>
        <v/>
      </c>
      <c r="G8" s="65" t="str">
        <f>+IF(データ入力表!$D$47="購入者価格",$C8*E8,"")</f>
        <v/>
      </c>
      <c r="H8" s="65">
        <f t="shared" si="0"/>
        <v>0</v>
      </c>
      <c r="I8" s="65"/>
      <c r="J8" s="65">
        <f>+IF(データ入力表!$D$47="購入者価格",C8-H8+I8,IF(データ入力表!$D$47="生産者価格",データ入力表!E11))</f>
        <v>0</v>
      </c>
    </row>
    <row r="9" spans="1:10">
      <c r="A9" s="88">
        <v>6</v>
      </c>
      <c r="B9" s="60" t="s">
        <v>3</v>
      </c>
      <c r="C9" s="65" t="str">
        <f>+IF(データ入力表!$D$47="購入者価格",データ入力表!E12,"")</f>
        <v/>
      </c>
      <c r="D9" s="3">
        <f>+マージン!C7</f>
        <v>2.2528180695691236E-2</v>
      </c>
      <c r="E9" s="3">
        <f>+マージン!D7</f>
        <v>6.6403067077407646E-2</v>
      </c>
      <c r="F9" s="65" t="str">
        <f>+IF(データ入力表!$D$47="購入者価格",$C9*D9,"")</f>
        <v/>
      </c>
      <c r="G9" s="65" t="str">
        <f>+IF(データ入力表!$D$47="購入者価格",$C9*E9,"")</f>
        <v/>
      </c>
      <c r="H9" s="65">
        <f t="shared" si="0"/>
        <v>0</v>
      </c>
      <c r="I9" s="65"/>
      <c r="J9" s="65">
        <f>+IF(データ入力表!$D$47="購入者価格",C9-H9+I9,IF(データ入力表!$D$47="生産者価格",データ入力表!E12))</f>
        <v>0</v>
      </c>
    </row>
    <row r="10" spans="1:10">
      <c r="A10" s="88">
        <v>11</v>
      </c>
      <c r="B10" s="60" t="s">
        <v>4</v>
      </c>
      <c r="C10" s="65" t="str">
        <f>+IF(データ入力表!$D$47="購入者価格",データ入力表!E13,"")</f>
        <v/>
      </c>
      <c r="D10" s="3">
        <f>+マージン!C8</f>
        <v>0.32257496101304423</v>
      </c>
      <c r="E10" s="3">
        <f>+マージン!D8</f>
        <v>3.2171338179978581E-2</v>
      </c>
      <c r="F10" s="65" t="str">
        <f>+IF(データ入力表!$D$47="購入者価格",$C10*D10,"")</f>
        <v/>
      </c>
      <c r="G10" s="65" t="str">
        <f>+IF(データ入力表!$D$47="購入者価格",$C10*E10,"")</f>
        <v/>
      </c>
      <c r="H10" s="65">
        <f t="shared" si="0"/>
        <v>0</v>
      </c>
      <c r="I10" s="65"/>
      <c r="J10" s="65">
        <f>+IF(データ入力表!$D$47="購入者価格",C10-H10+I10,IF(データ入力表!$D$47="生産者価格",データ入力表!E13))</f>
        <v>0</v>
      </c>
    </row>
    <row r="11" spans="1:10">
      <c r="A11" s="89">
        <v>15</v>
      </c>
      <c r="B11" s="61" t="s">
        <v>5</v>
      </c>
      <c r="C11" s="73" t="str">
        <f>+IF(データ入力表!$D$47="購入者価格",データ入力表!E14,"")</f>
        <v/>
      </c>
      <c r="D11" s="5">
        <f>+マージン!C9</f>
        <v>0.43944914757410253</v>
      </c>
      <c r="E11" s="5">
        <f>+マージン!D9</f>
        <v>2.4548546158944525E-2</v>
      </c>
      <c r="F11" s="73" t="str">
        <f>+IF(データ入力表!$D$47="購入者価格",$C11*D11,"")</f>
        <v/>
      </c>
      <c r="G11" s="73" t="str">
        <f>+IF(データ入力表!$D$47="購入者価格",$C11*E11,"")</f>
        <v/>
      </c>
      <c r="H11" s="73">
        <f t="shared" si="0"/>
        <v>0</v>
      </c>
      <c r="I11" s="73"/>
      <c r="J11" s="73">
        <f>+IF(データ入力表!$D$47="購入者価格",C11-H11+I11,IF(データ入力表!$D$47="生産者価格",データ入力表!E14))</f>
        <v>0</v>
      </c>
    </row>
    <row r="12" spans="1:10">
      <c r="A12" s="88">
        <v>16</v>
      </c>
      <c r="B12" s="60" t="s">
        <v>6</v>
      </c>
      <c r="C12" s="65" t="str">
        <f>+IF(データ入力表!$D$47="購入者価格",データ入力表!E15,"")</f>
        <v/>
      </c>
      <c r="D12" s="3">
        <f>+マージン!C10</f>
        <v>0.23349686800485506</v>
      </c>
      <c r="E12" s="3">
        <f>+マージン!D10</f>
        <v>5.8003940153580597E-2</v>
      </c>
      <c r="F12" s="65" t="str">
        <f>+IF(データ入力表!$D$47="購入者価格",$C12*D12,"")</f>
        <v/>
      </c>
      <c r="G12" s="65" t="str">
        <f>+IF(データ入力表!$D$47="購入者価格",$C12*E12,"")</f>
        <v/>
      </c>
      <c r="H12" s="65">
        <f t="shared" si="0"/>
        <v>0</v>
      </c>
      <c r="I12" s="65"/>
      <c r="J12" s="65">
        <f>+IF(データ入力表!$D$47="購入者価格",C12-H12+I12,IF(データ入力表!$D$47="生産者価格",データ入力表!E15))</f>
        <v>0</v>
      </c>
    </row>
    <row r="13" spans="1:10">
      <c r="A13" s="88">
        <v>20</v>
      </c>
      <c r="B13" s="60" t="s">
        <v>7</v>
      </c>
      <c r="C13" s="65" t="str">
        <f>+IF(データ入力表!$D$47="購入者価格",データ入力表!E16,"")</f>
        <v/>
      </c>
      <c r="D13" s="3">
        <f>+マージン!C11</f>
        <v>0.20029497135644653</v>
      </c>
      <c r="E13" s="3">
        <f>+マージン!D11</f>
        <v>2.6939157259421205E-2</v>
      </c>
      <c r="F13" s="65" t="str">
        <f>+IF(データ入力表!$D$47="購入者価格",$C13*D13,"")</f>
        <v/>
      </c>
      <c r="G13" s="65" t="str">
        <f>+IF(データ入力表!$D$47="購入者価格",$C13*E13,"")</f>
        <v/>
      </c>
      <c r="H13" s="65">
        <f t="shared" si="0"/>
        <v>0</v>
      </c>
      <c r="I13" s="65"/>
      <c r="J13" s="65">
        <f>+IF(データ入力表!$D$47="購入者価格",C13-H13+I13,IF(データ入力表!$D$47="生産者価格",データ入力表!E16))</f>
        <v>0</v>
      </c>
    </row>
    <row r="14" spans="1:10">
      <c r="A14" s="88">
        <v>21</v>
      </c>
      <c r="B14" s="60" t="s">
        <v>8</v>
      </c>
      <c r="C14" s="65" t="str">
        <f>+IF(データ入力表!$D$47="購入者価格",データ入力表!E17,"")</f>
        <v/>
      </c>
      <c r="D14" s="3">
        <f>+マージン!C12</f>
        <v>0.19636393192438267</v>
      </c>
      <c r="E14" s="3">
        <f>+マージン!D12</f>
        <v>2.1219492730162302E-2</v>
      </c>
      <c r="F14" s="65" t="str">
        <f>+IF(データ入力表!$D$47="購入者価格",$C14*D14,"")</f>
        <v/>
      </c>
      <c r="G14" s="65" t="str">
        <f>+IF(データ入力表!$D$47="購入者価格",$C14*E14,"")</f>
        <v/>
      </c>
      <c r="H14" s="65">
        <f t="shared" si="0"/>
        <v>0</v>
      </c>
      <c r="I14" s="65"/>
      <c r="J14" s="65">
        <f>+IF(データ入力表!$D$47="購入者価格",C14-H14+I14,IF(データ入力表!$D$47="生産者価格",データ入力表!E17))</f>
        <v>0</v>
      </c>
    </row>
    <row r="15" spans="1:10">
      <c r="A15" s="90">
        <v>25</v>
      </c>
      <c r="B15" s="62" t="s">
        <v>9</v>
      </c>
      <c r="C15" s="74" t="str">
        <f>+IF(データ入力表!$D$47="購入者価格",データ入力表!E18,"")</f>
        <v/>
      </c>
      <c r="D15" s="6">
        <f>+マージン!C13</f>
        <v>0.17440420627094513</v>
      </c>
      <c r="E15" s="6">
        <f>+マージン!D13</f>
        <v>5.2555253025537728E-2</v>
      </c>
      <c r="F15" s="74" t="str">
        <f>+IF(データ入力表!$D$47="購入者価格",$C15*D15,"")</f>
        <v/>
      </c>
      <c r="G15" s="74" t="str">
        <f>+IF(データ入力表!$D$47="購入者価格",$C15*E15,"")</f>
        <v/>
      </c>
      <c r="H15" s="74">
        <f t="shared" si="0"/>
        <v>0</v>
      </c>
      <c r="I15" s="74"/>
      <c r="J15" s="74">
        <f>+IF(データ入力表!$D$47="購入者価格",C15-H15+I15,IF(データ入力表!$D$47="生産者価格",データ入力表!E18))</f>
        <v>0</v>
      </c>
    </row>
    <row r="16" spans="1:10">
      <c r="A16" s="88">
        <v>26</v>
      </c>
      <c r="B16" s="60" t="s">
        <v>10</v>
      </c>
      <c r="C16" s="65" t="str">
        <f>+IF(データ入力表!$D$47="購入者価格",データ入力表!E19,"")</f>
        <v/>
      </c>
      <c r="D16" s="3">
        <f>+マージン!C14</f>
        <v>5.915135091480242E-2</v>
      </c>
      <c r="E16" s="3">
        <f>+マージン!D14</f>
        <v>2.707816710740028E-2</v>
      </c>
      <c r="F16" s="65" t="str">
        <f>+IF(データ入力表!$D$47="購入者価格",$C16*D16,"")</f>
        <v/>
      </c>
      <c r="G16" s="65" t="str">
        <f>+IF(データ入力表!$D$47="購入者価格",$C16*E16,"")</f>
        <v/>
      </c>
      <c r="H16" s="65">
        <f t="shared" si="0"/>
        <v>0</v>
      </c>
      <c r="I16" s="65"/>
      <c r="J16" s="65">
        <f>+IF(データ入力表!$D$47="購入者価格",C16-H16+I16,IF(データ入力表!$D$47="生産者価格",データ入力表!E19))</f>
        <v>0</v>
      </c>
    </row>
    <row r="17" spans="1:10">
      <c r="A17" s="88">
        <v>27</v>
      </c>
      <c r="B17" s="60" t="s">
        <v>11</v>
      </c>
      <c r="C17" s="65" t="str">
        <f>+IF(データ入力表!$D$47="購入者価格",データ入力表!E20,"")</f>
        <v/>
      </c>
      <c r="D17" s="3">
        <f>+マージン!C15</f>
        <v>0.10162141323543349</v>
      </c>
      <c r="E17" s="3">
        <f>+マージン!D15</f>
        <v>2.9411655995861995E-2</v>
      </c>
      <c r="F17" s="65" t="str">
        <f>+IF(データ入力表!$D$47="購入者価格",$C17*D17,"")</f>
        <v/>
      </c>
      <c r="G17" s="65" t="str">
        <f>+IF(データ入力表!$D$47="購入者価格",$C17*E17,"")</f>
        <v/>
      </c>
      <c r="H17" s="65">
        <f t="shared" si="0"/>
        <v>0</v>
      </c>
      <c r="I17" s="65"/>
      <c r="J17" s="65">
        <f>+IF(データ入力表!$D$47="購入者価格",C17-H17+I17,IF(データ入力表!$D$47="生産者価格",データ入力表!E20))</f>
        <v>0</v>
      </c>
    </row>
    <row r="18" spans="1:10">
      <c r="A18" s="88">
        <v>28</v>
      </c>
      <c r="B18" s="60" t="s">
        <v>12</v>
      </c>
      <c r="C18" s="65" t="str">
        <f>+IF(データ入力表!$D$47="購入者価格",データ入力表!E21,"")</f>
        <v/>
      </c>
      <c r="D18" s="3">
        <f>+マージン!C16</f>
        <v>0.13281570784749258</v>
      </c>
      <c r="E18" s="3">
        <f>+マージン!D16</f>
        <v>4.3831298767209842E-2</v>
      </c>
      <c r="F18" s="65" t="str">
        <f>+IF(データ入力表!$D$47="購入者価格",$C18*D18,"")</f>
        <v/>
      </c>
      <c r="G18" s="65" t="str">
        <f>+IF(データ入力表!$D$47="購入者価格",$C18*E18,"")</f>
        <v/>
      </c>
      <c r="H18" s="65">
        <f t="shared" si="0"/>
        <v>0</v>
      </c>
      <c r="I18" s="65"/>
      <c r="J18" s="65">
        <f>+IF(データ入力表!$D$47="購入者価格",C18-H18+I18,IF(データ入力表!$D$47="生産者価格",データ入力表!E21))</f>
        <v>0</v>
      </c>
    </row>
    <row r="19" spans="1:10">
      <c r="A19" s="88">
        <v>29</v>
      </c>
      <c r="B19" s="60" t="s">
        <v>13</v>
      </c>
      <c r="C19" s="65" t="str">
        <f>+IF(データ入力表!$D$47="購入者価格",データ入力表!E22,"")</f>
        <v/>
      </c>
      <c r="D19" s="3">
        <f>+マージン!C17</f>
        <v>0.12949536686300289</v>
      </c>
      <c r="E19" s="3">
        <f>+マージン!D17</f>
        <v>1.2626335836295502E-2</v>
      </c>
      <c r="F19" s="65" t="str">
        <f>+IF(データ入力表!$D$47="購入者価格",$C19*D19,"")</f>
        <v/>
      </c>
      <c r="G19" s="65" t="str">
        <f>+IF(データ入力表!$D$47="購入者価格",$C19*E19,"")</f>
        <v/>
      </c>
      <c r="H19" s="65">
        <f t="shared" si="0"/>
        <v>0</v>
      </c>
      <c r="I19" s="65"/>
      <c r="J19" s="65">
        <f>+IF(データ入力表!$D$47="購入者価格",C19-H19+I19,IF(データ入力表!$D$47="生産者価格",データ入力表!E22))</f>
        <v>0</v>
      </c>
    </row>
    <row r="20" spans="1:10">
      <c r="A20" s="88">
        <v>32</v>
      </c>
      <c r="B20" s="60" t="s">
        <v>16</v>
      </c>
      <c r="C20" s="65" t="str">
        <f>+IF(データ入力表!$D$47="購入者価格",データ入力表!E23,"")</f>
        <v/>
      </c>
      <c r="D20" s="3">
        <f>+マージン!C18</f>
        <v>5.8936764006462181E-2</v>
      </c>
      <c r="E20" s="3">
        <f>+マージン!D18</f>
        <v>9.511640978592693E-3</v>
      </c>
      <c r="F20" s="65" t="str">
        <f>+IF(データ入力表!$D$47="購入者価格",$C20*D20,"")</f>
        <v/>
      </c>
      <c r="G20" s="65" t="str">
        <f>+IF(データ入力表!$D$47="購入者価格",$C20*E20,"")</f>
        <v/>
      </c>
      <c r="H20" s="65">
        <f t="shared" si="0"/>
        <v>0</v>
      </c>
      <c r="I20" s="65"/>
      <c r="J20" s="65">
        <f>+IF(データ入力表!$D$47="購入者価格",C20-H20+I20,IF(データ入力表!$D$47="生産者価格",データ入力表!E23))</f>
        <v>0</v>
      </c>
    </row>
    <row r="21" spans="1:10">
      <c r="A21" s="89">
        <v>33</v>
      </c>
      <c r="B21" s="61" t="s">
        <v>14</v>
      </c>
      <c r="C21" s="73" t="str">
        <f>+IF(データ入力表!$D$47="購入者価格",データ入力表!E24,"")</f>
        <v/>
      </c>
      <c r="D21" s="5">
        <f>+マージン!C19</f>
        <v>0.17344672221905641</v>
      </c>
      <c r="E21" s="5">
        <f>+マージン!D19</f>
        <v>9.1142445996991728E-3</v>
      </c>
      <c r="F21" s="73" t="str">
        <f>+IF(データ入力表!$D$47="購入者価格",$C21*D21,"")</f>
        <v/>
      </c>
      <c r="G21" s="73" t="str">
        <f>+IF(データ入力表!$D$47="購入者価格",$C21*E21,"")</f>
        <v/>
      </c>
      <c r="H21" s="73">
        <f t="shared" si="0"/>
        <v>0</v>
      </c>
      <c r="I21" s="73"/>
      <c r="J21" s="73">
        <f>+IF(データ入力表!$D$47="購入者価格",C21-H21+I21,IF(データ入力表!$D$47="生産者価格",データ入力表!E24))</f>
        <v>0</v>
      </c>
    </row>
    <row r="22" spans="1:10">
      <c r="A22" s="88">
        <v>34</v>
      </c>
      <c r="B22" s="60" t="s">
        <v>15</v>
      </c>
      <c r="C22" s="65" t="str">
        <f>+IF(データ入力表!$D$47="購入者価格",データ入力表!E25,"")</f>
        <v/>
      </c>
      <c r="D22" s="3">
        <f>+マージン!C20</f>
        <v>0.17793432092939027</v>
      </c>
      <c r="E22" s="3">
        <f>+マージン!D20</f>
        <v>7.9091600037316089E-3</v>
      </c>
      <c r="F22" s="65" t="str">
        <f>+IF(データ入力表!$D$47="購入者価格",$C22*D22,"")</f>
        <v/>
      </c>
      <c r="G22" s="65" t="str">
        <f>+IF(データ入力表!$D$47="購入者価格",$C22*E22,"")</f>
        <v/>
      </c>
      <c r="H22" s="65">
        <f t="shared" si="0"/>
        <v>0</v>
      </c>
      <c r="I22" s="65"/>
      <c r="J22" s="65">
        <f>+IF(データ入力表!$D$47="購入者価格",C22-H22+I22,IF(データ入力表!$D$47="生産者価格",データ入力表!E25))</f>
        <v>0</v>
      </c>
    </row>
    <row r="23" spans="1:10">
      <c r="A23" s="88">
        <v>35</v>
      </c>
      <c r="B23" s="60" t="s">
        <v>17</v>
      </c>
      <c r="C23" s="65" t="str">
        <f>+IF(データ入力表!$D$47="購入者価格",データ入力表!E26,"")</f>
        <v/>
      </c>
      <c r="D23" s="3">
        <f>+マージン!C21</f>
        <v>8.6643705768600074E-2</v>
      </c>
      <c r="E23" s="3">
        <f>+マージン!D21</f>
        <v>1.5744121851926307E-2</v>
      </c>
      <c r="F23" s="65" t="str">
        <f>+IF(データ入力表!$D$47="購入者価格",$C23*D23,"")</f>
        <v/>
      </c>
      <c r="G23" s="65" t="str">
        <f>+IF(データ入力表!$D$47="購入者価格",$C23*E23,"")</f>
        <v/>
      </c>
      <c r="H23" s="65">
        <f t="shared" si="0"/>
        <v>0</v>
      </c>
      <c r="I23" s="65"/>
      <c r="J23" s="65">
        <f>+IF(データ入力表!$D$47="購入者価格",C23-H23+I23,IF(データ入力表!$D$47="生産者価格",データ入力表!E26))</f>
        <v>0</v>
      </c>
    </row>
    <row r="24" spans="1:10">
      <c r="A24" s="88">
        <v>39</v>
      </c>
      <c r="B24" s="60" t="s">
        <v>18</v>
      </c>
      <c r="C24" s="65" t="str">
        <f>+IF(データ入力表!$D$47="購入者価格",データ入力表!E27,"")</f>
        <v/>
      </c>
      <c r="D24" s="3">
        <f>+マージン!C22</f>
        <v>0.24978126857694433</v>
      </c>
      <c r="E24" s="3">
        <f>+マージン!D22</f>
        <v>3.3061179073237239E-2</v>
      </c>
      <c r="F24" s="65" t="str">
        <f>+IF(データ入力表!$D$47="購入者価格",$C24*D24,"")</f>
        <v/>
      </c>
      <c r="G24" s="65" t="str">
        <f>+IF(データ入力表!$D$47="購入者価格",$C24*E24,"")</f>
        <v/>
      </c>
      <c r="H24" s="65">
        <f t="shared" si="0"/>
        <v>0</v>
      </c>
      <c r="I24" s="65"/>
      <c r="J24" s="65">
        <f>+IF(データ入力表!$D$47="購入者価格",C24-H24+I24,IF(データ入力表!$D$47="生産者価格",データ入力表!E27))</f>
        <v>0</v>
      </c>
    </row>
    <row r="25" spans="1:10">
      <c r="A25" s="90">
        <v>41</v>
      </c>
      <c r="B25" s="62" t="s">
        <v>19</v>
      </c>
      <c r="C25" s="74" t="str">
        <f>+IF(データ入力表!$D$47="購入者価格",データ入力表!E28,"")</f>
        <v/>
      </c>
      <c r="D25" s="6">
        <f>+マージン!C23</f>
        <v>0</v>
      </c>
      <c r="E25" s="6">
        <f>+マージン!D23</f>
        <v>0</v>
      </c>
      <c r="F25" s="74" t="str">
        <f>+IF(データ入力表!$D$47="購入者価格",$C25*D25,"")</f>
        <v/>
      </c>
      <c r="G25" s="74" t="str">
        <f>+IF(データ入力表!$D$47="購入者価格",$C25*E25,"")</f>
        <v/>
      </c>
      <c r="H25" s="74">
        <f t="shared" si="0"/>
        <v>0</v>
      </c>
      <c r="I25" s="74"/>
      <c r="J25" s="74">
        <f>+IF(データ入力表!$D$47="購入者価格",C25-H25+I25,IF(データ入力表!$D$47="生産者価格",データ入力表!E28))</f>
        <v>0</v>
      </c>
    </row>
    <row r="26" spans="1:10">
      <c r="A26" s="88">
        <v>46</v>
      </c>
      <c r="B26" s="60" t="s">
        <v>20</v>
      </c>
      <c r="C26" s="65" t="str">
        <f>+IF(データ入力表!$D$47="購入者価格",データ入力表!E29,"")</f>
        <v/>
      </c>
      <c r="D26" s="3">
        <f>+マージン!C24</f>
        <v>0</v>
      </c>
      <c r="E26" s="3">
        <f>+マージン!D24</f>
        <v>0</v>
      </c>
      <c r="F26" s="65" t="str">
        <f>+IF(データ入力表!$D$47="購入者価格",$C26*D26,"")</f>
        <v/>
      </c>
      <c r="G26" s="65" t="str">
        <f>+IF(データ入力表!$D$47="購入者価格",$C26*E26,"")</f>
        <v/>
      </c>
      <c r="H26" s="65">
        <f t="shared" si="0"/>
        <v>0</v>
      </c>
      <c r="I26" s="65"/>
      <c r="J26" s="65">
        <f>+IF(データ入力表!$D$47="購入者価格",C26-H26+I26,IF(データ入力表!$D$47="生産者価格",データ入力表!E29))</f>
        <v>0</v>
      </c>
    </row>
    <row r="27" spans="1:10">
      <c r="A27" s="88">
        <v>47</v>
      </c>
      <c r="B27" s="60" t="s">
        <v>250</v>
      </c>
      <c r="C27" s="65" t="str">
        <f>+IF(データ入力表!$D$47="購入者価格",データ入力表!E30,"")</f>
        <v/>
      </c>
      <c r="D27" s="3">
        <f>+マージン!C25</f>
        <v>0</v>
      </c>
      <c r="E27" s="3">
        <f>+マージン!D25</f>
        <v>0</v>
      </c>
      <c r="F27" s="65" t="str">
        <f>+IF(データ入力表!$D$47="購入者価格",$C27*D27,"")</f>
        <v/>
      </c>
      <c r="G27" s="65" t="str">
        <f>+IF(データ入力表!$D$47="購入者価格",$C27*E27,"")</f>
        <v/>
      </c>
      <c r="H27" s="65">
        <f t="shared" si="0"/>
        <v>0</v>
      </c>
      <c r="I27" s="65"/>
      <c r="J27" s="65">
        <f>+IF(データ入力表!$D$47="購入者価格",C27-H27+I27,IF(データ入力表!$D$47="生産者価格",データ入力表!E30))</f>
        <v>0</v>
      </c>
    </row>
    <row r="28" spans="1:10">
      <c r="A28" s="88">
        <v>48</v>
      </c>
      <c r="B28" s="60" t="s">
        <v>251</v>
      </c>
      <c r="C28" s="65" t="str">
        <f>+IF(データ入力表!$D$47="購入者価格",データ入力表!E31,"")</f>
        <v/>
      </c>
      <c r="D28" s="3">
        <f>+マージン!C26</f>
        <v>0</v>
      </c>
      <c r="E28" s="3">
        <f>+マージン!D26</f>
        <v>0</v>
      </c>
      <c r="F28" s="65" t="str">
        <f>+IF(データ入力表!$D$47="購入者価格",$C28*D28,"")</f>
        <v/>
      </c>
      <c r="G28" s="65" t="str">
        <f>+IF(データ入力表!$D$47="購入者価格",$C28*E28,"")</f>
        <v/>
      </c>
      <c r="H28" s="65">
        <f t="shared" si="0"/>
        <v>0</v>
      </c>
      <c r="I28" s="65"/>
      <c r="J28" s="65">
        <f>+IF(データ入力表!$D$47="購入者価格",C28-H28+I28,IF(データ入力表!$D$47="生産者価格",データ入力表!E31))</f>
        <v>0</v>
      </c>
    </row>
    <row r="29" spans="1:10">
      <c r="A29" s="88">
        <v>51</v>
      </c>
      <c r="B29" s="60" t="s">
        <v>21</v>
      </c>
      <c r="C29" s="65" t="str">
        <f>+IF(データ入力表!$D$47="購入者価格",データ入力表!E32,"")</f>
        <v/>
      </c>
      <c r="D29" s="338"/>
      <c r="E29" s="3">
        <f>+マージン!D27</f>
        <v>0</v>
      </c>
      <c r="F29" s="337"/>
      <c r="G29" s="65" t="str">
        <f>+IF(データ入力表!$D$47="購入者価格",$C29*E29,"")</f>
        <v/>
      </c>
      <c r="H29" s="65">
        <f t="shared" si="0"/>
        <v>0</v>
      </c>
      <c r="I29" s="65">
        <f>+F42</f>
        <v>0</v>
      </c>
      <c r="J29" s="65">
        <f>+IF(データ入力表!$D$47="購入者価格",C29-H29+I29,IF(データ入力表!$D$47="生産者価格",データ入力表!E32))</f>
        <v>0</v>
      </c>
    </row>
    <row r="30" spans="1:10">
      <c r="A30" s="88">
        <v>53</v>
      </c>
      <c r="B30" s="60" t="s">
        <v>22</v>
      </c>
      <c r="C30" s="65" t="str">
        <f>+IF(データ入力表!$D$47="購入者価格",データ入力表!E33,"")</f>
        <v/>
      </c>
      <c r="D30" s="3">
        <f>+マージン!C28</f>
        <v>0</v>
      </c>
      <c r="E30" s="3">
        <f>+マージン!D28</f>
        <v>0</v>
      </c>
      <c r="F30" s="65" t="str">
        <f>+IF(データ入力表!$D$47="購入者価格",$C30*D30,"")</f>
        <v/>
      </c>
      <c r="G30" s="65" t="str">
        <f>+IF(データ入力表!$D$47="購入者価格",$C30*E30,"")</f>
        <v/>
      </c>
      <c r="H30" s="65">
        <f t="shared" si="0"/>
        <v>0</v>
      </c>
      <c r="I30" s="65"/>
      <c r="J30" s="65">
        <f>+IF(データ入力表!$D$47="購入者価格",C30-H30+I30,IF(データ入力表!$D$47="生産者価格",データ入力表!E33))</f>
        <v>0</v>
      </c>
    </row>
    <row r="31" spans="1:10">
      <c r="A31" s="89">
        <v>55</v>
      </c>
      <c r="B31" s="61" t="s">
        <v>23</v>
      </c>
      <c r="C31" s="73" t="str">
        <f>+IF(データ入力表!$D$47="購入者価格",データ入力表!E34,"")</f>
        <v/>
      </c>
      <c r="D31" s="5">
        <f>+マージン!C29</f>
        <v>0</v>
      </c>
      <c r="E31" s="5">
        <f>+マージン!D29</f>
        <v>0</v>
      </c>
      <c r="F31" s="73" t="str">
        <f>+IF(データ入力表!$D$47="購入者価格",$C31*D31,"")</f>
        <v/>
      </c>
      <c r="G31" s="73" t="str">
        <f>+IF(データ入力表!$D$47="購入者価格",$C31*E31,"")</f>
        <v/>
      </c>
      <c r="H31" s="73">
        <f t="shared" si="0"/>
        <v>0</v>
      </c>
      <c r="I31" s="73"/>
      <c r="J31" s="73">
        <f>+IF(データ入力表!$D$47="購入者価格",C31-H31+I31,IF(データ入力表!$D$47="生産者価格",データ入力表!E34))</f>
        <v>0</v>
      </c>
    </row>
    <row r="32" spans="1:10">
      <c r="A32" s="88">
        <v>57</v>
      </c>
      <c r="B32" s="60" t="s">
        <v>260</v>
      </c>
      <c r="C32" s="65" t="str">
        <f>+IF(データ入力表!$D$47="購入者価格",データ入力表!E35,"")</f>
        <v/>
      </c>
      <c r="D32" s="3">
        <f>+マージン!C30</f>
        <v>0</v>
      </c>
      <c r="E32" s="338"/>
      <c r="F32" s="73" t="str">
        <f>+IF(データ入力表!$D$47="購入者価格",$C32*D32,"")</f>
        <v/>
      </c>
      <c r="G32" s="337"/>
      <c r="H32" s="65">
        <f t="shared" si="0"/>
        <v>0</v>
      </c>
      <c r="I32" s="65">
        <f>+G42</f>
        <v>0</v>
      </c>
      <c r="J32" s="65">
        <f>+IF(データ入力表!$D$47="購入者価格",C32-H32+I32,IF(データ入力表!$D$47="生産者価格",データ入力表!E35))</f>
        <v>0</v>
      </c>
    </row>
    <row r="33" spans="1:10">
      <c r="A33" s="88">
        <v>59</v>
      </c>
      <c r="B33" s="60" t="s">
        <v>25</v>
      </c>
      <c r="C33" s="65" t="str">
        <f>+IF(データ入力表!$D$47="購入者価格",データ入力表!E36,"")</f>
        <v/>
      </c>
      <c r="D33" s="3">
        <f>+マージン!C31</f>
        <v>4.1768910156901172E-2</v>
      </c>
      <c r="E33" s="3">
        <f>+マージン!D31</f>
        <v>4.1083551813920855E-3</v>
      </c>
      <c r="F33" s="65" t="str">
        <f>+IF(データ入力表!$D$47="購入者価格",$C33*D33,"")</f>
        <v/>
      </c>
      <c r="G33" s="65" t="str">
        <f>+IF(データ入力表!$D$47="購入者価格",$C33*E33,"")</f>
        <v/>
      </c>
      <c r="H33" s="65">
        <f t="shared" si="0"/>
        <v>0</v>
      </c>
      <c r="I33" s="65"/>
      <c r="J33" s="65">
        <f>+IF(データ入力表!$D$47="購入者価格",C33-H33+I33,IF(データ入力表!$D$47="生産者価格",データ入力表!E36))</f>
        <v>0</v>
      </c>
    </row>
    <row r="34" spans="1:10">
      <c r="A34" s="88">
        <v>61</v>
      </c>
      <c r="B34" s="60" t="s">
        <v>26</v>
      </c>
      <c r="C34" s="65" t="str">
        <f>+IF(データ入力表!$D$47="購入者価格",データ入力表!E37,"")</f>
        <v/>
      </c>
      <c r="D34" s="3">
        <f>+マージン!C32</f>
        <v>0</v>
      </c>
      <c r="E34" s="3">
        <f>+マージン!D32</f>
        <v>0</v>
      </c>
      <c r="F34" s="65" t="str">
        <f>+IF(データ入力表!$D$47="購入者価格",$C34*D34,"")</f>
        <v/>
      </c>
      <c r="G34" s="65" t="str">
        <f>+IF(データ入力表!$D$47="購入者価格",$C34*E34,"")</f>
        <v/>
      </c>
      <c r="H34" s="65">
        <f t="shared" si="0"/>
        <v>0</v>
      </c>
      <c r="I34" s="65"/>
      <c r="J34" s="65">
        <f>+IF(データ入力表!$D$47="購入者価格",C34-H34+I34,IF(データ入力表!$D$47="生産者価格",データ入力表!E37))</f>
        <v>0</v>
      </c>
    </row>
    <row r="35" spans="1:10">
      <c r="A35" s="90">
        <v>63</v>
      </c>
      <c r="B35" s="62" t="s">
        <v>27</v>
      </c>
      <c r="C35" s="74" t="str">
        <f>+IF(データ入力表!$D$47="購入者価格",データ入力表!E38,"")</f>
        <v/>
      </c>
      <c r="D35" s="6">
        <f>+マージン!C33</f>
        <v>0</v>
      </c>
      <c r="E35" s="6">
        <f>+マージン!D33</f>
        <v>1.3798717042961616E-5</v>
      </c>
      <c r="F35" s="74" t="str">
        <f>+IF(データ入力表!$D$47="購入者価格",$C35*D35,"")</f>
        <v/>
      </c>
      <c r="G35" s="74" t="str">
        <f>+IF(データ入力表!$D$47="購入者価格",$C35*E35,"")</f>
        <v/>
      </c>
      <c r="H35" s="74">
        <f t="shared" si="0"/>
        <v>0</v>
      </c>
      <c r="I35" s="74"/>
      <c r="J35" s="74">
        <f>+IF(データ入力表!$D$47="購入者価格",C35-H35+I35,IF(データ入力表!$D$47="生産者価格",データ入力表!E38))</f>
        <v>0</v>
      </c>
    </row>
    <row r="36" spans="1:10">
      <c r="A36" s="89">
        <v>64</v>
      </c>
      <c r="B36" s="61" t="s">
        <v>254</v>
      </c>
      <c r="C36" s="73" t="str">
        <f>+IF(データ入力表!$D$47="購入者価格",データ入力表!E39,"")</f>
        <v/>
      </c>
      <c r="D36" s="5">
        <f>+マージン!C34</f>
        <v>0</v>
      </c>
      <c r="E36" s="5">
        <f>+マージン!D34</f>
        <v>0</v>
      </c>
      <c r="F36" s="73" t="str">
        <f>+IF(データ入力表!$D$47="購入者価格",$C36*D36,"")</f>
        <v/>
      </c>
      <c r="G36" s="73" t="str">
        <f>+IF(データ入力表!$D$47="購入者価格",$C36*E36,"")</f>
        <v/>
      </c>
      <c r="H36" s="73">
        <f t="shared" si="0"/>
        <v>0</v>
      </c>
      <c r="I36" s="73"/>
      <c r="J36" s="73">
        <f>+IF(データ入力表!$D$47="購入者価格",C36-H36+I36,IF(データ入力表!$D$47="生産者価格",データ入力表!E39))</f>
        <v>0</v>
      </c>
    </row>
    <row r="37" spans="1:10">
      <c r="A37" s="88">
        <v>65</v>
      </c>
      <c r="B37" s="60" t="s">
        <v>255</v>
      </c>
      <c r="C37" s="65" t="str">
        <f>+IF(データ入力表!$D$47="購入者価格",データ入力表!E40,"")</f>
        <v/>
      </c>
      <c r="D37" s="3">
        <f>+マージン!C35</f>
        <v>0</v>
      </c>
      <c r="E37" s="3">
        <f>+マージン!D35</f>
        <v>0</v>
      </c>
      <c r="F37" s="65" t="str">
        <f>+IF(データ入力表!$D$47="購入者価格",$C37*D37,"")</f>
        <v/>
      </c>
      <c r="G37" s="65" t="str">
        <f>+IF(データ入力表!$D$47="購入者価格",$C37*E37,"")</f>
        <v/>
      </c>
      <c r="H37" s="65">
        <f t="shared" si="0"/>
        <v>0</v>
      </c>
      <c r="I37" s="65"/>
      <c r="J37" s="65">
        <f>+IF(データ入力表!$D$47="購入者価格",C37-H37+I37,IF(データ入力表!$D$47="生産者価格",データ入力表!E40))</f>
        <v>0</v>
      </c>
    </row>
    <row r="38" spans="1:10">
      <c r="A38" s="88">
        <v>66</v>
      </c>
      <c r="B38" s="60" t="s">
        <v>28</v>
      </c>
      <c r="C38" s="65" t="str">
        <f>+IF(データ入力表!$D$47="購入者価格",データ入力表!E41,"")</f>
        <v/>
      </c>
      <c r="D38" s="3">
        <f>+マージン!C36</f>
        <v>0</v>
      </c>
      <c r="E38" s="3">
        <f>+マージン!D36</f>
        <v>0</v>
      </c>
      <c r="F38" s="65" t="str">
        <f>+IF(データ入力表!$D$47="購入者価格",$C38*D38,"")</f>
        <v/>
      </c>
      <c r="G38" s="65" t="str">
        <f>+IF(データ入力表!$D$47="購入者価格",$C38*E38,"")</f>
        <v/>
      </c>
      <c r="H38" s="65">
        <f t="shared" si="0"/>
        <v>0</v>
      </c>
      <c r="I38" s="65"/>
      <c r="J38" s="65">
        <f>+IF(データ入力表!$D$47="購入者価格",C38-H38+I38,IF(データ入力表!$D$47="生産者価格",データ入力表!E41))</f>
        <v>0</v>
      </c>
    </row>
    <row r="39" spans="1:10">
      <c r="A39" s="88">
        <v>67</v>
      </c>
      <c r="B39" s="60" t="s">
        <v>29</v>
      </c>
      <c r="C39" s="65" t="str">
        <f>+IF(データ入力表!$D$47="購入者価格",データ入力表!E42,"")</f>
        <v/>
      </c>
      <c r="D39" s="3">
        <f>+マージン!C37</f>
        <v>1.7652529534375841E-5</v>
      </c>
      <c r="E39" s="3">
        <f>+マージン!D37</f>
        <v>6.2586241076423432E-6</v>
      </c>
      <c r="F39" s="65" t="str">
        <f>+IF(データ入力表!$D$47="購入者価格",$C39*D39,"")</f>
        <v/>
      </c>
      <c r="G39" s="65" t="str">
        <f>+IF(データ入力表!$D$47="購入者価格",$C39*E39,"")</f>
        <v/>
      </c>
      <c r="H39" s="65">
        <f t="shared" si="0"/>
        <v>0</v>
      </c>
      <c r="I39" s="65"/>
      <c r="J39" s="65">
        <f>+IF(データ入力表!$D$47="購入者価格",C39-H39+I39,IF(データ入力表!$D$47="生産者価格",データ入力表!E42))</f>
        <v>0</v>
      </c>
    </row>
    <row r="40" spans="1:10">
      <c r="A40" s="90">
        <v>68</v>
      </c>
      <c r="B40" s="62" t="s">
        <v>30</v>
      </c>
      <c r="C40" s="74" t="str">
        <f>+IF(データ入力表!$D$47="購入者価格",データ入力表!E43,"")</f>
        <v/>
      </c>
      <c r="D40" s="6">
        <f>+マージン!C38</f>
        <v>0</v>
      </c>
      <c r="E40" s="6">
        <f>+マージン!D38</f>
        <v>0</v>
      </c>
      <c r="F40" s="74" t="str">
        <f>+IF(データ入力表!$D$47="購入者価格",$C40*D40,"")</f>
        <v/>
      </c>
      <c r="G40" s="74" t="str">
        <f>+IF(データ入力表!$D$47="購入者価格",$C40*E40,"")</f>
        <v/>
      </c>
      <c r="H40" s="74">
        <f t="shared" si="0"/>
        <v>0</v>
      </c>
      <c r="I40" s="74"/>
      <c r="J40" s="74">
        <f>+IF(データ入力表!$D$47="購入者価格",C40-H40+I40,IF(データ入力表!$D$47="生産者価格",データ入力表!E43))</f>
        <v>0</v>
      </c>
    </row>
    <row r="41" spans="1:10">
      <c r="A41" s="91">
        <v>69</v>
      </c>
      <c r="B41" s="63" t="s">
        <v>31</v>
      </c>
      <c r="C41" s="66" t="str">
        <f>+IF(データ入力表!$D$47="購入者価格",データ入力表!E44,"")</f>
        <v/>
      </c>
      <c r="D41" s="3">
        <f>+マージン!C39</f>
        <v>2.3505125679551809E-2</v>
      </c>
      <c r="E41" s="3">
        <f>+マージン!D39</f>
        <v>3.0097892967934352E-2</v>
      </c>
      <c r="F41" s="66" t="str">
        <f>+IF(データ入力表!$D$47="購入者価格",$C41*D41,"")</f>
        <v/>
      </c>
      <c r="G41" s="66" t="str">
        <f>+IF(データ入力表!$D$47="購入者価格",$C41*E41,"")</f>
        <v/>
      </c>
      <c r="H41" s="65">
        <f t="shared" si="0"/>
        <v>0</v>
      </c>
      <c r="I41" s="65"/>
      <c r="J41" s="66">
        <f>+IF(データ入力表!$D$47="購入者価格",C41-H41+I41,IF(データ入力表!$D$47="生産者価格",データ入力表!E44))</f>
        <v>0</v>
      </c>
    </row>
    <row r="42" spans="1:10">
      <c r="A42" s="57"/>
      <c r="B42" s="67" t="s">
        <v>103</v>
      </c>
      <c r="C42" s="72">
        <f>SUM(C6:C41)</f>
        <v>0</v>
      </c>
      <c r="D42" s="72"/>
      <c r="E42" s="72"/>
      <c r="F42" s="72">
        <f>SUM(F6:F41)</f>
        <v>0</v>
      </c>
      <c r="G42" s="72">
        <f>SUM(G6:G41)</f>
        <v>0</v>
      </c>
      <c r="H42" s="72">
        <f>SUM(H6:H41)</f>
        <v>0</v>
      </c>
      <c r="I42" s="72">
        <f>SUM(I6:I41)</f>
        <v>0</v>
      </c>
      <c r="J42" s="72">
        <f>SUM(J6:J41)</f>
        <v>0</v>
      </c>
    </row>
  </sheetData>
  <sheetProtection sheet="1" objects="1" scenarios="1"/>
  <mergeCells count="2">
    <mergeCell ref="D3:E3"/>
    <mergeCell ref="F3:I3"/>
  </mergeCells>
  <phoneticPr fontId="5"/>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42"/>
  <sheetViews>
    <sheetView workbookViewId="0">
      <selection activeCell="B3" sqref="B3"/>
    </sheetView>
  </sheetViews>
  <sheetFormatPr defaultColWidth="9.375" defaultRowHeight="10.8"/>
  <cols>
    <col min="1" max="1" width="4" style="8" bestFit="1" customWidth="1"/>
    <col min="2" max="2" width="27.125" style="8" bestFit="1" customWidth="1"/>
    <col min="3" max="6" width="10" style="8" customWidth="1"/>
    <col min="7" max="16384" width="9.375" style="8"/>
  </cols>
  <sheetData>
    <row r="1" spans="1:4">
      <c r="A1" s="8" t="s">
        <v>32</v>
      </c>
    </row>
    <row r="3" spans="1:4" ht="21.6">
      <c r="A3" s="9"/>
      <c r="B3" s="59"/>
      <c r="C3" s="58" t="s">
        <v>41</v>
      </c>
      <c r="D3" s="58" t="s">
        <v>42</v>
      </c>
    </row>
    <row r="4" spans="1:4">
      <c r="A4" s="11">
        <f>投入係数!A4</f>
        <v>1</v>
      </c>
      <c r="B4" s="12" t="str">
        <f>投入係数!B4</f>
        <v>農業</v>
      </c>
      <c r="C4" s="13">
        <v>0.26082787370824906</v>
      </c>
      <c r="D4" s="13">
        <v>4.0829104752855346E-2</v>
      </c>
    </row>
    <row r="5" spans="1:4">
      <c r="A5" s="11">
        <f>投入係数!A5</f>
        <v>2</v>
      </c>
      <c r="B5" s="12" t="str">
        <f>投入係数!B5</f>
        <v>林業</v>
      </c>
      <c r="C5" s="13">
        <v>0.21797701872036809</v>
      </c>
      <c r="D5" s="13">
        <v>3.1804802074933601E-2</v>
      </c>
    </row>
    <row r="6" spans="1:4">
      <c r="A6" s="11">
        <f>投入係数!A6</f>
        <v>3</v>
      </c>
      <c r="B6" s="12" t="str">
        <f>投入係数!B6</f>
        <v>漁業</v>
      </c>
      <c r="C6" s="13">
        <v>0.24930029364152415</v>
      </c>
      <c r="D6" s="13">
        <v>3.3308393561263416E-2</v>
      </c>
    </row>
    <row r="7" spans="1:4">
      <c r="A7" s="11">
        <f>投入係数!A7</f>
        <v>6</v>
      </c>
      <c r="B7" s="12" t="str">
        <f>投入係数!B7</f>
        <v>鉱業</v>
      </c>
      <c r="C7" s="13">
        <v>2.2528180695691236E-2</v>
      </c>
      <c r="D7" s="13">
        <v>6.6403067077407646E-2</v>
      </c>
    </row>
    <row r="8" spans="1:4">
      <c r="A8" s="11">
        <f>投入係数!A8</f>
        <v>11</v>
      </c>
      <c r="B8" s="12" t="str">
        <f>投入係数!B8</f>
        <v>飲食料品</v>
      </c>
      <c r="C8" s="13">
        <v>0.32257496101304423</v>
      </c>
      <c r="D8" s="13">
        <v>3.2171338179978581E-2</v>
      </c>
    </row>
    <row r="9" spans="1:4">
      <c r="A9" s="14">
        <f>投入係数!A9</f>
        <v>15</v>
      </c>
      <c r="B9" s="15" t="str">
        <f>投入係数!B9</f>
        <v>繊維製品</v>
      </c>
      <c r="C9" s="16">
        <v>0.43944914757410253</v>
      </c>
      <c r="D9" s="16">
        <v>2.4548546158944525E-2</v>
      </c>
    </row>
    <row r="10" spans="1:4">
      <c r="A10" s="11">
        <f>投入係数!A10</f>
        <v>16</v>
      </c>
      <c r="B10" s="12" t="str">
        <f>投入係数!B10</f>
        <v>パルプ・紙・木製品</v>
      </c>
      <c r="C10" s="13">
        <v>0.23349686800485506</v>
      </c>
      <c r="D10" s="13">
        <v>5.8003940153580597E-2</v>
      </c>
    </row>
    <row r="11" spans="1:4">
      <c r="A11" s="11">
        <f>投入係数!A11</f>
        <v>20</v>
      </c>
      <c r="B11" s="12" t="str">
        <f>投入係数!B11</f>
        <v>化学製品</v>
      </c>
      <c r="C11" s="13">
        <v>0.20029497135644653</v>
      </c>
      <c r="D11" s="13">
        <v>2.6939157259421205E-2</v>
      </c>
    </row>
    <row r="12" spans="1:4">
      <c r="A12" s="11">
        <f>投入係数!A12</f>
        <v>21</v>
      </c>
      <c r="B12" s="12" t="str">
        <f>投入係数!B12</f>
        <v>石油・石炭製品</v>
      </c>
      <c r="C12" s="13">
        <v>0.19636393192438267</v>
      </c>
      <c r="D12" s="13">
        <v>2.1219492730162302E-2</v>
      </c>
    </row>
    <row r="13" spans="1:4">
      <c r="A13" s="17">
        <f>投入係数!A13</f>
        <v>25</v>
      </c>
      <c r="B13" s="18" t="str">
        <f>投入係数!B13</f>
        <v>窯業・土石製品</v>
      </c>
      <c r="C13" s="19">
        <v>0.17440420627094513</v>
      </c>
      <c r="D13" s="19">
        <v>5.2555253025537728E-2</v>
      </c>
    </row>
    <row r="14" spans="1:4">
      <c r="A14" s="11">
        <f>投入係数!A14</f>
        <v>26</v>
      </c>
      <c r="B14" s="12" t="str">
        <f>投入係数!B14</f>
        <v>鉄鋼</v>
      </c>
      <c r="C14" s="13">
        <v>5.915135091480242E-2</v>
      </c>
      <c r="D14" s="13">
        <v>2.707816710740028E-2</v>
      </c>
    </row>
    <row r="15" spans="1:4">
      <c r="A15" s="11">
        <f>投入係数!A15</f>
        <v>27</v>
      </c>
      <c r="B15" s="12" t="str">
        <f>投入係数!B15</f>
        <v>非鉄金属</v>
      </c>
      <c r="C15" s="13">
        <v>0.10162141323543349</v>
      </c>
      <c r="D15" s="13">
        <v>2.9411655995861995E-2</v>
      </c>
    </row>
    <row r="16" spans="1:4">
      <c r="A16" s="11">
        <f>投入係数!A16</f>
        <v>28</v>
      </c>
      <c r="B16" s="12" t="str">
        <f>投入係数!B16</f>
        <v>金属製品</v>
      </c>
      <c r="C16" s="13">
        <v>0.13281570784749258</v>
      </c>
      <c r="D16" s="13">
        <v>4.3831298767209842E-2</v>
      </c>
    </row>
    <row r="17" spans="1:4">
      <c r="A17" s="11">
        <f>投入係数!A17</f>
        <v>29</v>
      </c>
      <c r="B17" s="12" t="str">
        <f>投入係数!B17</f>
        <v>一般機械</v>
      </c>
      <c r="C17" s="13">
        <v>0.12949536686300289</v>
      </c>
      <c r="D17" s="13">
        <v>1.2626335836295502E-2</v>
      </c>
    </row>
    <row r="18" spans="1:4">
      <c r="A18" s="11">
        <f>投入係数!A18</f>
        <v>32</v>
      </c>
      <c r="B18" s="12" t="str">
        <f>投入係数!B18</f>
        <v>電子部品</v>
      </c>
      <c r="C18" s="13">
        <v>5.8936764006462181E-2</v>
      </c>
      <c r="D18" s="13">
        <v>9.511640978592693E-3</v>
      </c>
    </row>
    <row r="19" spans="1:4">
      <c r="A19" s="14">
        <f>投入係数!A19</f>
        <v>33</v>
      </c>
      <c r="B19" s="15" t="str">
        <f>投入係数!B19</f>
        <v>電気機械</v>
      </c>
      <c r="C19" s="16">
        <v>0.17344672221905641</v>
      </c>
      <c r="D19" s="16">
        <v>9.1142445996991728E-3</v>
      </c>
    </row>
    <row r="20" spans="1:4">
      <c r="A20" s="11">
        <f>投入係数!A20</f>
        <v>34</v>
      </c>
      <c r="B20" s="12" t="str">
        <f>投入係数!B20</f>
        <v>情報･通信機器</v>
      </c>
      <c r="C20" s="13">
        <v>0.17793432092939027</v>
      </c>
      <c r="D20" s="13">
        <v>7.9091600037316089E-3</v>
      </c>
    </row>
    <row r="21" spans="1:4">
      <c r="A21" s="11">
        <f>投入係数!A21</f>
        <v>35</v>
      </c>
      <c r="B21" s="12" t="str">
        <f>投入係数!B21</f>
        <v>輸送機械</v>
      </c>
      <c r="C21" s="13">
        <v>8.6643705768600074E-2</v>
      </c>
      <c r="D21" s="13">
        <v>1.5744121851926307E-2</v>
      </c>
    </row>
    <row r="22" spans="1:4">
      <c r="A22" s="11">
        <f>投入係数!A22</f>
        <v>39</v>
      </c>
      <c r="B22" s="12" t="str">
        <f>投入係数!B22</f>
        <v>その他の製造工業製品</v>
      </c>
      <c r="C22" s="13">
        <v>0.24978126857694433</v>
      </c>
      <c r="D22" s="13">
        <v>3.3061179073237239E-2</v>
      </c>
    </row>
    <row r="23" spans="1:4">
      <c r="A23" s="17">
        <f>投入係数!A23</f>
        <v>41</v>
      </c>
      <c r="B23" s="18" t="str">
        <f>投入係数!B23</f>
        <v>建設</v>
      </c>
      <c r="C23" s="19">
        <v>0</v>
      </c>
      <c r="D23" s="19">
        <v>0</v>
      </c>
    </row>
    <row r="24" spans="1:4">
      <c r="A24" s="11">
        <f>投入係数!A24</f>
        <v>46</v>
      </c>
      <c r="B24" s="12" t="str">
        <f>投入係数!B24</f>
        <v>電力・ガス・熱供給</v>
      </c>
      <c r="C24" s="13">
        <v>0</v>
      </c>
      <c r="D24" s="13">
        <v>0</v>
      </c>
    </row>
    <row r="25" spans="1:4">
      <c r="A25" s="11">
        <f>投入係数!A25</f>
        <v>47</v>
      </c>
      <c r="B25" s="12" t="str">
        <f>投入係数!B25</f>
        <v>水道</v>
      </c>
      <c r="C25" s="13">
        <v>0</v>
      </c>
      <c r="D25" s="13">
        <v>0</v>
      </c>
    </row>
    <row r="26" spans="1:4">
      <c r="A26" s="11">
        <f>投入係数!A26</f>
        <v>48</v>
      </c>
      <c r="B26" s="12" t="str">
        <f>投入係数!B26</f>
        <v>廃棄物処理</v>
      </c>
      <c r="C26" s="13">
        <v>0</v>
      </c>
      <c r="D26" s="13">
        <v>0</v>
      </c>
    </row>
    <row r="27" spans="1:4">
      <c r="A27" s="11">
        <f>投入係数!A27</f>
        <v>51</v>
      </c>
      <c r="B27" s="12" t="str">
        <f>投入係数!B27</f>
        <v>商業</v>
      </c>
      <c r="C27" s="353">
        <v>-173.03459102907175</v>
      </c>
      <c r="D27" s="13">
        <v>0</v>
      </c>
    </row>
    <row r="28" spans="1:4">
      <c r="A28" s="11">
        <f>投入係数!A28</f>
        <v>53</v>
      </c>
      <c r="B28" s="12" t="str">
        <f>投入係数!B28</f>
        <v>金融・保険</v>
      </c>
      <c r="C28" s="13">
        <v>0</v>
      </c>
      <c r="D28" s="13">
        <v>0</v>
      </c>
    </row>
    <row r="29" spans="1:4">
      <c r="A29" s="14">
        <f>投入係数!A29</f>
        <v>55</v>
      </c>
      <c r="B29" s="15" t="str">
        <f>投入係数!B29</f>
        <v>不動産</v>
      </c>
      <c r="C29" s="16">
        <v>0</v>
      </c>
      <c r="D29" s="16">
        <v>0</v>
      </c>
    </row>
    <row r="30" spans="1:4">
      <c r="A30" s="11">
        <f>投入係数!A30</f>
        <v>57</v>
      </c>
      <c r="B30" s="12" t="str">
        <f>投入係数!B30</f>
        <v>運輸・郵便</v>
      </c>
      <c r="C30" s="13">
        <v>0</v>
      </c>
      <c r="D30" s="13">
        <v>-0.32657455751472891</v>
      </c>
    </row>
    <row r="31" spans="1:4">
      <c r="A31" s="11">
        <f>投入係数!A31</f>
        <v>59</v>
      </c>
      <c r="B31" s="12" t="str">
        <f>投入係数!B31</f>
        <v>情報通信</v>
      </c>
      <c r="C31" s="13">
        <v>4.1768910156901172E-2</v>
      </c>
      <c r="D31" s="13">
        <v>4.1083551813920855E-3</v>
      </c>
    </row>
    <row r="32" spans="1:4">
      <c r="A32" s="11">
        <f>投入係数!A32</f>
        <v>61</v>
      </c>
      <c r="B32" s="12" t="str">
        <f>投入係数!B32</f>
        <v>公務</v>
      </c>
      <c r="C32" s="13">
        <v>0</v>
      </c>
      <c r="D32" s="13">
        <v>0</v>
      </c>
    </row>
    <row r="33" spans="1:6">
      <c r="A33" s="17">
        <f>投入係数!A33</f>
        <v>63</v>
      </c>
      <c r="B33" s="18" t="str">
        <f>投入係数!B33</f>
        <v>教育・研究</v>
      </c>
      <c r="C33" s="19">
        <v>0</v>
      </c>
      <c r="D33" s="19">
        <v>1.3798717042961616E-5</v>
      </c>
    </row>
    <row r="34" spans="1:6">
      <c r="A34" s="14">
        <f>投入係数!A34</f>
        <v>64</v>
      </c>
      <c r="B34" s="15" t="str">
        <f>投入係数!B34</f>
        <v>医療・福祉</v>
      </c>
      <c r="C34" s="16">
        <v>0</v>
      </c>
      <c r="D34" s="16">
        <v>0</v>
      </c>
    </row>
    <row r="35" spans="1:6">
      <c r="A35" s="11">
        <f>投入係数!A35</f>
        <v>65</v>
      </c>
      <c r="B35" s="12" t="str">
        <f>投入係数!B35</f>
        <v>その他の非営利団体サービス</v>
      </c>
      <c r="C35" s="13">
        <v>0</v>
      </c>
      <c r="D35" s="13">
        <v>0</v>
      </c>
    </row>
    <row r="36" spans="1:6">
      <c r="A36" s="11">
        <f>投入係数!A36</f>
        <v>66</v>
      </c>
      <c r="B36" s="12" t="str">
        <f>投入係数!B36</f>
        <v>対事業所サービス</v>
      </c>
      <c r="C36" s="13">
        <v>0</v>
      </c>
      <c r="D36" s="13">
        <v>0</v>
      </c>
    </row>
    <row r="37" spans="1:6">
      <c r="A37" s="11">
        <f>投入係数!A37</f>
        <v>67</v>
      </c>
      <c r="B37" s="12" t="str">
        <f>投入係数!B37</f>
        <v>対個人サービス</v>
      </c>
      <c r="C37" s="13">
        <v>1.7652529534375841E-5</v>
      </c>
      <c r="D37" s="13">
        <v>6.2586241076423432E-6</v>
      </c>
    </row>
    <row r="38" spans="1:6">
      <c r="A38" s="17">
        <f>投入係数!A38</f>
        <v>68</v>
      </c>
      <c r="B38" s="18" t="str">
        <f>投入係数!B38</f>
        <v>事務用品</v>
      </c>
      <c r="C38" s="19">
        <v>0</v>
      </c>
      <c r="D38" s="19">
        <v>0</v>
      </c>
    </row>
    <row r="39" spans="1:6">
      <c r="A39" s="20">
        <f>投入係数!A39</f>
        <v>69</v>
      </c>
      <c r="B39" s="21" t="str">
        <f>投入係数!B39</f>
        <v>分類不明</v>
      </c>
      <c r="C39" s="22">
        <v>2.3505125679551809E-2</v>
      </c>
      <c r="D39" s="22">
        <v>3.0097892967934352E-2</v>
      </c>
    </row>
    <row r="41" spans="1:6">
      <c r="A41" s="23" t="s">
        <v>307</v>
      </c>
      <c r="C41" s="23"/>
      <c r="D41" s="23"/>
      <c r="E41" s="23"/>
      <c r="F41" s="23"/>
    </row>
    <row r="42" spans="1:6">
      <c r="B42" s="23"/>
      <c r="C42" s="23"/>
      <c r="D42" s="23"/>
      <c r="E42" s="23"/>
      <c r="F42" s="23"/>
    </row>
  </sheetData>
  <sheetProtection sheet="1" objects="1" scenarios="1"/>
  <phoneticPr fontId="5"/>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T41"/>
  <sheetViews>
    <sheetView workbookViewId="0">
      <selection activeCell="B3" sqref="B3"/>
    </sheetView>
  </sheetViews>
  <sheetFormatPr defaultRowHeight="10.8"/>
  <cols>
    <col min="1" max="1" width="4" customWidth="1"/>
    <col min="2" max="2" width="27.125" bestFit="1" customWidth="1"/>
    <col min="3" max="3" width="12.125" customWidth="1"/>
    <col min="4" max="8" width="10" customWidth="1"/>
    <col min="9" max="10" width="10" bestFit="1" customWidth="1"/>
    <col min="12" max="12" width="14.375" customWidth="1"/>
    <col min="20" max="20" width="10" bestFit="1" customWidth="1"/>
  </cols>
  <sheetData>
    <row r="1" spans="1:20">
      <c r="A1" t="s">
        <v>33</v>
      </c>
    </row>
    <row r="3" spans="1:20" ht="21.6">
      <c r="A3" s="9"/>
      <c r="B3" s="10"/>
      <c r="C3" s="7" t="s">
        <v>112</v>
      </c>
      <c r="D3" s="24" t="s">
        <v>35</v>
      </c>
      <c r="E3" s="24" t="s">
        <v>36</v>
      </c>
      <c r="F3" s="24" t="s">
        <v>37</v>
      </c>
      <c r="G3" s="24" t="s">
        <v>311</v>
      </c>
      <c r="H3" s="24" t="s">
        <v>34</v>
      </c>
      <c r="I3" s="24" t="s">
        <v>258</v>
      </c>
      <c r="J3" s="24" t="s">
        <v>38</v>
      </c>
      <c r="L3" s="326" t="s">
        <v>259</v>
      </c>
      <c r="M3" s="326"/>
    </row>
    <row r="4" spans="1:20">
      <c r="A4" s="11">
        <f>投入係数!A4</f>
        <v>1</v>
      </c>
      <c r="B4" s="12" t="str">
        <f>投入係数!B4</f>
        <v>農業</v>
      </c>
      <c r="C4" s="13">
        <f>+'H27取引基本表（生産者）(36)'!AY4/'H27取引基本表（生産者）(36)'!AU4*-1</f>
        <v>0.30399645530115493</v>
      </c>
      <c r="D4" s="13">
        <f>1-C4</f>
        <v>0.69600354469884507</v>
      </c>
      <c r="E4" s="13">
        <f t="array" ref="E4:E39">TRANSPOSE(投入係数!C47:AL47)</f>
        <v>0.46001191134555663</v>
      </c>
      <c r="F4" s="13">
        <f t="array" ref="F4:F39">TRANSPOSE(投入係数!C42:AL42)</f>
        <v>0.10150877043717474</v>
      </c>
      <c r="G4" s="13">
        <f t="array" ref="G4:G39">TRANSPOSE(投入係数!C49:AL49)</f>
        <v>8.9951929212574971E-2</v>
      </c>
      <c r="H4" s="13">
        <f>'H27取引基本表（生産者）(36)'!BC4/'H27取引基本表（生産者）(36)'!$BC$43</f>
        <v>1.302152899269415E-2</v>
      </c>
      <c r="I4" s="25">
        <v>0.30378894230087494</v>
      </c>
      <c r="J4" s="29">
        <v>4.7106535641865545E-2</v>
      </c>
      <c r="L4" s="326" t="s">
        <v>238</v>
      </c>
      <c r="M4" s="326"/>
      <c r="T4" s="336"/>
    </row>
    <row r="5" spans="1:20">
      <c r="A5" s="11">
        <f>投入係数!A5</f>
        <v>2</v>
      </c>
      <c r="B5" s="12" t="str">
        <f>投入係数!B5</f>
        <v>林業</v>
      </c>
      <c r="C5" s="13">
        <f>+'H27取引基本表（生産者）(36)'!AY5/'H27取引基本表（生産者）(36)'!AU5*-1</f>
        <v>0.36762099156684752</v>
      </c>
      <c r="D5" s="13">
        <f t="shared" ref="D5:D39" si="0">1-C5</f>
        <v>0.63237900843315242</v>
      </c>
      <c r="E5" s="13">
        <v>0.57013669821240798</v>
      </c>
      <c r="F5" s="13">
        <v>0.17749737118822292</v>
      </c>
      <c r="G5" s="13">
        <v>0.16070802663862602</v>
      </c>
      <c r="H5" s="13">
        <f>'H27取引基本表（生産者）(36)'!BC5/'H27取引基本表（生産者）(36)'!$BC$43</f>
        <v>6.3140573258121577E-4</v>
      </c>
      <c r="I5" s="27">
        <v>6.6351209253417462E-2</v>
      </c>
      <c r="J5" s="3">
        <v>3.7294076410795657E-2</v>
      </c>
      <c r="L5" s="327" t="s">
        <v>239</v>
      </c>
      <c r="M5" s="328">
        <f>VLOOKUP(データ入力表!E6,各種係数!L6:M10,2,FALSE)</f>
        <v>100</v>
      </c>
      <c r="T5" s="336"/>
    </row>
    <row r="6" spans="1:20">
      <c r="A6" s="11">
        <f>投入係数!A6</f>
        <v>3</v>
      </c>
      <c r="B6" s="12" t="str">
        <f>投入係数!B6</f>
        <v>漁業</v>
      </c>
      <c r="C6" s="13">
        <f>+'H27取引基本表（生産者）(36)'!AY6/'H27取引基本表（生産者）(36)'!AU6*-1</f>
        <v>0.57850004270949007</v>
      </c>
      <c r="D6" s="13">
        <f t="shared" si="0"/>
        <v>0.42149995729050993</v>
      </c>
      <c r="E6" s="13">
        <v>0.48953803034696047</v>
      </c>
      <c r="F6" s="13">
        <v>0.11744950227118972</v>
      </c>
      <c r="G6" s="13">
        <v>0.1035324248574466</v>
      </c>
      <c r="H6" s="13">
        <f>'H27取引基本表（生産者）(36)'!BC6/'H27取引基本表（生産者）(36)'!$BC$43</f>
        <v>1.2856392108788293E-3</v>
      </c>
      <c r="I6" s="27">
        <v>9.6187300666859959E-2</v>
      </c>
      <c r="J6" s="3">
        <v>4.8057407944331693E-2</v>
      </c>
      <c r="L6" s="329" t="s">
        <v>240</v>
      </c>
      <c r="M6" s="329">
        <v>100</v>
      </c>
      <c r="T6" s="336"/>
    </row>
    <row r="7" spans="1:20">
      <c r="A7" s="11">
        <f>投入係数!A7</f>
        <v>6</v>
      </c>
      <c r="B7" s="12" t="str">
        <f>投入係数!B7</f>
        <v>鉱業</v>
      </c>
      <c r="C7" s="13">
        <f>+'H27取引基本表（生産者）(36)'!AY7/'H27取引基本表（生産者）(36)'!AU7*-1</f>
        <v>0.99500629348524428</v>
      </c>
      <c r="D7" s="13">
        <f t="shared" si="0"/>
        <v>4.9937065147557247E-3</v>
      </c>
      <c r="E7" s="13">
        <v>0.51363227803854994</v>
      </c>
      <c r="F7" s="13">
        <v>0.19927427677352774</v>
      </c>
      <c r="G7" s="13">
        <v>0.1650520989380472</v>
      </c>
      <c r="H7" s="13">
        <f>'H27取引基本表（生産者）(36)'!BC7/'H27取引基本表（生産者）(36)'!$BC$43</f>
        <v>-2.7199016172729295E-5</v>
      </c>
      <c r="I7" s="27">
        <v>2.3402909550917141E-2</v>
      </c>
      <c r="J7" s="3">
        <v>2.1771696794167582E-2</v>
      </c>
      <c r="L7" s="330" t="s">
        <v>241</v>
      </c>
      <c r="M7" s="331">
        <v>1</v>
      </c>
      <c r="T7" s="336"/>
    </row>
    <row r="8" spans="1:20">
      <c r="A8" s="11">
        <f>投入係数!A8</f>
        <v>11</v>
      </c>
      <c r="B8" s="12" t="str">
        <f>投入係数!B8</f>
        <v>飲食料品</v>
      </c>
      <c r="C8" s="13">
        <f>+'H27取引基本表（生産者）(36)'!AY8/'H27取引基本表（生産者）(36)'!AU8*-1</f>
        <v>0.74373435010243572</v>
      </c>
      <c r="D8" s="13">
        <f t="shared" si="0"/>
        <v>0.25626564989756428</v>
      </c>
      <c r="E8" s="13">
        <v>0.41820270981950497</v>
      </c>
      <c r="F8" s="13">
        <v>0.15396794998939875</v>
      </c>
      <c r="G8" s="13">
        <v>0.12928752675963859</v>
      </c>
      <c r="H8" s="13">
        <f>'H27取引基本表（生産者）(36)'!BC8/'H27取引基本表（生産者）(36)'!$BC$43</f>
        <v>0.11399544805036481</v>
      </c>
      <c r="I8" s="27">
        <v>5.3194399797550085E-2</v>
      </c>
      <c r="J8" s="3">
        <v>4.5185316909355788E-2</v>
      </c>
      <c r="L8" s="330" t="s">
        <v>242</v>
      </c>
      <c r="M8" s="332">
        <v>0.01</v>
      </c>
      <c r="T8" s="336"/>
    </row>
    <row r="9" spans="1:20">
      <c r="A9" s="14">
        <f>投入係数!A9</f>
        <v>15</v>
      </c>
      <c r="B9" s="15" t="str">
        <f>投入係数!B9</f>
        <v>繊維製品</v>
      </c>
      <c r="C9" s="16">
        <f>+'H27取引基本表（生産者）(36)'!AY9/'H27取引基本表（生産者）(36)'!AU9*-1</f>
        <v>0.9110343479110995</v>
      </c>
      <c r="D9" s="16">
        <f t="shared" si="0"/>
        <v>8.8965652088900504E-2</v>
      </c>
      <c r="E9" s="16">
        <v>0.41369863013698632</v>
      </c>
      <c r="F9" s="16">
        <v>0.17602739726027397</v>
      </c>
      <c r="G9" s="16">
        <v>0.14915700737618545</v>
      </c>
      <c r="H9" s="16">
        <f>'H27取引基本表（生産者）(36)'!BC9/'H27取引基本表（生産者）(36)'!$BC$43</f>
        <v>2.1179776754360828E-2</v>
      </c>
      <c r="I9" s="30">
        <v>0.10500526870389884</v>
      </c>
      <c r="J9" s="5">
        <v>8.3614330874604847E-2</v>
      </c>
      <c r="L9" s="330" t="s">
        <v>243</v>
      </c>
      <c r="M9" s="333">
        <v>1E-3</v>
      </c>
      <c r="T9" s="336"/>
    </row>
    <row r="10" spans="1:20">
      <c r="A10" s="11">
        <f>投入係数!A10</f>
        <v>16</v>
      </c>
      <c r="B10" s="12" t="str">
        <f>投入係数!B10</f>
        <v>パルプ・紙・木製品</v>
      </c>
      <c r="C10" s="13">
        <f>+'H27取引基本表（生産者）(36)'!AY10/'H27取引基本表（生産者）(36)'!AU10*-1</f>
        <v>0.87735859176383513</v>
      </c>
      <c r="D10" s="13">
        <f t="shared" si="0"/>
        <v>0.12264140823616487</v>
      </c>
      <c r="E10" s="13">
        <v>0.32378167347492504</v>
      </c>
      <c r="F10" s="13">
        <v>0.2306869055335313</v>
      </c>
      <c r="G10" s="13">
        <v>0.19452525587494912</v>
      </c>
      <c r="H10" s="13">
        <f>'H27取引基本表（生産者）(36)'!BC10/'H27取引基本表（生産者）(36)'!$BC$43</f>
        <v>1.6227127327337245E-3</v>
      </c>
      <c r="I10" s="27">
        <v>6.7394220768453902E-2</v>
      </c>
      <c r="J10" s="3">
        <v>4.805474744125051E-2</v>
      </c>
      <c r="L10" s="330" t="s">
        <v>244</v>
      </c>
      <c r="M10" s="334">
        <v>9.9999999999999995E-7</v>
      </c>
      <c r="T10" s="336"/>
    </row>
    <row r="11" spans="1:20">
      <c r="A11" s="11">
        <f>投入係数!A11</f>
        <v>20</v>
      </c>
      <c r="B11" s="12" t="str">
        <f>投入係数!B11</f>
        <v>化学製品</v>
      </c>
      <c r="C11" s="13">
        <f>+'H27取引基本表（生産者）(36)'!AY11/'H27取引基本表（生産者）(36)'!AU11*-1</f>
        <v>0.66957573197673581</v>
      </c>
      <c r="D11" s="13">
        <f t="shared" si="0"/>
        <v>0.33042426802326419</v>
      </c>
      <c r="E11" s="13">
        <v>0.20689692398000148</v>
      </c>
      <c r="F11" s="13">
        <v>2.2426135711924217E-2</v>
      </c>
      <c r="G11" s="13">
        <v>1.8510097091309012E-2</v>
      </c>
      <c r="H11" s="13">
        <f>'H27取引基本表（生産者）(36)'!BC11/'H27取引基本表（生産者）(36)'!$BC$43</f>
        <v>1.0440050939871718E-2</v>
      </c>
      <c r="I11" s="27">
        <v>3.4248470086565776E-3</v>
      </c>
      <c r="J11" s="3">
        <v>3.3209410907422527E-3</v>
      </c>
      <c r="T11" s="336"/>
    </row>
    <row r="12" spans="1:20">
      <c r="A12" s="11">
        <f>投入係数!A12</f>
        <v>21</v>
      </c>
      <c r="B12" s="12" t="str">
        <f>投入係数!B12</f>
        <v>石油・石炭製品</v>
      </c>
      <c r="C12" s="13">
        <f>+'H27取引基本表（生産者）(36)'!AY12/'H27取引基本表（生産者）(36)'!AU12*-1</f>
        <v>0.66886218429027455</v>
      </c>
      <c r="D12" s="13">
        <f t="shared" si="0"/>
        <v>0.33113781570972545</v>
      </c>
      <c r="E12" s="13">
        <v>0.27954868191578014</v>
      </c>
      <c r="F12" s="13">
        <v>5.2806159638743959E-3</v>
      </c>
      <c r="G12" s="13">
        <v>4.1359425647523387E-3</v>
      </c>
      <c r="H12" s="13">
        <f>'H27取引基本表（生産者）(36)'!BC12/'H27取引基本表（生産者）(36)'!$BC$43</f>
        <v>2.5952232699240078E-2</v>
      </c>
      <c r="I12" s="27">
        <v>7.0192236738616707E-4</v>
      </c>
      <c r="J12" s="3">
        <v>6.8572415890802473E-4</v>
      </c>
      <c r="T12" s="336"/>
    </row>
    <row r="13" spans="1:20">
      <c r="A13" s="17">
        <f>投入係数!A13</f>
        <v>25</v>
      </c>
      <c r="B13" s="18" t="str">
        <f>投入係数!B13</f>
        <v>窯業・土石製品</v>
      </c>
      <c r="C13" s="19">
        <f>+'H27取引基本表（生産者）(36)'!AY13/'H27取引基本表（生産者）(36)'!AU13*-1</f>
        <v>0.53794807106065379</v>
      </c>
      <c r="D13" s="19">
        <f t="shared" si="0"/>
        <v>0.46205192893934621</v>
      </c>
      <c r="E13" s="19">
        <v>0.45327067547613148</v>
      </c>
      <c r="F13" s="19">
        <v>0.20641524482911003</v>
      </c>
      <c r="G13" s="19">
        <v>0.17314262925877624</v>
      </c>
      <c r="H13" s="19">
        <f>'H27取引基本表（生産者）(36)'!BC13/'H27取引基本表（生産者）(36)'!$BC$43</f>
        <v>4.9152507797860798E-4</v>
      </c>
      <c r="I13" s="31">
        <v>3.0944502527511613E-2</v>
      </c>
      <c r="J13" s="6">
        <v>2.808825272960476E-2</v>
      </c>
      <c r="T13" s="336"/>
    </row>
    <row r="14" spans="1:20">
      <c r="A14" s="11">
        <f>投入係数!A14</f>
        <v>26</v>
      </c>
      <c r="B14" s="12" t="str">
        <f>投入係数!B14</f>
        <v>鉄鋼</v>
      </c>
      <c r="C14" s="13">
        <f>+'H27取引基本表（生産者）(36)'!AY14/'H27取引基本表（生産者）(36)'!AU14*-1</f>
        <v>0.2288036995036892</v>
      </c>
      <c r="D14" s="13">
        <f t="shared" si="0"/>
        <v>0.77119630049631083</v>
      </c>
      <c r="E14" s="13">
        <v>0.25396910807438799</v>
      </c>
      <c r="F14" s="13">
        <v>1.6235156873844459E-2</v>
      </c>
      <c r="G14" s="13">
        <v>1.3805874043191875E-2</v>
      </c>
      <c r="H14" s="13">
        <f>'H27取引基本表（生産者）(36)'!BC14/'H27取引基本表（生産者）(36)'!$BC$43</f>
        <v>-1.5299446597160228E-4</v>
      </c>
      <c r="I14" s="27">
        <v>1.9112845424862626E-3</v>
      </c>
      <c r="J14" s="3">
        <v>1.7448363390865581E-3</v>
      </c>
      <c r="T14" s="336"/>
    </row>
    <row r="15" spans="1:20">
      <c r="A15" s="11">
        <f>投入係数!A15</f>
        <v>27</v>
      </c>
      <c r="B15" s="12" t="str">
        <f>投入係数!B15</f>
        <v>非鉄金属</v>
      </c>
      <c r="C15" s="13">
        <f>+'H27取引基本表（生産者）(36)'!AY15/'H27取引基本表（生産者）(36)'!AU15*-1</f>
        <v>0.79235034513975333</v>
      </c>
      <c r="D15" s="13">
        <f t="shared" si="0"/>
        <v>0.20764965486024667</v>
      </c>
      <c r="E15" s="13">
        <v>0.26097038956958846</v>
      </c>
      <c r="F15" s="13">
        <v>1.6103125981778196E-2</v>
      </c>
      <c r="G15" s="13">
        <v>1.2189758089852341E-2</v>
      </c>
      <c r="H15" s="13">
        <f>'H27取引基本表（生産者）(36)'!BC15/'H27取引基本表（生産者）(36)'!$BC$43</f>
        <v>-4.8569671737016601E-7</v>
      </c>
      <c r="I15" s="27">
        <v>2.0322808671065034E-3</v>
      </c>
      <c r="J15" s="3">
        <v>2.0067546339930884E-3</v>
      </c>
      <c r="T15" s="336"/>
    </row>
    <row r="16" spans="1:20">
      <c r="A16" s="11">
        <f>投入係数!A16</f>
        <v>28</v>
      </c>
      <c r="B16" s="12" t="str">
        <f>投入係数!B16</f>
        <v>金属製品</v>
      </c>
      <c r="C16" s="13">
        <f>+'H27取引基本表（生産者）(36)'!AY16/'H27取引基本表（生産者）(36)'!AU16*-1</f>
        <v>0.73489728551741818</v>
      </c>
      <c r="D16" s="13">
        <f t="shared" si="0"/>
        <v>0.26510271448258182</v>
      </c>
      <c r="E16" s="13">
        <v>0.44521212591701276</v>
      </c>
      <c r="F16" s="13">
        <v>0.27095058805263361</v>
      </c>
      <c r="G16" s="13">
        <v>0.23001979583123083</v>
      </c>
      <c r="H16" s="13">
        <f>'H27取引基本表（生産者）(36)'!BC16/'H27取引基本表（生産者）(36)'!$BC$43</f>
        <v>9.7090773802296177E-4</v>
      </c>
      <c r="I16" s="27">
        <v>9.0672670108294842E-2</v>
      </c>
      <c r="J16" s="3">
        <v>7.728137251096534E-2</v>
      </c>
      <c r="T16" s="336"/>
    </row>
    <row r="17" spans="1:20">
      <c r="A17" s="11">
        <f>投入係数!A17</f>
        <v>29</v>
      </c>
      <c r="B17" s="12" t="str">
        <f>投入係数!B17</f>
        <v>一般機械</v>
      </c>
      <c r="C17" s="13">
        <f>+'H27取引基本表（生産者）(36)'!AY17/'H27取引基本表（生産者）(36)'!AU17*-1</f>
        <v>0.88362595471080152</v>
      </c>
      <c r="D17" s="13">
        <f t="shared" si="0"/>
        <v>0.11637404528919848</v>
      </c>
      <c r="E17" s="13">
        <v>0.39584543444921294</v>
      </c>
      <c r="F17" s="13">
        <v>0.13978512597000456</v>
      </c>
      <c r="G17" s="13">
        <v>0.11801774319586465</v>
      </c>
      <c r="H17" s="13">
        <f>'H27取引基本表（生産者）(36)'!BC17/'H27取引基本表（生産者）(36)'!$BC$43</f>
        <v>3.5892987413655266E-4</v>
      </c>
      <c r="I17" s="27">
        <v>3.6439158723459382E-2</v>
      </c>
      <c r="J17" s="3">
        <v>3.3714579424411729E-2</v>
      </c>
      <c r="T17" s="336"/>
    </row>
    <row r="18" spans="1:20">
      <c r="A18" s="11">
        <f>投入係数!A18</f>
        <v>32</v>
      </c>
      <c r="B18" s="12" t="str">
        <f>投入係数!B18</f>
        <v>電子部品</v>
      </c>
      <c r="C18" s="13">
        <f>+'H27取引基本表（生産者）(36)'!AY18/'H27取引基本表（生産者）(36)'!AU18*-1</f>
        <v>0.89056193388755478</v>
      </c>
      <c r="D18" s="13">
        <f t="shared" si="0"/>
        <v>0.10943806611244522</v>
      </c>
      <c r="E18" s="13">
        <v>0.42114322969188989</v>
      </c>
      <c r="F18" s="13">
        <v>0.23900695581206644</v>
      </c>
      <c r="G18" s="13">
        <v>0.19923265620089772</v>
      </c>
      <c r="H18" s="13">
        <f>'H27取引基本表（生産者）(36)'!BC18/'H27取引基本表（生産者）(36)'!$BC$43</f>
        <v>3.6281544787551397E-4</v>
      </c>
      <c r="I18" s="27">
        <v>3.3540803834842849E-2</v>
      </c>
      <c r="J18" s="3">
        <v>3.3235930076030824E-2</v>
      </c>
      <c r="T18" s="336"/>
    </row>
    <row r="19" spans="1:20">
      <c r="A19" s="14">
        <f>投入係数!A19</f>
        <v>33</v>
      </c>
      <c r="B19" s="15" t="str">
        <f>投入係数!B19</f>
        <v>電気機械</v>
      </c>
      <c r="C19" s="16">
        <f>+'H27取引基本表（生産者）(36)'!AY19/'H27取引基本表（生産者）(36)'!AU19*-1</f>
        <v>0.93431203950586117</v>
      </c>
      <c r="D19" s="16">
        <f t="shared" si="0"/>
        <v>6.5687960494138831E-2</v>
      </c>
      <c r="E19" s="16">
        <v>0.37705068279717718</v>
      </c>
      <c r="F19" s="16">
        <v>0.2224666238963737</v>
      </c>
      <c r="G19" s="16">
        <v>0.18272080163749121</v>
      </c>
      <c r="H19" s="16">
        <f>'H27取引基本表（生産者）(36)'!BC19/'H27取引基本表（生産者）(36)'!$BC$43</f>
        <v>1.0874749501918017E-2</v>
      </c>
      <c r="I19" s="30">
        <v>5.6640087984602697E-2</v>
      </c>
      <c r="J19" s="5">
        <v>5.3126813918675346E-2</v>
      </c>
      <c r="T19" s="336"/>
    </row>
    <row r="20" spans="1:20">
      <c r="A20" s="11">
        <f>投入係数!A20</f>
        <v>34</v>
      </c>
      <c r="B20" s="12" t="str">
        <f>投入係数!B20</f>
        <v>情報･通信機器</v>
      </c>
      <c r="C20" s="13">
        <f>+'H27取引基本表（生産者）(36)'!AY20/'H27取引基本表（生産者）(36)'!AU20*-1</f>
        <v>0.93858024691358022</v>
      </c>
      <c r="D20" s="13">
        <f t="shared" si="0"/>
        <v>6.1419753086419782E-2</v>
      </c>
      <c r="E20" s="13">
        <v>0.38701456369145981</v>
      </c>
      <c r="F20" s="13">
        <v>0.20969210535190369</v>
      </c>
      <c r="G20" s="13">
        <v>0.17472093885947459</v>
      </c>
      <c r="H20" s="13">
        <f>'H27取引基本表（生産者）(36)'!BC20/'H27取引基本表（生産者）(36)'!$BC$43</f>
        <v>1.0038379754606591E-2</v>
      </c>
      <c r="I20" s="27">
        <v>3.2562352159020286E-2</v>
      </c>
      <c r="J20" s="3">
        <v>3.2051683520337618E-2</v>
      </c>
      <c r="T20" s="336"/>
    </row>
    <row r="21" spans="1:20">
      <c r="A21" s="11">
        <f>投入係数!A21</f>
        <v>35</v>
      </c>
      <c r="B21" s="12" t="str">
        <f>投入係数!B21</f>
        <v>輸送機械</v>
      </c>
      <c r="C21" s="13">
        <f>+'H27取引基本表（生産者）(36)'!AY21/'H27取引基本表（生産者）(36)'!AU21*-1</f>
        <v>0.71523263127605341</v>
      </c>
      <c r="D21" s="13">
        <f t="shared" si="0"/>
        <v>0.28476736872394659</v>
      </c>
      <c r="E21" s="13">
        <v>0.23452480352437793</v>
      </c>
      <c r="F21" s="13">
        <v>7.3921617679069782E-2</v>
      </c>
      <c r="G21" s="13">
        <v>6.1691233564761416E-2</v>
      </c>
      <c r="H21" s="13">
        <f>'H27取引基本表（生産者）(36)'!BC21/'H27取引基本表（生産者）(36)'!$BC$43</f>
        <v>2.3780682675878066E-2</v>
      </c>
      <c r="I21" s="27">
        <v>1.2842796760223393E-2</v>
      </c>
      <c r="J21" s="3">
        <v>1.2439936452035257E-2</v>
      </c>
      <c r="T21" s="336"/>
    </row>
    <row r="22" spans="1:20">
      <c r="A22" s="11">
        <f>投入係数!A22</f>
        <v>39</v>
      </c>
      <c r="B22" s="12" t="str">
        <f>投入係数!B22</f>
        <v>その他の製造工業製品</v>
      </c>
      <c r="C22" s="13">
        <f>+'H27取引基本表（生産者）(36)'!AY22/'H27取引基本表（生産者）(36)'!AU22*-1</f>
        <v>0.75723601571478205</v>
      </c>
      <c r="D22" s="13">
        <f t="shared" si="0"/>
        <v>0.24276398428521795</v>
      </c>
      <c r="E22" s="13">
        <v>0.39385428959830299</v>
      </c>
      <c r="F22" s="13">
        <v>0.22426465096129428</v>
      </c>
      <c r="G22" s="13">
        <v>0.18989856739516889</v>
      </c>
      <c r="H22" s="13">
        <f>'H27取引基本表（生産者）(36)'!BC22/'H27取引基本表（生産者）(36)'!$BC$43</f>
        <v>1.7083896336778218E-2</v>
      </c>
      <c r="I22" s="27">
        <v>5.5399530930222138E-2</v>
      </c>
      <c r="J22" s="3">
        <v>4.6936854842323836E-2</v>
      </c>
      <c r="T22" s="336"/>
    </row>
    <row r="23" spans="1:20">
      <c r="A23" s="17">
        <f>投入係数!A23</f>
        <v>41</v>
      </c>
      <c r="B23" s="18" t="str">
        <f>投入係数!B23</f>
        <v>建設</v>
      </c>
      <c r="C23" s="19">
        <f>+'H27取引基本表（生産者）(36)'!AY23/'H27取引基本表（生産者）(36)'!AU23*-1</f>
        <v>4.7413183572049052E-2</v>
      </c>
      <c r="D23" s="19">
        <f t="shared" si="0"/>
        <v>0.95258681642795096</v>
      </c>
      <c r="E23" s="19">
        <v>0.47752246905206036</v>
      </c>
      <c r="F23" s="19">
        <v>0.36486984907580128</v>
      </c>
      <c r="G23" s="19">
        <v>0.31272045107681873</v>
      </c>
      <c r="H23" s="19">
        <f>'H27取引基本表（生産者）(36)'!BC23/'H27取引基本表（生産者）(36)'!$BC$43</f>
        <v>0</v>
      </c>
      <c r="I23" s="31">
        <v>0.13810836018314396</v>
      </c>
      <c r="J23" s="6">
        <v>9.7782770900457866E-2</v>
      </c>
      <c r="T23" s="336"/>
    </row>
    <row r="24" spans="1:20">
      <c r="A24" s="11">
        <f>投入係数!A24</f>
        <v>46</v>
      </c>
      <c r="B24" s="12" t="str">
        <f>投入係数!B24</f>
        <v>電力・ガス・熱供給</v>
      </c>
      <c r="C24" s="13">
        <f>+'H27取引基本表（生産者）(36)'!AY24/'H27取引基本表（生産者）(36)'!AU24*-1</f>
        <v>0.39582698807029387</v>
      </c>
      <c r="D24" s="13">
        <f t="shared" si="0"/>
        <v>0.60417301192970618</v>
      </c>
      <c r="E24" s="13">
        <v>0.36437737136036152</v>
      </c>
      <c r="F24" s="13">
        <v>6.9545693538531503E-2</v>
      </c>
      <c r="G24" s="13">
        <v>5.4852140796634981E-2</v>
      </c>
      <c r="H24" s="13">
        <f>'H27取引基本表（生産者）(36)'!BC24/'H27取引基本表（生産者）(36)'!$BC$43</f>
        <v>2.534559749924474E-2</v>
      </c>
      <c r="I24" s="27">
        <v>7.0796208665501415E-3</v>
      </c>
      <c r="J24" s="3">
        <v>6.9574114336871723E-3</v>
      </c>
      <c r="T24" s="336"/>
    </row>
    <row r="25" spans="1:20">
      <c r="A25" s="11">
        <f>投入係数!A25</f>
        <v>47</v>
      </c>
      <c r="B25" s="12" t="str">
        <f>投入係数!B25</f>
        <v>水道</v>
      </c>
      <c r="C25" s="13">
        <f>+'H27取引基本表（生産者）(36)'!AY25/'H27取引基本表（生産者）(36)'!AU25*-1</f>
        <v>0</v>
      </c>
      <c r="D25" s="13">
        <f t="shared" si="0"/>
        <v>1</v>
      </c>
      <c r="E25" s="13">
        <v>0.53801359659814196</v>
      </c>
      <c r="F25" s="13">
        <v>0.14753121529752716</v>
      </c>
      <c r="G25" s="13">
        <v>0.11857750331789496</v>
      </c>
      <c r="H25" s="13">
        <f>'H27取引基本表（生産者）(36)'!BC25/'H27取引基本表（生産者）(36)'!$BC$43</f>
        <v>7.7211207160335282E-3</v>
      </c>
      <c r="I25" s="27">
        <v>4.4310825817285557E-2</v>
      </c>
      <c r="J25" s="3">
        <v>4.4283740960429023E-2</v>
      </c>
      <c r="T25" s="336"/>
    </row>
    <row r="26" spans="1:20">
      <c r="A26" s="11">
        <f>投入係数!A26</f>
        <v>48</v>
      </c>
      <c r="B26" s="12" t="str">
        <f>投入係数!B26</f>
        <v>廃棄物処理</v>
      </c>
      <c r="C26" s="13">
        <f>+'H27取引基本表（生産者）(36)'!AY26/'H27取引基本表（生産者）(36)'!AU26*-1</f>
        <v>6.0371782977699892E-2</v>
      </c>
      <c r="D26" s="13">
        <f t="shared" si="0"/>
        <v>0.93962821702230015</v>
      </c>
      <c r="E26" s="13">
        <v>0.6619781805067172</v>
      </c>
      <c r="F26" s="13">
        <v>0.40787575511676133</v>
      </c>
      <c r="G26" s="13">
        <v>0.35724912090884503</v>
      </c>
      <c r="H26" s="13">
        <f>'H27取引基本表（生産者）(36)'!BC26/'H27取引基本表（生産者）(36)'!$BC$43</f>
        <v>7.7080069046645341E-4</v>
      </c>
      <c r="I26" s="27">
        <v>0.14448652060229014</v>
      </c>
      <c r="J26" s="3">
        <v>0.13186367324857992</v>
      </c>
      <c r="T26" s="336"/>
    </row>
    <row r="27" spans="1:20">
      <c r="A27" s="11">
        <f>投入係数!A27</f>
        <v>51</v>
      </c>
      <c r="B27" s="12" t="str">
        <f>投入係数!B27</f>
        <v>商業</v>
      </c>
      <c r="C27" s="13">
        <f>+'H27取引基本表（生産者）(36)'!AY27/'H27取引基本表（生産者）(36)'!AU27*-1</f>
        <v>0.57887320062823022</v>
      </c>
      <c r="D27" s="13">
        <f t="shared" si="0"/>
        <v>0.42112679937176978</v>
      </c>
      <c r="E27" s="13">
        <v>0.70593583897220424</v>
      </c>
      <c r="F27" s="13">
        <v>0.46028601069292735</v>
      </c>
      <c r="G27" s="13">
        <v>0.39585653396052239</v>
      </c>
      <c r="H27" s="13">
        <f>'H27取引基本表（生産者）(36)'!BC27/'H27取引基本表（生産者）(36)'!$BC$43</f>
        <v>0.19223293237450326</v>
      </c>
      <c r="I27" s="27">
        <v>0.1539147648647104</v>
      </c>
      <c r="J27" s="3">
        <v>0.12752710035314024</v>
      </c>
      <c r="T27" s="336"/>
    </row>
    <row r="28" spans="1:20">
      <c r="A28" s="11">
        <f>投入係数!A28</f>
        <v>53</v>
      </c>
      <c r="B28" s="12" t="str">
        <f>投入係数!B28</f>
        <v>金融・保険</v>
      </c>
      <c r="C28" s="13">
        <f>+'H27取引基本表（生産者）(36)'!AY28/'H27取引基本表（生産者）(36)'!AU28*-1</f>
        <v>0.25014993341939679</v>
      </c>
      <c r="D28" s="13">
        <f t="shared" si="0"/>
        <v>0.74985006658060316</v>
      </c>
      <c r="E28" s="13">
        <v>0.68148201640549</v>
      </c>
      <c r="F28" s="13">
        <v>0.33348342671690545</v>
      </c>
      <c r="G28" s="13">
        <v>0.25915321844109612</v>
      </c>
      <c r="H28" s="13">
        <f>'H27取引基本表（生産者）(36)'!BC28/'H27取引基本表（生産者）(36)'!$BC$43</f>
        <v>7.194868322762954E-2</v>
      </c>
      <c r="I28" s="27">
        <v>4.5138461146345295E-2</v>
      </c>
      <c r="J28" s="3">
        <v>4.1187890012701296E-2</v>
      </c>
      <c r="T28" s="336"/>
    </row>
    <row r="29" spans="1:20">
      <c r="A29" s="14">
        <f>投入係数!A29</f>
        <v>55</v>
      </c>
      <c r="B29" s="15" t="str">
        <f>投入係数!B29</f>
        <v>不動産</v>
      </c>
      <c r="C29" s="16">
        <f>+'H27取引基本表（生産者）(36)'!AY29/'H27取引基本表（生産者）(36)'!AU29*-1</f>
        <v>5.2115255109375829E-3</v>
      </c>
      <c r="D29" s="16">
        <f t="shared" si="0"/>
        <v>0.99478847448906238</v>
      </c>
      <c r="E29" s="16">
        <v>0.85026997040014896</v>
      </c>
      <c r="F29" s="16">
        <v>4.0514558643042514E-2</v>
      </c>
      <c r="G29" s="16">
        <v>3.6623641123654425E-2</v>
      </c>
      <c r="H29" s="366">
        <f>'H27取引基本表（生産者）(36)'!BC42/'H27取引基本表（生産者）(36)'!BC43</f>
        <v>5.8934925382413308E-2</v>
      </c>
      <c r="I29" s="30">
        <v>9.997074212412178E-3</v>
      </c>
      <c r="J29" s="5">
        <v>3.8871177952480651E-3</v>
      </c>
      <c r="T29" s="336"/>
    </row>
    <row r="30" spans="1:20">
      <c r="A30" s="11">
        <f>投入係数!A30</f>
        <v>57</v>
      </c>
      <c r="B30" s="12" t="str">
        <f>投入係数!B30</f>
        <v>運輸・郵便</v>
      </c>
      <c r="C30" s="13">
        <f>+'H27取引基本表（生産者）(36)'!AY30/'H27取引基本表（生産者）(36)'!AU30*-1</f>
        <v>0.53514971052303251</v>
      </c>
      <c r="D30" s="13">
        <f t="shared" si="0"/>
        <v>0.46485028947696749</v>
      </c>
      <c r="E30" s="13">
        <v>0.47875636353710299</v>
      </c>
      <c r="F30" s="13">
        <v>0.23637944716436302</v>
      </c>
      <c r="G30" s="13">
        <v>0.19969661696722255</v>
      </c>
      <c r="H30" s="13">
        <f>'H27取引基本表（生産者）(36)'!BC30/'H27取引基本表（生産者）(36)'!$BC$43</f>
        <v>6.7353506584590397E-2</v>
      </c>
      <c r="I30" s="27">
        <v>5.126510334715715E-2</v>
      </c>
      <c r="J30" s="3">
        <v>4.6238615824661766E-2</v>
      </c>
      <c r="T30" s="336"/>
    </row>
    <row r="31" spans="1:20">
      <c r="A31" s="11">
        <f>投入係数!A31</f>
        <v>59</v>
      </c>
      <c r="B31" s="12" t="str">
        <f>投入係数!B31</f>
        <v>情報通信</v>
      </c>
      <c r="C31" s="13">
        <f>+'H27取引基本表（生産者）(36)'!AY31/'H27取引基本表（生産者）(36)'!AU31*-1</f>
        <v>0.41687580090233828</v>
      </c>
      <c r="D31" s="13">
        <f t="shared" si="0"/>
        <v>0.58312419909766167</v>
      </c>
      <c r="E31" s="13">
        <v>0.53522231946917531</v>
      </c>
      <c r="F31" s="13">
        <v>0.15635872915957075</v>
      </c>
      <c r="G31" s="13">
        <v>0.13324078106070078</v>
      </c>
      <c r="H31" s="13">
        <f>'H27取引基本表（生産者）(36)'!BC31/'H27取引基本表（生産者）(36)'!$BC$43</f>
        <v>6.0030657176800402E-2</v>
      </c>
      <c r="I31" s="27">
        <v>3.140022678181089E-2</v>
      </c>
      <c r="J31" s="3">
        <v>2.7632027110342718E-2</v>
      </c>
      <c r="T31" s="336"/>
    </row>
    <row r="32" spans="1:20">
      <c r="A32" s="11">
        <f>投入係数!A32</f>
        <v>61</v>
      </c>
      <c r="B32" s="12" t="str">
        <f>投入係数!B32</f>
        <v>公務</v>
      </c>
      <c r="C32" s="13">
        <f>+'H27取引基本表（生産者）(36)'!AY32/'H27取引基本表（生産者）(36)'!AU32*-1</f>
        <v>0</v>
      </c>
      <c r="D32" s="13">
        <f t="shared" si="0"/>
        <v>1</v>
      </c>
      <c r="E32" s="13">
        <v>0.71802075631862861</v>
      </c>
      <c r="F32" s="13">
        <v>0.41886689120731674</v>
      </c>
      <c r="G32" s="13">
        <v>0.31210876530025466</v>
      </c>
      <c r="H32" s="13">
        <f>'H27取引基本表（生産者）(36)'!BC32/'H27取引基本表（生産者）(36)'!$BC$43</f>
        <v>5.9774695006746328E-3</v>
      </c>
      <c r="I32" s="27">
        <v>5.9193844300227276E-2</v>
      </c>
      <c r="J32" s="3">
        <v>5.9193844300227276E-2</v>
      </c>
      <c r="T32" s="336"/>
    </row>
    <row r="33" spans="1:20">
      <c r="A33" s="17">
        <f>投入係数!A33</f>
        <v>63</v>
      </c>
      <c r="B33" s="18" t="str">
        <f>投入係数!B33</f>
        <v>教育・研究</v>
      </c>
      <c r="C33" s="19">
        <f>+'H27取引基本表（生産者）(36)'!AY33/'H27取引基本表（生産者）(36)'!AU33*-1</f>
        <v>0.31285763713304765</v>
      </c>
      <c r="D33" s="19">
        <f t="shared" si="0"/>
        <v>0.68714236286695241</v>
      </c>
      <c r="E33" s="19">
        <v>0.79669678361968554</v>
      </c>
      <c r="F33" s="19">
        <v>0.59610547136132763</v>
      </c>
      <c r="G33" s="19">
        <v>0.46802916589134463</v>
      </c>
      <c r="H33" s="19">
        <f>'H27取引基本表（生産者）(36)'!BC33/'H27取引基本表（生産者）(36)'!$BC$43</f>
        <v>2.1646531299753559E-2</v>
      </c>
      <c r="I33" s="31">
        <v>7.7635577976719661E-2</v>
      </c>
      <c r="J33" s="6">
        <v>7.6625936416702845E-2</v>
      </c>
      <c r="T33" s="336"/>
    </row>
    <row r="34" spans="1:20">
      <c r="A34" s="14">
        <f>投入係数!A34</f>
        <v>64</v>
      </c>
      <c r="B34" s="15" t="str">
        <f>投入係数!B34</f>
        <v>医療・福祉</v>
      </c>
      <c r="C34" s="16">
        <f>+'H27取引基本表（生産者）(36)'!AY34/'H27取引基本表（生産者）(36)'!AU34*-1</f>
        <v>2.7900602693348087E-2</v>
      </c>
      <c r="D34" s="16">
        <f t="shared" si="0"/>
        <v>0.97209939730665196</v>
      </c>
      <c r="E34" s="16">
        <v>0.63212369212881547</v>
      </c>
      <c r="F34" s="16">
        <v>0.5396771252118675</v>
      </c>
      <c r="G34" s="16">
        <v>0.46090820645616848</v>
      </c>
      <c r="H34" s="16">
        <f>'H27取引基本表（生産者）(36)'!BC34/'H27取引基本表（生産者）(36)'!$BC$43</f>
        <v>4.3767102595660398E-2</v>
      </c>
      <c r="I34" s="27">
        <v>0.10956187725555103</v>
      </c>
      <c r="J34" s="3">
        <v>0.10371121514057914</v>
      </c>
      <c r="T34" s="336"/>
    </row>
    <row r="35" spans="1:20">
      <c r="A35" s="11">
        <f>投入係数!A35</f>
        <v>65</v>
      </c>
      <c r="B35" s="12" t="str">
        <f>投入係数!B35</f>
        <v>その他の非営利団体サービス</v>
      </c>
      <c r="C35" s="13">
        <f>+'H27取引基本表（生産者）(36)'!AY35/'H27取引基本表（生産者）(36)'!AU35*-1</f>
        <v>5.4337314171333466E-2</v>
      </c>
      <c r="D35" s="13">
        <f t="shared" si="0"/>
        <v>0.94566268582866653</v>
      </c>
      <c r="E35" s="13">
        <v>0.60416032691388077</v>
      </c>
      <c r="F35" s="13">
        <v>0.45696213537364694</v>
      </c>
      <c r="G35" s="13">
        <v>0.41361996261357215</v>
      </c>
      <c r="H35" s="13">
        <f>'H27取引基本表（生産者）(36)'!BC35/'H27取引基本表（生産者）(36)'!$BC$43</f>
        <v>1.0342425899680315E-2</v>
      </c>
      <c r="I35" s="27">
        <v>0.1023562144068165</v>
      </c>
      <c r="J35" s="3">
        <v>7.2077555101508498E-2</v>
      </c>
      <c r="T35" s="336"/>
    </row>
    <row r="36" spans="1:20">
      <c r="A36" s="11">
        <f>投入係数!A36</f>
        <v>66</v>
      </c>
      <c r="B36" s="12" t="str">
        <f>投入係数!B36</f>
        <v>対事業所サービス</v>
      </c>
      <c r="C36" s="13">
        <f>+'H27取引基本表（生産者）(36)'!AY36/'H27取引基本表（生産者）(36)'!AU36*-1</f>
        <v>0.52165225018257622</v>
      </c>
      <c r="D36" s="13">
        <f t="shared" si="0"/>
        <v>0.47834774981742378</v>
      </c>
      <c r="E36" s="13">
        <v>0.63760221666554029</v>
      </c>
      <c r="F36" s="13">
        <v>0.46322227478542949</v>
      </c>
      <c r="G36" s="13">
        <v>0.40430830573764953</v>
      </c>
      <c r="H36" s="13">
        <f>'H27取引基本表（生産者）(36)'!BC36/'H27取引基本表（生産者）(36)'!$BC$43</f>
        <v>1.0705241347555829E-2</v>
      </c>
      <c r="I36" s="27">
        <v>0.16843954855713997</v>
      </c>
      <c r="J36" s="3">
        <v>0.13272960735284178</v>
      </c>
      <c r="T36" s="336"/>
    </row>
    <row r="37" spans="1:20">
      <c r="A37" s="11">
        <f>投入係数!A37</f>
        <v>67</v>
      </c>
      <c r="B37" s="12" t="str">
        <f>投入係数!B37</f>
        <v>対個人サービス</v>
      </c>
      <c r="C37" s="13">
        <f>+'H27取引基本表（生産者）(36)'!AY37/'H27取引基本表（生産者）(36)'!AU37*-1</f>
        <v>0.45511531284560763</v>
      </c>
      <c r="D37" s="13">
        <f t="shared" si="0"/>
        <v>0.54488468715439242</v>
      </c>
      <c r="E37" s="13">
        <v>0.54392769033536947</v>
      </c>
      <c r="F37" s="13">
        <v>0.26046615601736639</v>
      </c>
      <c r="G37" s="13">
        <v>0.23240737748187409</v>
      </c>
      <c r="H37" s="13">
        <f>'H27取引基本表（生産者）(36)'!BC37/'H27取引基本表（生産者）(36)'!$BC$43</f>
        <v>0.17126880496265479</v>
      </c>
      <c r="I37" s="27">
        <v>0.16676362539456815</v>
      </c>
      <c r="J37" s="3">
        <v>0.1290601467308749</v>
      </c>
      <c r="T37" s="336"/>
    </row>
    <row r="38" spans="1:20">
      <c r="A38" s="17">
        <f>投入係数!A38</f>
        <v>68</v>
      </c>
      <c r="B38" s="18" t="str">
        <f>投入係数!B38</f>
        <v>事務用品</v>
      </c>
      <c r="C38" s="19">
        <f>+'H27取引基本表（生産者）(36)'!AY38/'H27取引基本表（生産者）(36)'!AU38*-1</f>
        <v>0</v>
      </c>
      <c r="D38" s="19">
        <f t="shared" si="0"/>
        <v>1</v>
      </c>
      <c r="E38" s="19">
        <v>0</v>
      </c>
      <c r="F38" s="19">
        <v>0</v>
      </c>
      <c r="G38" s="19">
        <v>0</v>
      </c>
      <c r="H38" s="19">
        <f>'H27取引基本表（生産者）(36)'!BC38/'H27取引基本表（生産者）(36)'!$BC$43</f>
        <v>0</v>
      </c>
      <c r="I38" s="6">
        <v>0</v>
      </c>
      <c r="J38" s="6">
        <v>0</v>
      </c>
      <c r="T38" s="336"/>
    </row>
    <row r="39" spans="1:20">
      <c r="A39" s="20">
        <f>投入係数!A39</f>
        <v>69</v>
      </c>
      <c r="B39" s="21" t="str">
        <f>投入係数!B39</f>
        <v>分類不明</v>
      </c>
      <c r="C39" s="138">
        <f>+'H27取引基本表（生産者）(36)'!AY39/'H27取引基本表（生産者）(36)'!AU39*-1</f>
        <v>0.20105095822661839</v>
      </c>
      <c r="D39" s="22">
        <f t="shared" si="0"/>
        <v>0.79894904177338155</v>
      </c>
      <c r="E39" s="22">
        <v>0.42782637489996966</v>
      </c>
      <c r="F39" s="22">
        <v>8.9130494770827007E-3</v>
      </c>
      <c r="G39" s="22">
        <v>7.4505367145892547E-3</v>
      </c>
      <c r="H39" s="22">
        <f>'H27取引基本表（生産者）(36)'!BC39/'H27取引基本表（生産者）(36)'!$BC$43</f>
        <v>4.4198401280685105E-5</v>
      </c>
      <c r="I39" s="28">
        <v>1.324539860371423E-3</v>
      </c>
      <c r="J39" s="4">
        <v>1.2141615386738044E-3</v>
      </c>
      <c r="T39" s="336"/>
    </row>
    <row r="41" spans="1:20">
      <c r="A41" t="s">
        <v>327</v>
      </c>
    </row>
  </sheetData>
  <sheetProtection sheet="1" objects="1" scenarios="1"/>
  <phoneticPr fontId="5"/>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C4" activePane="bottomRight" state="frozen"/>
      <selection activeCell="S46" sqref="S46"/>
      <selection pane="topRight" activeCell="S46" sqref="S46"/>
      <selection pane="bottomLeft" activeCell="S46" sqref="S46"/>
      <selection pane="bottomRight" activeCell="B3" sqref="B3"/>
    </sheetView>
  </sheetViews>
  <sheetFormatPr defaultColWidth="10.375" defaultRowHeight="10.8"/>
  <cols>
    <col min="1" max="1" width="4.625" style="33" bestFit="1" customWidth="1"/>
    <col min="2" max="2" width="31.625" style="33" bestFit="1" customWidth="1"/>
    <col min="3" max="16384" width="10.375" style="33"/>
  </cols>
  <sheetData>
    <row r="1" spans="1:40" ht="21" customHeight="1">
      <c r="A1" s="32" t="s">
        <v>40</v>
      </c>
      <c r="C1" s="33" t="s">
        <v>308</v>
      </c>
      <c r="G1" s="354" t="s">
        <v>309</v>
      </c>
      <c r="J1" s="355" t="s">
        <v>310</v>
      </c>
      <c r="AN1" s="52"/>
    </row>
    <row r="2" spans="1:40">
      <c r="A2" s="34"/>
      <c r="B2" s="35"/>
      <c r="C2" s="53">
        <v>1</v>
      </c>
      <c r="D2" s="54">
        <v>2</v>
      </c>
      <c r="E2" s="54">
        <v>3</v>
      </c>
      <c r="F2" s="54">
        <v>6</v>
      </c>
      <c r="G2" s="54">
        <v>11</v>
      </c>
      <c r="H2" s="54">
        <v>15</v>
      </c>
      <c r="I2" s="54">
        <v>16</v>
      </c>
      <c r="J2" s="54">
        <v>20</v>
      </c>
      <c r="K2" s="54">
        <v>21</v>
      </c>
      <c r="L2" s="54">
        <v>25</v>
      </c>
      <c r="M2" s="54">
        <v>26</v>
      </c>
      <c r="N2" s="54">
        <v>27</v>
      </c>
      <c r="O2" s="54">
        <v>28</v>
      </c>
      <c r="P2" s="54">
        <v>29</v>
      </c>
      <c r="Q2" s="54">
        <v>32</v>
      </c>
      <c r="R2" s="54">
        <v>33</v>
      </c>
      <c r="S2" s="54">
        <v>34</v>
      </c>
      <c r="T2" s="54">
        <v>35</v>
      </c>
      <c r="U2" s="54">
        <v>39</v>
      </c>
      <c r="V2" s="54">
        <v>41</v>
      </c>
      <c r="W2" s="54">
        <v>46</v>
      </c>
      <c r="X2" s="54">
        <v>47</v>
      </c>
      <c r="Y2" s="54">
        <v>48</v>
      </c>
      <c r="Z2" s="54">
        <v>51</v>
      </c>
      <c r="AA2" s="54">
        <v>53</v>
      </c>
      <c r="AB2" s="54">
        <v>55</v>
      </c>
      <c r="AC2" s="54">
        <v>57</v>
      </c>
      <c r="AD2" s="54">
        <v>59</v>
      </c>
      <c r="AE2" s="54">
        <v>61</v>
      </c>
      <c r="AF2" s="54">
        <v>63</v>
      </c>
      <c r="AG2" s="54">
        <v>64</v>
      </c>
      <c r="AH2" s="54">
        <v>65</v>
      </c>
      <c r="AI2" s="54">
        <v>66</v>
      </c>
      <c r="AJ2" s="54">
        <v>67</v>
      </c>
      <c r="AK2" s="54">
        <v>68</v>
      </c>
      <c r="AL2" s="55">
        <v>69</v>
      </c>
      <c r="AM2" s="56"/>
      <c r="AN2" s="56"/>
    </row>
    <row r="3" spans="1:40" ht="32.4">
      <c r="A3" s="36"/>
      <c r="B3" s="37"/>
      <c r="C3" s="38" t="s">
        <v>0</v>
      </c>
      <c r="D3" s="39" t="s">
        <v>1</v>
      </c>
      <c r="E3" s="39" t="s">
        <v>2</v>
      </c>
      <c r="F3" s="39" t="s">
        <v>3</v>
      </c>
      <c r="G3" s="39" t="s">
        <v>4</v>
      </c>
      <c r="H3" s="39" t="s">
        <v>5</v>
      </c>
      <c r="I3" s="39" t="s">
        <v>6</v>
      </c>
      <c r="J3" s="39" t="s">
        <v>7</v>
      </c>
      <c r="K3" s="39" t="s">
        <v>261</v>
      </c>
      <c r="L3" s="39" t="s">
        <v>262</v>
      </c>
      <c r="M3" s="39" t="s">
        <v>10</v>
      </c>
      <c r="N3" s="39" t="s">
        <v>11</v>
      </c>
      <c r="O3" s="39" t="s">
        <v>12</v>
      </c>
      <c r="P3" s="39" t="s">
        <v>13</v>
      </c>
      <c r="Q3" s="39" t="s">
        <v>16</v>
      </c>
      <c r="R3" s="39" t="s">
        <v>14</v>
      </c>
      <c r="S3" s="39" t="s">
        <v>263</v>
      </c>
      <c r="T3" s="39" t="s">
        <v>17</v>
      </c>
      <c r="U3" s="39" t="s">
        <v>18</v>
      </c>
      <c r="V3" s="39" t="s">
        <v>19</v>
      </c>
      <c r="W3" s="39" t="s">
        <v>264</v>
      </c>
      <c r="X3" s="39" t="s">
        <v>250</v>
      </c>
      <c r="Y3" s="39" t="s">
        <v>251</v>
      </c>
      <c r="Z3" s="39" t="s">
        <v>21</v>
      </c>
      <c r="AA3" s="39" t="s">
        <v>22</v>
      </c>
      <c r="AB3" s="39" t="s">
        <v>23</v>
      </c>
      <c r="AC3" s="39" t="s">
        <v>260</v>
      </c>
      <c r="AD3" s="39" t="s">
        <v>25</v>
      </c>
      <c r="AE3" s="39" t="s">
        <v>26</v>
      </c>
      <c r="AF3" s="39" t="s">
        <v>27</v>
      </c>
      <c r="AG3" s="39" t="s">
        <v>254</v>
      </c>
      <c r="AH3" s="39" t="s">
        <v>255</v>
      </c>
      <c r="AI3" s="39" t="s">
        <v>265</v>
      </c>
      <c r="AJ3" s="39" t="s">
        <v>266</v>
      </c>
      <c r="AK3" s="39" t="s">
        <v>30</v>
      </c>
      <c r="AL3" s="40" t="s">
        <v>31</v>
      </c>
      <c r="AM3" s="41" t="s">
        <v>276</v>
      </c>
      <c r="AN3" s="41" t="s">
        <v>277</v>
      </c>
    </row>
    <row r="4" spans="1:40">
      <c r="A4" s="93">
        <v>1</v>
      </c>
      <c r="B4" s="35" t="s">
        <v>0</v>
      </c>
      <c r="C4" s="25">
        <v>1.1068652497455758</v>
      </c>
      <c r="D4" s="42">
        <v>2.900456546879651E-3</v>
      </c>
      <c r="E4" s="42">
        <v>4.8702728519127046E-3</v>
      </c>
      <c r="F4" s="42">
        <v>2.8643627141398417E-5</v>
      </c>
      <c r="G4" s="42">
        <v>0.12522796362348124</v>
      </c>
      <c r="H4" s="42">
        <v>6.9009594926283712E-3</v>
      </c>
      <c r="I4" s="42">
        <v>3.1515041884976974E-4</v>
      </c>
      <c r="J4" s="42">
        <v>2.8410816968621526E-4</v>
      </c>
      <c r="K4" s="42">
        <v>3.729906798263096E-6</v>
      </c>
      <c r="L4" s="42">
        <v>5.1816543420745624E-5</v>
      </c>
      <c r="M4" s="42">
        <v>1.909402367881524E-5</v>
      </c>
      <c r="N4" s="42">
        <v>1.8137484335092244E-5</v>
      </c>
      <c r="O4" s="42">
        <v>1.9301435141987693E-5</v>
      </c>
      <c r="P4" s="42">
        <v>3.2870892313387468E-5</v>
      </c>
      <c r="Q4" s="42">
        <v>3.1902600179204323E-5</v>
      </c>
      <c r="R4" s="42">
        <v>3.5858302486645698E-5</v>
      </c>
      <c r="S4" s="42">
        <v>2.9326602565536032E-5</v>
      </c>
      <c r="T4" s="42">
        <v>2.7142169358715578E-5</v>
      </c>
      <c r="U4" s="42">
        <v>1.6130739591898348E-3</v>
      </c>
      <c r="V4" s="42">
        <v>9.3658718933895078E-4</v>
      </c>
      <c r="W4" s="42">
        <v>2.4238446791459818E-5</v>
      </c>
      <c r="X4" s="42">
        <v>7.6139699889546747E-5</v>
      </c>
      <c r="Y4" s="42">
        <v>2.5334904113205728E-5</v>
      </c>
      <c r="Z4" s="42">
        <v>1.3148517448081546E-4</v>
      </c>
      <c r="AA4" s="42">
        <v>2.7830634474270329E-5</v>
      </c>
      <c r="AB4" s="42">
        <v>1.794563557593644E-5</v>
      </c>
      <c r="AC4" s="42">
        <v>4.8421955330179719E-5</v>
      </c>
      <c r="AD4" s="42">
        <v>9.869249089937956E-5</v>
      </c>
      <c r="AE4" s="42">
        <v>5.8921781648489363E-5</v>
      </c>
      <c r="AF4" s="42">
        <v>1.9533583145060754E-3</v>
      </c>
      <c r="AG4" s="42">
        <v>2.2604137115440274E-3</v>
      </c>
      <c r="AH4" s="42">
        <v>1.6929121690625428E-3</v>
      </c>
      <c r="AI4" s="42">
        <v>4.5734391201570269E-5</v>
      </c>
      <c r="AJ4" s="42">
        <v>1.5999506737472285E-2</v>
      </c>
      <c r="AK4" s="42">
        <v>1.1964595797245308E-4</v>
      </c>
      <c r="AL4" s="26">
        <v>1.5170578433968722E-4</v>
      </c>
      <c r="AM4" s="29">
        <v>1.2729439333742647</v>
      </c>
      <c r="AN4" s="29">
        <v>0.99883017604893953</v>
      </c>
    </row>
    <row r="5" spans="1:40">
      <c r="A5" s="108">
        <v>2</v>
      </c>
      <c r="B5" s="43" t="s">
        <v>1</v>
      </c>
      <c r="C5" s="27">
        <v>4.9446069980196362E-4</v>
      </c>
      <c r="D5" s="1">
        <v>1.1445218720962451</v>
      </c>
      <c r="E5" s="1">
        <v>3.2212141732640209E-4</v>
      </c>
      <c r="F5" s="1">
        <v>9.3393359494883777E-5</v>
      </c>
      <c r="G5" s="1">
        <v>4.0527559879570738E-4</v>
      </c>
      <c r="H5" s="1">
        <v>1.0810893637379406E-4</v>
      </c>
      <c r="I5" s="1">
        <v>9.4729463572508221E-2</v>
      </c>
      <c r="J5" s="1">
        <v>7.3196693336327053E-5</v>
      </c>
      <c r="K5" s="1">
        <v>3.0967997913631356E-6</v>
      </c>
      <c r="L5" s="1">
        <v>2.5266242150977127E-4</v>
      </c>
      <c r="M5" s="1">
        <v>1.3528925430905928E-5</v>
      </c>
      <c r="N5" s="1">
        <v>1.4271890815992274E-5</v>
      </c>
      <c r="O5" s="1">
        <v>4.0572765281384653E-5</v>
      </c>
      <c r="P5" s="1">
        <v>5.9666889028783345E-5</v>
      </c>
      <c r="Q5" s="1">
        <v>6.0163198198814003E-5</v>
      </c>
      <c r="R5" s="1">
        <v>9.330611865500553E-5</v>
      </c>
      <c r="S5" s="1">
        <v>7.1937586128106187E-5</v>
      </c>
      <c r="T5" s="1">
        <v>6.224823242009942E-5</v>
      </c>
      <c r="U5" s="1">
        <v>3.0217271371926546E-4</v>
      </c>
      <c r="V5" s="1">
        <v>5.5890494705938224E-4</v>
      </c>
      <c r="W5" s="1">
        <v>5.6494317264957475E-5</v>
      </c>
      <c r="X5" s="1">
        <v>8.3351285785895188E-5</v>
      </c>
      <c r="Y5" s="1">
        <v>7.1853879069476803E-5</v>
      </c>
      <c r="Z5" s="1">
        <v>1.1890250941111582E-4</v>
      </c>
      <c r="AA5" s="1">
        <v>8.9304292527128427E-5</v>
      </c>
      <c r="AB5" s="1">
        <v>1.9355046992735343E-5</v>
      </c>
      <c r="AC5" s="1">
        <v>5.6371618673464441E-5</v>
      </c>
      <c r="AD5" s="1">
        <v>2.1023777422082666E-4</v>
      </c>
      <c r="AE5" s="1">
        <v>4.8947556471744028E-5</v>
      </c>
      <c r="AF5" s="1">
        <v>1.2470917352471852E-4</v>
      </c>
      <c r="AG5" s="1">
        <v>1.4763600572597602E-4</v>
      </c>
      <c r="AH5" s="1">
        <v>2.6167125634915539E-4</v>
      </c>
      <c r="AI5" s="1">
        <v>8.3525643077051351E-5</v>
      </c>
      <c r="AJ5" s="1">
        <v>8.3578202413565504E-4</v>
      </c>
      <c r="AK5" s="1">
        <v>5.0462110681650102E-3</v>
      </c>
      <c r="AL5" s="2">
        <v>4.5819680008683107E-5</v>
      </c>
      <c r="AM5" s="3">
        <v>1.2495805979933245</v>
      </c>
      <c r="AN5" s="3">
        <v>0.98049786479798229</v>
      </c>
    </row>
    <row r="6" spans="1:40">
      <c r="A6" s="108">
        <v>3</v>
      </c>
      <c r="B6" s="43" t="s">
        <v>2</v>
      </c>
      <c r="C6" s="27">
        <v>8.6493998073232088E-4</v>
      </c>
      <c r="D6" s="1">
        <v>2.014692145280878E-4</v>
      </c>
      <c r="E6" s="1">
        <v>1.0256754228214719</v>
      </c>
      <c r="F6" s="1">
        <v>1.6595593485926712E-6</v>
      </c>
      <c r="G6" s="1">
        <v>2.4993207333053165E-2</v>
      </c>
      <c r="H6" s="1">
        <v>1.1193654572167046E-5</v>
      </c>
      <c r="I6" s="1">
        <v>2.642319729960341E-5</v>
      </c>
      <c r="J6" s="1">
        <v>1.1408322322101065E-5</v>
      </c>
      <c r="K6" s="1">
        <v>2.2513217604186231E-7</v>
      </c>
      <c r="L6" s="1">
        <v>4.7125590450980144E-6</v>
      </c>
      <c r="M6" s="1">
        <v>9.0250136979419062E-7</v>
      </c>
      <c r="N6" s="1">
        <v>8.9339157237330226E-7</v>
      </c>
      <c r="O6" s="1">
        <v>8.2177385612903535E-7</v>
      </c>
      <c r="P6" s="1">
        <v>2.1004081860252074E-6</v>
      </c>
      <c r="Q6" s="1">
        <v>1.8543430049799239E-6</v>
      </c>
      <c r="R6" s="1">
        <v>2.2262529186786202E-6</v>
      </c>
      <c r="S6" s="1">
        <v>2.0452113679212442E-6</v>
      </c>
      <c r="T6" s="1">
        <v>1.7175956099375553E-6</v>
      </c>
      <c r="U6" s="1">
        <v>1.1892258418237089E-4</v>
      </c>
      <c r="V6" s="1">
        <v>2.6907300518324235E-6</v>
      </c>
      <c r="W6" s="1">
        <v>8.2591193626265634E-7</v>
      </c>
      <c r="X6" s="1">
        <v>2.9090840221856032E-6</v>
      </c>
      <c r="Y6" s="1">
        <v>1.528384934263094E-6</v>
      </c>
      <c r="Z6" s="1">
        <v>3.1354024939687386E-6</v>
      </c>
      <c r="AA6" s="1">
        <v>1.7761493336372921E-6</v>
      </c>
      <c r="AB6" s="1">
        <v>8.7153113954115318E-7</v>
      </c>
      <c r="AC6" s="1">
        <v>3.8614072535540281E-6</v>
      </c>
      <c r="AD6" s="1">
        <v>1.1377713597042306E-5</v>
      </c>
      <c r="AE6" s="1">
        <v>5.9929319145074127E-6</v>
      </c>
      <c r="AF6" s="1">
        <v>7.4885300296707286E-5</v>
      </c>
      <c r="AG6" s="1">
        <v>3.2368371539065596E-4</v>
      </c>
      <c r="AH6" s="1">
        <v>1.6135068168616789E-5</v>
      </c>
      <c r="AI6" s="1">
        <v>3.0945013374145501E-6</v>
      </c>
      <c r="AJ6" s="1">
        <v>2.3094992322531291E-3</v>
      </c>
      <c r="AK6" s="1">
        <v>7.4811748961423253E-6</v>
      </c>
      <c r="AL6" s="2">
        <v>2.4818721203627958E-5</v>
      </c>
      <c r="AM6" s="3">
        <v>1.0547167127968398</v>
      </c>
      <c r="AN6" s="3">
        <v>0.82759566411703578</v>
      </c>
    </row>
    <row r="7" spans="1:40">
      <c r="A7" s="108">
        <v>6</v>
      </c>
      <c r="B7" s="43" t="s">
        <v>3</v>
      </c>
      <c r="C7" s="27">
        <v>3.589600293757861E-5</v>
      </c>
      <c r="D7" s="1">
        <v>3.2986486879338196E-5</v>
      </c>
      <c r="E7" s="1">
        <v>5.5039380099254561E-5</v>
      </c>
      <c r="F7" s="1">
        <v>1.0001125893457949</v>
      </c>
      <c r="G7" s="1">
        <v>3.0729098147040181E-5</v>
      </c>
      <c r="H7" s="1">
        <v>4.890666837658806E-5</v>
      </c>
      <c r="I7" s="1">
        <v>1.0583395633663452E-4</v>
      </c>
      <c r="J7" s="1">
        <v>3.5055748150983291E-4</v>
      </c>
      <c r="K7" s="1">
        <v>3.1168380827821729E-3</v>
      </c>
      <c r="L7" s="1">
        <v>7.8248665714591374E-4</v>
      </c>
      <c r="M7" s="1">
        <v>9.9441841585410935E-4</v>
      </c>
      <c r="N7" s="1">
        <v>2.6499253561489355E-3</v>
      </c>
      <c r="O7" s="1">
        <v>2.6075072555145179E-4</v>
      </c>
      <c r="P7" s="1">
        <v>7.7655191718376202E-5</v>
      </c>
      <c r="Q7" s="1">
        <v>7.71989832276379E-5</v>
      </c>
      <c r="R7" s="1">
        <v>7.7320558428674868E-5</v>
      </c>
      <c r="S7" s="1">
        <v>5.7828933638586394E-5</v>
      </c>
      <c r="T7" s="1">
        <v>1.1412875970422862E-4</v>
      </c>
      <c r="U7" s="1">
        <v>6.4779257368915646E-5</v>
      </c>
      <c r="V7" s="1">
        <v>1.09288361442643E-4</v>
      </c>
      <c r="W7" s="1">
        <v>1.7181256091997276E-3</v>
      </c>
      <c r="X7" s="1">
        <v>7.5051514058430355E-5</v>
      </c>
      <c r="Y7" s="1">
        <v>9.7198528046917946E-5</v>
      </c>
      <c r="Z7" s="1">
        <v>3.2838072546280391E-5</v>
      </c>
      <c r="AA7" s="1">
        <v>1.1400098867942632E-5</v>
      </c>
      <c r="AB7" s="1">
        <v>6.1431809925828878E-6</v>
      </c>
      <c r="AC7" s="1">
        <v>1.279284115321504E-4</v>
      </c>
      <c r="AD7" s="1">
        <v>1.5331912225568029E-5</v>
      </c>
      <c r="AE7" s="1">
        <v>3.0849998041603398E-5</v>
      </c>
      <c r="AF7" s="1">
        <v>3.4153152570564286E-5</v>
      </c>
      <c r="AG7" s="1">
        <v>3.5931680659878319E-5</v>
      </c>
      <c r="AH7" s="1">
        <v>1.5720997120419614E-5</v>
      </c>
      <c r="AI7" s="1">
        <v>1.4327497775124109E-5</v>
      </c>
      <c r="AJ7" s="1">
        <v>5.8223435532211636E-5</v>
      </c>
      <c r="AK7" s="1">
        <v>1.890866610810208E-5</v>
      </c>
      <c r="AL7" s="2">
        <v>5.0443902123310872E-5</v>
      </c>
      <c r="AM7" s="3">
        <v>1.0114977343604938</v>
      </c>
      <c r="AN7" s="3">
        <v>0.7936833929569056</v>
      </c>
    </row>
    <row r="8" spans="1:40">
      <c r="A8" s="109">
        <v>11</v>
      </c>
      <c r="B8" s="44" t="s">
        <v>4</v>
      </c>
      <c r="C8" s="31">
        <v>3.5788136419939463E-2</v>
      </c>
      <c r="D8" s="45">
        <v>8.3013786149183054E-3</v>
      </c>
      <c r="E8" s="45">
        <v>3.9837679002808116E-2</v>
      </c>
      <c r="F8" s="45">
        <v>2.9789943227656515E-5</v>
      </c>
      <c r="G8" s="45">
        <v>1.0350029091473543</v>
      </c>
      <c r="H8" s="45">
        <v>4.1554634880696132E-4</v>
      </c>
      <c r="I8" s="45">
        <v>1.0354878777259866E-3</v>
      </c>
      <c r="J8" s="45">
        <v>3.1561817448806683E-4</v>
      </c>
      <c r="K8" s="45">
        <v>3.0799200500536104E-6</v>
      </c>
      <c r="L8" s="45">
        <v>1.6201177060802028E-4</v>
      </c>
      <c r="M8" s="45">
        <v>9.6442604353601583E-6</v>
      </c>
      <c r="N8" s="45">
        <v>8.1857399472833778E-6</v>
      </c>
      <c r="O8" s="45">
        <v>1.301474800892745E-5</v>
      </c>
      <c r="P8" s="45">
        <v>1.9189135676543743E-5</v>
      </c>
      <c r="Q8" s="45">
        <v>1.7439286898219293E-5</v>
      </c>
      <c r="R8" s="45">
        <v>1.6040476007085838E-5</v>
      </c>
      <c r="S8" s="45">
        <v>1.5770808932954719E-5</v>
      </c>
      <c r="T8" s="45">
        <v>1.5761441079057227E-5</v>
      </c>
      <c r="U8" s="45">
        <v>3.1667766915280409E-4</v>
      </c>
      <c r="V8" s="45">
        <v>6.8779800962751676E-5</v>
      </c>
      <c r="W8" s="45">
        <v>1.0823103690442691E-5</v>
      </c>
      <c r="X8" s="45">
        <v>3.3660262072150242E-5</v>
      </c>
      <c r="Y8" s="45">
        <v>2.6048458338193054E-5</v>
      </c>
      <c r="Z8" s="45">
        <v>7.0434609095615318E-5</v>
      </c>
      <c r="AA8" s="45">
        <v>2.1328641195107761E-5</v>
      </c>
      <c r="AB8" s="45">
        <v>1.2505246572664381E-5</v>
      </c>
      <c r="AC8" s="45">
        <v>5.4388983288870284E-5</v>
      </c>
      <c r="AD8" s="45">
        <v>1.5152409505794342E-4</v>
      </c>
      <c r="AE8" s="45">
        <v>1.0594318255352348E-4</v>
      </c>
      <c r="AF8" s="45">
        <v>1.7445983397987375E-3</v>
      </c>
      <c r="AG8" s="45">
        <v>2.6837914334595777E-3</v>
      </c>
      <c r="AH8" s="45">
        <v>4.9246343532339545E-4</v>
      </c>
      <c r="AI8" s="45">
        <v>4.1003297424566441E-5</v>
      </c>
      <c r="AJ8" s="45">
        <v>3.1413075251580401E-2</v>
      </c>
      <c r="AK8" s="45">
        <v>8.0293161216023846E-5</v>
      </c>
      <c r="AL8" s="46">
        <v>8.8067620995288835E-4</v>
      </c>
      <c r="AM8" s="6">
        <v>1.1592146982976475</v>
      </c>
      <c r="AN8" s="6">
        <v>0.90959121672386312</v>
      </c>
    </row>
    <row r="9" spans="1:40">
      <c r="A9" s="108">
        <v>15</v>
      </c>
      <c r="B9" s="43" t="s">
        <v>5</v>
      </c>
      <c r="C9" s="27">
        <v>4.4671389340795623E-4</v>
      </c>
      <c r="D9" s="1">
        <v>2.3502086334545175E-4</v>
      </c>
      <c r="E9" s="1">
        <v>1.4833396978770237E-3</v>
      </c>
      <c r="F9" s="1">
        <v>3.6146150665493875E-4</v>
      </c>
      <c r="G9" s="1">
        <v>1.7097338764760463E-4</v>
      </c>
      <c r="H9" s="1">
        <v>1.0226519372047052</v>
      </c>
      <c r="I9" s="1">
        <v>5.5191167694539317E-4</v>
      </c>
      <c r="J9" s="1">
        <v>5.819630692353018E-5</v>
      </c>
      <c r="K9" s="1">
        <v>1.16288121781013E-5</v>
      </c>
      <c r="L9" s="1">
        <v>2.0296116346586369E-4</v>
      </c>
      <c r="M9" s="1">
        <v>4.9589022966621229E-5</v>
      </c>
      <c r="N9" s="1">
        <v>3.5346648609094592E-5</v>
      </c>
      <c r="O9" s="1">
        <v>1.4096323156284312E-4</v>
      </c>
      <c r="P9" s="1">
        <v>1.441214842258037E-4</v>
      </c>
      <c r="Q9" s="1">
        <v>5.4643220183711008E-4</v>
      </c>
      <c r="R9" s="1">
        <v>2.1840029931716846E-4</v>
      </c>
      <c r="S9" s="1">
        <v>1.3274664437508757E-4</v>
      </c>
      <c r="T9" s="1">
        <v>2.8253604618994662E-4</v>
      </c>
      <c r="U9" s="1">
        <v>4.4934009287479044E-4</v>
      </c>
      <c r="V9" s="1">
        <v>3.164191245885113E-4</v>
      </c>
      <c r="W9" s="1">
        <v>3.8621210258456962E-5</v>
      </c>
      <c r="X9" s="1">
        <v>1.6335640816260858E-4</v>
      </c>
      <c r="Y9" s="1">
        <v>2.1695125721579625E-4</v>
      </c>
      <c r="Z9" s="1">
        <v>4.2160510834576452E-4</v>
      </c>
      <c r="AA9" s="1">
        <v>1.7368823610328449E-4</v>
      </c>
      <c r="AB9" s="1">
        <v>2.0250111631053747E-5</v>
      </c>
      <c r="AC9" s="1">
        <v>3.09645285224054E-4</v>
      </c>
      <c r="AD9" s="1">
        <v>1.1239137060930247E-4</v>
      </c>
      <c r="AE9" s="1">
        <v>3.3720195096315791E-4</v>
      </c>
      <c r="AF9" s="1">
        <v>5.3297441096548943E-5</v>
      </c>
      <c r="AG9" s="1">
        <v>3.2614288967409142E-4</v>
      </c>
      <c r="AH9" s="1">
        <v>2.3986658893625978E-3</v>
      </c>
      <c r="AI9" s="1">
        <v>2.3531503639377479E-4</v>
      </c>
      <c r="AJ9" s="1">
        <v>5.0260087135530515E-4</v>
      </c>
      <c r="AK9" s="1">
        <v>1.8757846702113397E-3</v>
      </c>
      <c r="AL9" s="2">
        <v>1.7098617913564312E-4</v>
      </c>
      <c r="AM9" s="3">
        <v>1.0358465432254411</v>
      </c>
      <c r="AN9" s="3">
        <v>0.81278896737186823</v>
      </c>
    </row>
    <row r="10" spans="1:40">
      <c r="A10" s="108">
        <v>16</v>
      </c>
      <c r="B10" s="43" t="s">
        <v>6</v>
      </c>
      <c r="C10" s="27">
        <v>3.9016726437149829E-3</v>
      </c>
      <c r="D10" s="1">
        <v>1.5062544210518924E-3</v>
      </c>
      <c r="E10" s="1">
        <v>9.0789543245994625E-4</v>
      </c>
      <c r="F10" s="1">
        <v>4.8438544634322051E-4</v>
      </c>
      <c r="G10" s="1">
        <v>3.0588236525273759E-3</v>
      </c>
      <c r="H10" s="1">
        <v>1.1532654157692108E-3</v>
      </c>
      <c r="I10" s="1">
        <v>1.0284096918178807</v>
      </c>
      <c r="J10" s="1">
        <v>6.1890854721971685E-4</v>
      </c>
      <c r="K10" s="1">
        <v>3.114965223316282E-5</v>
      </c>
      <c r="L10" s="1">
        <v>2.7358991101803019E-3</v>
      </c>
      <c r="M10" s="1">
        <v>1.4142458771248818E-4</v>
      </c>
      <c r="N10" s="1">
        <v>1.4938986979413861E-4</v>
      </c>
      <c r="O10" s="1">
        <v>4.3591412870428359E-4</v>
      </c>
      <c r="P10" s="1">
        <v>6.3899703189757679E-4</v>
      </c>
      <c r="Q10" s="1">
        <v>6.4478214284802561E-4</v>
      </c>
      <c r="R10" s="1">
        <v>1.0032783725425903E-3</v>
      </c>
      <c r="S10" s="1">
        <v>7.7215395122896889E-4</v>
      </c>
      <c r="T10" s="1">
        <v>6.539400756043316E-4</v>
      </c>
      <c r="U10" s="1">
        <v>2.7798833237227712E-3</v>
      </c>
      <c r="V10" s="1">
        <v>5.7777126224659789E-3</v>
      </c>
      <c r="W10" s="1">
        <v>6.0587765180650178E-4</v>
      </c>
      <c r="X10" s="1">
        <v>8.8582297475339993E-4</v>
      </c>
      <c r="Y10" s="1">
        <v>7.7401739360145286E-4</v>
      </c>
      <c r="Z10" s="1">
        <v>1.2826178178149596E-3</v>
      </c>
      <c r="AA10" s="1">
        <v>9.6265517230541926E-4</v>
      </c>
      <c r="AB10" s="1">
        <v>2.0458485450680178E-4</v>
      </c>
      <c r="AC10" s="1">
        <v>6.0427489826329862E-4</v>
      </c>
      <c r="AD10" s="1">
        <v>2.2415315071564077E-3</v>
      </c>
      <c r="AE10" s="1">
        <v>5.0207397426542887E-4</v>
      </c>
      <c r="AF10" s="1">
        <v>8.4550231205055243E-4</v>
      </c>
      <c r="AG10" s="1">
        <v>1.0430636061829037E-3</v>
      </c>
      <c r="AH10" s="1">
        <v>2.8167694799052364E-3</v>
      </c>
      <c r="AI10" s="1">
        <v>8.9548604106121261E-4</v>
      </c>
      <c r="AJ10" s="1">
        <v>1.1533195936948213E-3</v>
      </c>
      <c r="AK10" s="1">
        <v>5.4757872450847997E-2</v>
      </c>
      <c r="AL10" s="2">
        <v>4.7684880950627076E-4</v>
      </c>
      <c r="AM10" s="3">
        <v>1.1258577407836245</v>
      </c>
      <c r="AN10" s="3">
        <v>0.8834172943124724</v>
      </c>
    </row>
    <row r="11" spans="1:40">
      <c r="A11" s="108">
        <v>20</v>
      </c>
      <c r="B11" s="43" t="s">
        <v>7</v>
      </c>
      <c r="C11" s="27">
        <v>2.5823450787543008E-2</v>
      </c>
      <c r="D11" s="1">
        <v>6.6418750828060522E-4</v>
      </c>
      <c r="E11" s="1">
        <v>7.6737632266813778E-3</v>
      </c>
      <c r="F11" s="1">
        <v>9.4190275656222729E-3</v>
      </c>
      <c r="G11" s="1">
        <v>5.8612787932394751E-3</v>
      </c>
      <c r="H11" s="1">
        <v>3.8152353722578865E-2</v>
      </c>
      <c r="I11" s="1">
        <v>9.3565960968340356E-3</v>
      </c>
      <c r="J11" s="1">
        <v>1.1583611528754971</v>
      </c>
      <c r="K11" s="1">
        <v>3.5248053568925198E-4</v>
      </c>
      <c r="L11" s="1">
        <v>5.8246123127458542E-3</v>
      </c>
      <c r="M11" s="1">
        <v>1.9685505576028674E-3</v>
      </c>
      <c r="N11" s="1">
        <v>1.39821782854832E-3</v>
      </c>
      <c r="O11" s="1">
        <v>4.3274099375763125E-3</v>
      </c>
      <c r="P11" s="1">
        <v>5.2802183722546487E-3</v>
      </c>
      <c r="Q11" s="1">
        <v>6.9179121238539358E-3</v>
      </c>
      <c r="R11" s="1">
        <v>4.3545897602439293E-3</v>
      </c>
      <c r="S11" s="1">
        <v>6.7898173588959139E-3</v>
      </c>
      <c r="T11" s="1">
        <v>6.000565772706609E-3</v>
      </c>
      <c r="U11" s="1">
        <v>4.8067902707596824E-2</v>
      </c>
      <c r="V11" s="1">
        <v>2.6730954146488221E-3</v>
      </c>
      <c r="W11" s="1">
        <v>4.8913748008231998E-4</v>
      </c>
      <c r="X11" s="1">
        <v>4.6083477081962183E-3</v>
      </c>
      <c r="Y11" s="1">
        <v>5.884711570163321E-3</v>
      </c>
      <c r="Z11" s="1">
        <v>3.7387739520316647E-4</v>
      </c>
      <c r="AA11" s="1">
        <v>4.9263103863329025E-4</v>
      </c>
      <c r="AB11" s="1">
        <v>1.1341502338518326E-4</v>
      </c>
      <c r="AC11" s="1">
        <v>6.2695250361183969E-4</v>
      </c>
      <c r="AD11" s="1">
        <v>1.1448386545781565E-3</v>
      </c>
      <c r="AE11" s="1">
        <v>8.0418603518734384E-4</v>
      </c>
      <c r="AF11" s="1">
        <v>1.3409353751117489E-3</v>
      </c>
      <c r="AG11" s="1">
        <v>4.8036286667692642E-2</v>
      </c>
      <c r="AH11" s="1">
        <v>1.9252684136903814E-3</v>
      </c>
      <c r="AI11" s="1">
        <v>2.0225259476722782E-3</v>
      </c>
      <c r="AJ11" s="1">
        <v>3.0531838063318729E-3</v>
      </c>
      <c r="AK11" s="1">
        <v>6.5154207647299522E-3</v>
      </c>
      <c r="AL11" s="2">
        <v>3.3854007351086478E-3</v>
      </c>
      <c r="AM11" s="3">
        <v>1.4300843023780181</v>
      </c>
      <c r="AN11" s="3">
        <v>1.1221321835618399</v>
      </c>
    </row>
    <row r="12" spans="1:40">
      <c r="A12" s="108">
        <v>21</v>
      </c>
      <c r="B12" s="43" t="s">
        <v>8</v>
      </c>
      <c r="C12" s="27">
        <v>6.4836199073268173E-3</v>
      </c>
      <c r="D12" s="1">
        <v>6.9457329677178568E-3</v>
      </c>
      <c r="E12" s="1">
        <v>1.3780048098540252E-2</v>
      </c>
      <c r="F12" s="1">
        <v>1.2914472041404277E-2</v>
      </c>
      <c r="G12" s="1">
        <v>3.0927423048547954E-3</v>
      </c>
      <c r="H12" s="1">
        <v>5.3219190074236516E-3</v>
      </c>
      <c r="I12" s="1">
        <v>4.6096987772727858E-3</v>
      </c>
      <c r="J12" s="1">
        <v>9.6021476827309785E-2</v>
      </c>
      <c r="K12" s="1">
        <v>1.0196038858289034</v>
      </c>
      <c r="L12" s="1">
        <v>1.0743043776715923E-2</v>
      </c>
      <c r="M12" s="1">
        <v>2.4257009238428825E-2</v>
      </c>
      <c r="N12" s="1">
        <v>2.4066168731927701E-3</v>
      </c>
      <c r="O12" s="1">
        <v>7.1033903552868193E-3</v>
      </c>
      <c r="P12" s="1">
        <v>2.5453392841214575E-3</v>
      </c>
      <c r="Q12" s="1">
        <v>2.3512580431934217E-3</v>
      </c>
      <c r="R12" s="1">
        <v>2.1968265861271432E-3</v>
      </c>
      <c r="S12" s="1">
        <v>1.5840899350894587E-3</v>
      </c>
      <c r="T12" s="1">
        <v>3.6151023851889925E-3</v>
      </c>
      <c r="U12" s="1">
        <v>8.1471426782978602E-3</v>
      </c>
      <c r="V12" s="1">
        <v>7.3833353033390583E-3</v>
      </c>
      <c r="W12" s="1">
        <v>2.2534570139747672E-2</v>
      </c>
      <c r="X12" s="1">
        <v>6.5035225218734996E-3</v>
      </c>
      <c r="Y12" s="1">
        <v>6.8194950425177906E-3</v>
      </c>
      <c r="Z12" s="1">
        <v>2.0734924948189117E-3</v>
      </c>
      <c r="AA12" s="1">
        <v>1.1786047224087925E-3</v>
      </c>
      <c r="AB12" s="1">
        <v>3.9332282086298933E-4</v>
      </c>
      <c r="AC12" s="1">
        <v>3.7786780165140407E-2</v>
      </c>
      <c r="AD12" s="1">
        <v>1.328413506713536E-3</v>
      </c>
      <c r="AE12" s="1">
        <v>4.8035608637535627E-3</v>
      </c>
      <c r="AF12" s="1">
        <v>1.8790385874767591E-3</v>
      </c>
      <c r="AG12" s="1">
        <v>5.4642760252023685E-3</v>
      </c>
      <c r="AH12" s="1">
        <v>2.3979201656675539E-3</v>
      </c>
      <c r="AI12" s="1">
        <v>1.6057457197936823E-3</v>
      </c>
      <c r="AJ12" s="1">
        <v>3.8796931915375892E-3</v>
      </c>
      <c r="AK12" s="1">
        <v>2.0712594794529042E-3</v>
      </c>
      <c r="AL12" s="2">
        <v>1.0025346249124155E-2</v>
      </c>
      <c r="AM12" s="3">
        <v>1.3518517919158282</v>
      </c>
      <c r="AN12" s="3">
        <v>1.0607461396450688</v>
      </c>
    </row>
    <row r="13" spans="1:40">
      <c r="A13" s="109">
        <v>25</v>
      </c>
      <c r="B13" s="44" t="s">
        <v>9</v>
      </c>
      <c r="C13" s="31">
        <v>1.5685437451994641E-3</v>
      </c>
      <c r="D13" s="45">
        <v>5.3046690421223032E-4</v>
      </c>
      <c r="E13" s="45">
        <v>2.801166915771255E-4</v>
      </c>
      <c r="F13" s="45">
        <v>2.6491635230975268E-4</v>
      </c>
      <c r="G13" s="45">
        <v>3.5785848424221786E-3</v>
      </c>
      <c r="H13" s="45">
        <v>6.7350735388086249E-4</v>
      </c>
      <c r="I13" s="45">
        <v>1.7354747640002403E-3</v>
      </c>
      <c r="J13" s="45">
        <v>1.4171600857802553E-3</v>
      </c>
      <c r="K13" s="45">
        <v>6.4617777259569784E-5</v>
      </c>
      <c r="L13" s="45">
        <v>1.0285553196270609</v>
      </c>
      <c r="M13" s="45">
        <v>2.9147173800299201E-3</v>
      </c>
      <c r="N13" s="45">
        <v>5.2964187039821647E-4</v>
      </c>
      <c r="O13" s="45">
        <v>2.4084716539487711E-3</v>
      </c>
      <c r="P13" s="45">
        <v>5.8433874094442348E-3</v>
      </c>
      <c r="Q13" s="45">
        <v>1.1795008557411118E-2</v>
      </c>
      <c r="R13" s="45">
        <v>3.1944789819197592E-3</v>
      </c>
      <c r="S13" s="45">
        <v>3.0891737884766292E-3</v>
      </c>
      <c r="T13" s="45">
        <v>3.3311672891422513E-3</v>
      </c>
      <c r="U13" s="45">
        <v>1.4273368849095545E-3</v>
      </c>
      <c r="V13" s="45">
        <v>2.5489101160443499E-2</v>
      </c>
      <c r="W13" s="45">
        <v>3.9135561011884121E-4</v>
      </c>
      <c r="X13" s="45">
        <v>3.247910354949046E-3</v>
      </c>
      <c r="Y13" s="45">
        <v>4.4300025420778805E-4</v>
      </c>
      <c r="Z13" s="45">
        <v>2.5290141399267536E-4</v>
      </c>
      <c r="AA13" s="45">
        <v>1.4994508386827071E-4</v>
      </c>
      <c r="AB13" s="45">
        <v>2.895402238667342E-4</v>
      </c>
      <c r="AC13" s="45">
        <v>2.6897048682305718E-4</v>
      </c>
      <c r="AD13" s="45">
        <v>2.1746166234212107E-4</v>
      </c>
      <c r="AE13" s="45">
        <v>3.640073360854254E-4</v>
      </c>
      <c r="AF13" s="45">
        <v>1.0446907691407947E-3</v>
      </c>
      <c r="AG13" s="45">
        <v>5.8461096867752811E-4</v>
      </c>
      <c r="AH13" s="45">
        <v>3.7408904196578472E-4</v>
      </c>
      <c r="AI13" s="45">
        <v>4.755201788555185E-4</v>
      </c>
      <c r="AJ13" s="45">
        <v>9.4947335613818778E-4</v>
      </c>
      <c r="AK13" s="45">
        <v>2.6504005987845803E-3</v>
      </c>
      <c r="AL13" s="46">
        <v>2.4089721726177674E-3</v>
      </c>
      <c r="AM13" s="6">
        <v>1.1128040426322607</v>
      </c>
      <c r="AN13" s="6">
        <v>0.8731745591214144</v>
      </c>
    </row>
    <row r="14" spans="1:40">
      <c r="A14" s="108">
        <v>26</v>
      </c>
      <c r="B14" s="43" t="s">
        <v>10</v>
      </c>
      <c r="C14" s="27">
        <v>5.2861804350572594E-4</v>
      </c>
      <c r="D14" s="1">
        <v>3.5026144861257795E-4</v>
      </c>
      <c r="E14" s="1">
        <v>2.3542106317783638E-3</v>
      </c>
      <c r="F14" s="1">
        <v>3.01328853211223E-3</v>
      </c>
      <c r="G14" s="1">
        <v>2.1832427253236611E-3</v>
      </c>
      <c r="H14" s="1">
        <v>8.7865173420212568E-4</v>
      </c>
      <c r="I14" s="1">
        <v>8.5449320519131924E-3</v>
      </c>
      <c r="J14" s="1">
        <v>4.7588561540965049E-4</v>
      </c>
      <c r="K14" s="1">
        <v>1.0172005021254516E-4</v>
      </c>
      <c r="L14" s="1">
        <v>9.7903653603564206E-3</v>
      </c>
      <c r="M14" s="1">
        <v>1.6447782419327586</v>
      </c>
      <c r="N14" s="1">
        <v>5.8282993052949188E-4</v>
      </c>
      <c r="O14" s="1">
        <v>0.32985591154877436</v>
      </c>
      <c r="P14" s="1">
        <v>6.4613616448291639E-2</v>
      </c>
      <c r="Q14" s="1">
        <v>2.7351304892650309E-3</v>
      </c>
      <c r="R14" s="1">
        <v>5.5727313244006767E-2</v>
      </c>
      <c r="S14" s="1">
        <v>2.775362229411877E-2</v>
      </c>
      <c r="T14" s="1">
        <v>0.13207594066248962</v>
      </c>
      <c r="U14" s="1">
        <v>3.6180932333783125E-3</v>
      </c>
      <c r="V14" s="1">
        <v>3.7597154471540564E-2</v>
      </c>
      <c r="W14" s="1">
        <v>6.3537828444545398E-4</v>
      </c>
      <c r="X14" s="1">
        <v>1.6380723792461963E-3</v>
      </c>
      <c r="Y14" s="1">
        <v>3.9752021767921737E-4</v>
      </c>
      <c r="Z14" s="1">
        <v>5.5371136986205073E-4</v>
      </c>
      <c r="AA14" s="1">
        <v>3.0593221112966505E-4</v>
      </c>
      <c r="AB14" s="1">
        <v>4.2507253807436005E-4</v>
      </c>
      <c r="AC14" s="1">
        <v>1.0724413826830035E-3</v>
      </c>
      <c r="AD14" s="1">
        <v>4.466378423559427E-4</v>
      </c>
      <c r="AE14" s="1">
        <v>1.1015812270273586E-3</v>
      </c>
      <c r="AF14" s="1">
        <v>3.6597296995904358E-4</v>
      </c>
      <c r="AG14" s="1">
        <v>3.5109964792855364E-4</v>
      </c>
      <c r="AH14" s="1">
        <v>5.0714861482061208E-4</v>
      </c>
      <c r="AI14" s="1">
        <v>1.6437350633183218E-3</v>
      </c>
      <c r="AJ14" s="1">
        <v>5.2810103064388012E-4</v>
      </c>
      <c r="AK14" s="1">
        <v>9.5714724200205283E-4</v>
      </c>
      <c r="AL14" s="2">
        <v>7.0974702997453256E-3</v>
      </c>
      <c r="AM14" s="3">
        <v>2.3455860527695012</v>
      </c>
      <c r="AN14" s="3">
        <v>1.840491217720323</v>
      </c>
    </row>
    <row r="15" spans="1:40">
      <c r="A15" s="108">
        <v>27</v>
      </c>
      <c r="B15" s="43" t="s">
        <v>11</v>
      </c>
      <c r="C15" s="27">
        <v>4.8537602144715674E-5</v>
      </c>
      <c r="D15" s="1">
        <v>2.6397108133509923E-5</v>
      </c>
      <c r="E15" s="1">
        <v>8.5188088063822197E-5</v>
      </c>
      <c r="F15" s="1">
        <v>2.2737154902131019E-4</v>
      </c>
      <c r="G15" s="1">
        <v>3.2142411949864118E-4</v>
      </c>
      <c r="H15" s="1">
        <v>4.3239897755981606E-5</v>
      </c>
      <c r="I15" s="1">
        <v>4.3257519554891374E-4</v>
      </c>
      <c r="J15" s="1">
        <v>4.8170868375520422E-4</v>
      </c>
      <c r="K15" s="1">
        <v>8.4359337641162943E-6</v>
      </c>
      <c r="L15" s="1">
        <v>2.2431664861848905E-3</v>
      </c>
      <c r="M15" s="1">
        <v>6.3122016433126218E-4</v>
      </c>
      <c r="N15" s="1">
        <v>1.0174896901868316</v>
      </c>
      <c r="O15" s="1">
        <v>1.153757844959076E-2</v>
      </c>
      <c r="P15" s="1">
        <v>5.1417940951929073E-3</v>
      </c>
      <c r="Q15" s="1">
        <v>8.6374059301923406E-3</v>
      </c>
      <c r="R15" s="1">
        <v>1.0008460989806504E-2</v>
      </c>
      <c r="S15" s="1">
        <v>1.0100113755085243E-2</v>
      </c>
      <c r="T15" s="1">
        <v>4.4099313809959385E-3</v>
      </c>
      <c r="U15" s="1">
        <v>6.3199132588335788E-4</v>
      </c>
      <c r="V15" s="1">
        <v>2.3719160772968156E-3</v>
      </c>
      <c r="W15" s="1">
        <v>9.4297830020514446E-5</v>
      </c>
      <c r="X15" s="1">
        <v>1.7946755488552446E-4</v>
      </c>
      <c r="Y15" s="1">
        <v>4.2204631711036058E-5</v>
      </c>
      <c r="Z15" s="1">
        <v>3.9598943853630455E-5</v>
      </c>
      <c r="AA15" s="1">
        <v>2.8993735962707608E-5</v>
      </c>
      <c r="AB15" s="1">
        <v>2.8257595954015853E-5</v>
      </c>
      <c r="AC15" s="1">
        <v>6.6024250033339699E-5</v>
      </c>
      <c r="AD15" s="1">
        <v>5.9877991716370587E-5</v>
      </c>
      <c r="AE15" s="1">
        <v>1.0401533147679153E-4</v>
      </c>
      <c r="AF15" s="1">
        <v>3.7772508169753168E-5</v>
      </c>
      <c r="AG15" s="1">
        <v>3.0396321299063297E-4</v>
      </c>
      <c r="AH15" s="1">
        <v>8.514647784712015E-5</v>
      </c>
      <c r="AI15" s="1">
        <v>1.6724365972422696E-4</v>
      </c>
      <c r="AJ15" s="1">
        <v>1.1898470280504952E-4</v>
      </c>
      <c r="AK15" s="1">
        <v>3.2012785034642741E-4</v>
      </c>
      <c r="AL15" s="2">
        <v>8.7028087072368887E-4</v>
      </c>
      <c r="AM15" s="3">
        <v>1.0774244041672993</v>
      </c>
      <c r="AN15" s="3">
        <v>0.84541351671412457</v>
      </c>
    </row>
    <row r="16" spans="1:40">
      <c r="A16" s="108">
        <v>28</v>
      </c>
      <c r="B16" s="43" t="s">
        <v>12</v>
      </c>
      <c r="C16" s="27">
        <v>7.8076763569074833E-4</v>
      </c>
      <c r="D16" s="1">
        <v>3.4220175419571119E-4</v>
      </c>
      <c r="E16" s="1">
        <v>9.5807633521959956E-4</v>
      </c>
      <c r="F16" s="1">
        <v>3.7206089282529353E-3</v>
      </c>
      <c r="G16" s="1">
        <v>5.9325315286635552E-3</v>
      </c>
      <c r="H16" s="1">
        <v>6.898566380323202E-4</v>
      </c>
      <c r="I16" s="1">
        <v>3.3714494566393963E-3</v>
      </c>
      <c r="J16" s="1">
        <v>9.4223964321514531E-4</v>
      </c>
      <c r="K16" s="1">
        <v>2.0014286761650007E-4</v>
      </c>
      <c r="L16" s="1">
        <v>2.4394713314270238E-3</v>
      </c>
      <c r="M16" s="1">
        <v>2.2890648110678594E-4</v>
      </c>
      <c r="N16" s="1">
        <v>2.1411599574628986E-4</v>
      </c>
      <c r="O16" s="1">
        <v>1.0160708159685445</v>
      </c>
      <c r="P16" s="1">
        <v>5.9478271704997846E-3</v>
      </c>
      <c r="Q16" s="1">
        <v>3.9492476860370183E-3</v>
      </c>
      <c r="R16" s="1">
        <v>8.4615967827658331E-3</v>
      </c>
      <c r="S16" s="1">
        <v>7.27272875631028E-3</v>
      </c>
      <c r="T16" s="1">
        <v>5.3728597016481777E-3</v>
      </c>
      <c r="U16" s="1">
        <v>2.0222689073160541E-3</v>
      </c>
      <c r="V16" s="1">
        <v>2.4222352446216639E-2</v>
      </c>
      <c r="W16" s="1">
        <v>4.7236933207348719E-4</v>
      </c>
      <c r="X16" s="1">
        <v>1.0937267964790821E-3</v>
      </c>
      <c r="Y16" s="1">
        <v>2.3821715853590696E-4</v>
      </c>
      <c r="Z16" s="1">
        <v>9.1592476419837844E-4</v>
      </c>
      <c r="AA16" s="1">
        <v>1.8194075537189395E-4</v>
      </c>
      <c r="AB16" s="1">
        <v>3.3588502011856411E-4</v>
      </c>
      <c r="AC16" s="1">
        <v>7.0853551457088389E-4</v>
      </c>
      <c r="AD16" s="1">
        <v>3.5324451683031515E-4</v>
      </c>
      <c r="AE16" s="1">
        <v>1.4601914899941932E-3</v>
      </c>
      <c r="AF16" s="1">
        <v>2.3723961106759535E-4</v>
      </c>
      <c r="AG16" s="1">
        <v>2.8220322421177428E-4</v>
      </c>
      <c r="AH16" s="1">
        <v>8.250727271708571E-4</v>
      </c>
      <c r="AI16" s="1">
        <v>4.8102316275204293E-4</v>
      </c>
      <c r="AJ16" s="1">
        <v>9.0882730747549674E-4</v>
      </c>
      <c r="AK16" s="1">
        <v>5.1638023153233853E-4</v>
      </c>
      <c r="AL16" s="2">
        <v>2.0170357856997738E-3</v>
      </c>
      <c r="AM16" s="3">
        <v>1.1041678834132271</v>
      </c>
      <c r="AN16" s="3">
        <v>0.86639809693248793</v>
      </c>
    </row>
    <row r="17" spans="1:40">
      <c r="A17" s="108">
        <v>29</v>
      </c>
      <c r="B17" s="43" t="s">
        <v>13</v>
      </c>
      <c r="C17" s="27">
        <v>9.654313040917177E-5</v>
      </c>
      <c r="D17" s="1">
        <v>1.230151779546379E-4</v>
      </c>
      <c r="E17" s="1">
        <v>7.1768440322352657E-5</v>
      </c>
      <c r="F17" s="1">
        <v>4.2111121472914419E-4</v>
      </c>
      <c r="G17" s="1">
        <v>9.9583575388527282E-5</v>
      </c>
      <c r="H17" s="1">
        <v>7.5451561381353004E-5</v>
      </c>
      <c r="I17" s="1">
        <v>3.2050981988192252E-4</v>
      </c>
      <c r="J17" s="1">
        <v>5.7228885687757383E-5</v>
      </c>
      <c r="K17" s="1">
        <v>1.5058351688259266E-5</v>
      </c>
      <c r="L17" s="1">
        <v>6.3681819731974349E-4</v>
      </c>
      <c r="M17" s="1">
        <v>4.0999717997598739E-5</v>
      </c>
      <c r="N17" s="1">
        <v>2.9321166722040622E-5</v>
      </c>
      <c r="O17" s="1">
        <v>3.613688413407283E-4</v>
      </c>
      <c r="P17" s="1">
        <v>1.0221292584628152</v>
      </c>
      <c r="Q17" s="1">
        <v>8.2558379301733242E-4</v>
      </c>
      <c r="R17" s="1">
        <v>1.4587280661504446E-3</v>
      </c>
      <c r="S17" s="1">
        <v>1.304097203341041E-3</v>
      </c>
      <c r="T17" s="1">
        <v>2.0083861752911206E-3</v>
      </c>
      <c r="U17" s="1">
        <v>3.2964486395448698E-4</v>
      </c>
      <c r="V17" s="1">
        <v>9.753686695257274E-4</v>
      </c>
      <c r="W17" s="1">
        <v>1.0106789538566042E-4</v>
      </c>
      <c r="X17" s="1">
        <v>1.7217899330435125E-3</v>
      </c>
      <c r="Y17" s="1">
        <v>1.3760939660703179E-4</v>
      </c>
      <c r="Z17" s="1">
        <v>2.7208949930907227E-4</v>
      </c>
      <c r="AA17" s="1">
        <v>1.9472907695737178E-4</v>
      </c>
      <c r="AB17" s="1">
        <v>5.7661000816581451E-5</v>
      </c>
      <c r="AC17" s="1">
        <v>2.0860995835663107E-4</v>
      </c>
      <c r="AD17" s="1">
        <v>2.5231869496547337E-4</v>
      </c>
      <c r="AE17" s="1">
        <v>5.8864993540878061E-4</v>
      </c>
      <c r="AF17" s="1">
        <v>1.086807232112066E-4</v>
      </c>
      <c r="AG17" s="1">
        <v>1.3273042603146599E-3</v>
      </c>
      <c r="AH17" s="1">
        <v>1.56050414668676E-4</v>
      </c>
      <c r="AI17" s="1">
        <v>2.8101287350308949E-3</v>
      </c>
      <c r="AJ17" s="1">
        <v>2.1670000720270602E-4</v>
      </c>
      <c r="AK17" s="1">
        <v>3.0079429044098101E-3</v>
      </c>
      <c r="AL17" s="2">
        <v>2.3352444800612792E-4</v>
      </c>
      <c r="AM17" s="3">
        <v>1.0427747021986127</v>
      </c>
      <c r="AN17" s="3">
        <v>0.81822522741870674</v>
      </c>
    </row>
    <row r="18" spans="1:40">
      <c r="A18" s="109">
        <v>32</v>
      </c>
      <c r="B18" s="44" t="s">
        <v>16</v>
      </c>
      <c r="C18" s="31">
        <v>2.6208345187969639E-5</v>
      </c>
      <c r="D18" s="45">
        <v>4.1455420072015301E-5</v>
      </c>
      <c r="E18" s="45">
        <v>3.4415740069307006E-5</v>
      </c>
      <c r="F18" s="45">
        <v>6.2332577330571071E-5</v>
      </c>
      <c r="G18" s="45">
        <v>4.3125121467028206E-5</v>
      </c>
      <c r="H18" s="45">
        <v>3.5528422939209109E-5</v>
      </c>
      <c r="I18" s="45">
        <v>3.3368786302410569E-5</v>
      </c>
      <c r="J18" s="45">
        <v>2.5048585920544282E-5</v>
      </c>
      <c r="K18" s="45">
        <v>5.4913551003714509E-6</v>
      </c>
      <c r="L18" s="45">
        <v>4.8756565112013308E-5</v>
      </c>
      <c r="M18" s="45">
        <v>1.4905403280273644E-5</v>
      </c>
      <c r="N18" s="45">
        <v>1.6485415291309827E-5</v>
      </c>
      <c r="O18" s="45">
        <v>1.5847933027124826E-4</v>
      </c>
      <c r="P18" s="45">
        <v>9.2383816962705156E-3</v>
      </c>
      <c r="Q18" s="45">
        <v>1.0273871041874363</v>
      </c>
      <c r="R18" s="45">
        <v>1.5032475765415151E-2</v>
      </c>
      <c r="S18" s="45">
        <v>3.1096959236959727E-2</v>
      </c>
      <c r="T18" s="45">
        <v>9.8571665015255417E-4</v>
      </c>
      <c r="U18" s="45">
        <v>6.2016370609254938E-5</v>
      </c>
      <c r="V18" s="45">
        <v>1.3108298858753684E-4</v>
      </c>
      <c r="W18" s="45">
        <v>4.4479507122263709E-5</v>
      </c>
      <c r="X18" s="45">
        <v>1.370080039189792E-4</v>
      </c>
      <c r="Y18" s="45">
        <v>6.6367865018098326E-5</v>
      </c>
      <c r="Z18" s="45">
        <v>8.1320038161140698E-5</v>
      </c>
      <c r="AA18" s="45">
        <v>1.0887836048713909E-4</v>
      </c>
      <c r="AB18" s="45">
        <v>2.6320300987520147E-5</v>
      </c>
      <c r="AC18" s="45">
        <v>9.3580819208150109E-5</v>
      </c>
      <c r="AD18" s="45">
        <v>2.2422286564881239E-4</v>
      </c>
      <c r="AE18" s="45">
        <v>3.4137375270414626E-4</v>
      </c>
      <c r="AF18" s="45">
        <v>9.8411498947178106E-5</v>
      </c>
      <c r="AG18" s="45">
        <v>6.2840249311090369E-5</v>
      </c>
      <c r="AH18" s="45">
        <v>8.8401439999418366E-5</v>
      </c>
      <c r="AI18" s="45">
        <v>1.3518562144472055E-3</v>
      </c>
      <c r="AJ18" s="45">
        <v>4.7415173355656266E-5</v>
      </c>
      <c r="AK18" s="45">
        <v>4.0900539407512154E-3</v>
      </c>
      <c r="AL18" s="46">
        <v>1.2924524851349009E-4</v>
      </c>
      <c r="AM18" s="6">
        <v>1.0914711132423565</v>
      </c>
      <c r="AN18" s="6">
        <v>0.85643542940839124</v>
      </c>
    </row>
    <row r="19" spans="1:40">
      <c r="A19" s="108">
        <v>33</v>
      </c>
      <c r="B19" s="43" t="s">
        <v>14</v>
      </c>
      <c r="C19" s="27">
        <v>1.3524312207366594E-5</v>
      </c>
      <c r="D19" s="1">
        <v>1.2779278554740257E-5</v>
      </c>
      <c r="E19" s="1">
        <v>8.447187407215836E-5</v>
      </c>
      <c r="F19" s="1">
        <v>9.079064819352845E-5</v>
      </c>
      <c r="G19" s="1">
        <v>1.7405494820926577E-5</v>
      </c>
      <c r="H19" s="1">
        <v>1.2664207835274462E-5</v>
      </c>
      <c r="I19" s="1">
        <v>2.5505468094241097E-5</v>
      </c>
      <c r="J19" s="1">
        <v>1.0134060785259484E-5</v>
      </c>
      <c r="K19" s="1">
        <v>2.5190112778004233E-6</v>
      </c>
      <c r="L19" s="1">
        <v>2.2459923951095849E-5</v>
      </c>
      <c r="M19" s="1">
        <v>8.2229901288123559E-6</v>
      </c>
      <c r="N19" s="1">
        <v>6.4687825228974362E-6</v>
      </c>
      <c r="O19" s="1">
        <v>4.7110948182969757E-5</v>
      </c>
      <c r="P19" s="1">
        <v>1.3772891689919227E-3</v>
      </c>
      <c r="Q19" s="1">
        <v>1.402168567660685E-3</v>
      </c>
      <c r="R19" s="1">
        <v>1.0085670780397824</v>
      </c>
      <c r="S19" s="1">
        <v>1.3715669532568405E-3</v>
      </c>
      <c r="T19" s="1">
        <v>1.9489393927413065E-3</v>
      </c>
      <c r="U19" s="1">
        <v>2.3345388194975765E-5</v>
      </c>
      <c r="V19" s="1">
        <v>5.5104914307284563E-4</v>
      </c>
      <c r="W19" s="1">
        <v>2.224137812062872E-5</v>
      </c>
      <c r="X19" s="1">
        <v>7.1727636899676214E-5</v>
      </c>
      <c r="Y19" s="1">
        <v>2.1870246376910148E-5</v>
      </c>
      <c r="Z19" s="1">
        <v>3.9548260763915027E-5</v>
      </c>
      <c r="AA19" s="1">
        <v>3.1955534156371412E-5</v>
      </c>
      <c r="AB19" s="1">
        <v>1.3735275105234218E-5</v>
      </c>
      <c r="AC19" s="1">
        <v>5.1581998873742203E-5</v>
      </c>
      <c r="AD19" s="1">
        <v>4.925234033320958E-5</v>
      </c>
      <c r="AE19" s="1">
        <v>1.5409732172789813E-4</v>
      </c>
      <c r="AF19" s="1">
        <v>5.7431629628852981E-5</v>
      </c>
      <c r="AG19" s="1">
        <v>2.2185336861933335E-5</v>
      </c>
      <c r="AH19" s="1">
        <v>2.3811536600178885E-5</v>
      </c>
      <c r="AI19" s="1">
        <v>4.6071656824295639E-4</v>
      </c>
      <c r="AJ19" s="1">
        <v>2.7391303391667525E-5</v>
      </c>
      <c r="AK19" s="1">
        <v>1.7090182049110776E-5</v>
      </c>
      <c r="AL19" s="2">
        <v>1.293676164366866E-4</v>
      </c>
      <c r="AM19" s="3">
        <v>1.0167894978198975</v>
      </c>
      <c r="AN19" s="3">
        <v>0.7978356363426411</v>
      </c>
    </row>
    <row r="20" spans="1:40">
      <c r="A20" s="108">
        <v>34</v>
      </c>
      <c r="B20" s="43" t="s">
        <v>15</v>
      </c>
      <c r="C20" s="27">
        <v>3.2494343034793912E-6</v>
      </c>
      <c r="D20" s="1">
        <v>1.5635904397971964E-5</v>
      </c>
      <c r="E20" s="1">
        <v>1.0996248227330071E-5</v>
      </c>
      <c r="F20" s="1">
        <v>5.3922856756037641E-6</v>
      </c>
      <c r="G20" s="1">
        <v>6.9123326991904867E-6</v>
      </c>
      <c r="H20" s="1">
        <v>3.5815253918834933E-6</v>
      </c>
      <c r="I20" s="1">
        <v>4.6534504644893101E-6</v>
      </c>
      <c r="J20" s="1">
        <v>3.4461680843106785E-6</v>
      </c>
      <c r="K20" s="1">
        <v>7.7716290454795975E-7</v>
      </c>
      <c r="L20" s="1">
        <v>5.1786523630842478E-6</v>
      </c>
      <c r="M20" s="1">
        <v>2.0154602855653007E-6</v>
      </c>
      <c r="N20" s="1">
        <v>1.5865569003706922E-6</v>
      </c>
      <c r="O20" s="1">
        <v>7.0054776389424991E-6</v>
      </c>
      <c r="P20" s="1">
        <v>5.031937816000259E-5</v>
      </c>
      <c r="Q20" s="1">
        <v>1.1629406094697618E-5</v>
      </c>
      <c r="R20" s="1">
        <v>5.7721643029556529E-6</v>
      </c>
      <c r="S20" s="1">
        <v>1.0019882762494789</v>
      </c>
      <c r="T20" s="1">
        <v>6.4022626435362442E-4</v>
      </c>
      <c r="U20" s="1">
        <v>5.7166733842225882E-6</v>
      </c>
      <c r="V20" s="1">
        <v>1.0751150855825032E-4</v>
      </c>
      <c r="W20" s="1">
        <v>6.0570546111160492E-6</v>
      </c>
      <c r="X20" s="1">
        <v>1.2698216795218233E-5</v>
      </c>
      <c r="Y20" s="1">
        <v>6.7886634339679585E-6</v>
      </c>
      <c r="Z20" s="1">
        <v>2.5073330311328184E-5</v>
      </c>
      <c r="AA20" s="1">
        <v>1.6203341319739464E-5</v>
      </c>
      <c r="AB20" s="1">
        <v>6.9107506181281317E-6</v>
      </c>
      <c r="AC20" s="1">
        <v>1.6298559341176819E-5</v>
      </c>
      <c r="AD20" s="1">
        <v>2.074811962585541E-5</v>
      </c>
      <c r="AE20" s="1">
        <v>1.1108918605239339E-4</v>
      </c>
      <c r="AF20" s="1">
        <v>6.8945188407613144E-6</v>
      </c>
      <c r="AG20" s="1">
        <v>6.0582524875470674E-6</v>
      </c>
      <c r="AH20" s="1">
        <v>1.1623677986879527E-5</v>
      </c>
      <c r="AI20" s="1">
        <v>1.0271087528593521E-4</v>
      </c>
      <c r="AJ20" s="1">
        <v>1.3169719883512682E-5</v>
      </c>
      <c r="AK20" s="1">
        <v>3.5273944781076786E-6</v>
      </c>
      <c r="AL20" s="2">
        <v>3.1507797775058642E-5</v>
      </c>
      <c r="AM20" s="3">
        <v>1.0032772417625164</v>
      </c>
      <c r="AN20" s="3">
        <v>0.78723308838843831</v>
      </c>
    </row>
    <row r="21" spans="1:40">
      <c r="A21" s="108">
        <v>35</v>
      </c>
      <c r="B21" s="43" t="s">
        <v>17</v>
      </c>
      <c r="C21" s="27">
        <v>2.9435572221032263E-4</v>
      </c>
      <c r="D21" s="1">
        <v>3.7378097260227686E-4</v>
      </c>
      <c r="E21" s="1">
        <v>1.205362028442946E-2</v>
      </c>
      <c r="F21" s="1">
        <v>7.5587091750465261E-4</v>
      </c>
      <c r="G21" s="1">
        <v>6.2857260537171064E-4</v>
      </c>
      <c r="H21" s="1">
        <v>2.5596751195012141E-4</v>
      </c>
      <c r="I21" s="1">
        <v>2.8611932573271098E-4</v>
      </c>
      <c r="J21" s="1">
        <v>2.0447238544750267E-4</v>
      </c>
      <c r="K21" s="1">
        <v>7.8699947413439977E-5</v>
      </c>
      <c r="L21" s="1">
        <v>3.8922490720512973E-4</v>
      </c>
      <c r="M21" s="1">
        <v>1.4451068963494944E-4</v>
      </c>
      <c r="N21" s="1">
        <v>1.6235807956183673E-4</v>
      </c>
      <c r="O21" s="1">
        <v>2.5455919209575831E-4</v>
      </c>
      <c r="P21" s="1">
        <v>2.8001788228698682E-4</v>
      </c>
      <c r="Q21" s="1">
        <v>3.1366878391711722E-4</v>
      </c>
      <c r="R21" s="1">
        <v>2.8370606674828875E-4</v>
      </c>
      <c r="S21" s="1">
        <v>1.8105665989082929E-4</v>
      </c>
      <c r="T21" s="1">
        <v>1.1346953265540305</v>
      </c>
      <c r="U21" s="1">
        <v>5.807104703446621E-4</v>
      </c>
      <c r="V21" s="1">
        <v>5.7476128525988659E-4</v>
      </c>
      <c r="W21" s="1">
        <v>3.6019172461037511E-4</v>
      </c>
      <c r="X21" s="1">
        <v>7.9049765903327102E-4</v>
      </c>
      <c r="Y21" s="1">
        <v>4.748539678999064E-4</v>
      </c>
      <c r="Z21" s="1">
        <v>5.3974400820165419E-4</v>
      </c>
      <c r="AA21" s="1">
        <v>6.392241588895611E-4</v>
      </c>
      <c r="AB21" s="1">
        <v>1.6203329245490045E-4</v>
      </c>
      <c r="AC21" s="1">
        <v>4.9645473439299944E-3</v>
      </c>
      <c r="AD21" s="1">
        <v>7.6483911733117745E-4</v>
      </c>
      <c r="AE21" s="1">
        <v>2.2753939647836437E-3</v>
      </c>
      <c r="AF21" s="1">
        <v>3.3868276220079275E-4</v>
      </c>
      <c r="AG21" s="1">
        <v>3.0074390759218193E-4</v>
      </c>
      <c r="AH21" s="1">
        <v>4.9612794982229597E-4</v>
      </c>
      <c r="AI21" s="1">
        <v>8.9325469509415108E-3</v>
      </c>
      <c r="AJ21" s="1">
        <v>3.6944332396923345E-4</v>
      </c>
      <c r="AK21" s="1">
        <v>2.1581551417570237E-4</v>
      </c>
      <c r="AL21" s="2">
        <v>1.0049488903408881E-3</v>
      </c>
      <c r="AM21" s="3">
        <v>1.1754209947798147</v>
      </c>
      <c r="AN21" s="3">
        <v>0.92230767464787844</v>
      </c>
    </row>
    <row r="22" spans="1:40">
      <c r="A22" s="108">
        <v>39</v>
      </c>
      <c r="B22" s="43" t="s">
        <v>18</v>
      </c>
      <c r="C22" s="27">
        <v>3.3384055673028146E-3</v>
      </c>
      <c r="D22" s="1">
        <v>6.3384162092598598E-3</v>
      </c>
      <c r="E22" s="1">
        <v>5.6987915572196688E-3</v>
      </c>
      <c r="F22" s="1">
        <v>3.0845365368524294E-3</v>
      </c>
      <c r="G22" s="1">
        <v>7.8397595923410408E-3</v>
      </c>
      <c r="H22" s="1">
        <v>8.0610585276343627E-3</v>
      </c>
      <c r="I22" s="1">
        <v>1.0937424337748282E-2</v>
      </c>
      <c r="J22" s="1">
        <v>2.361646845837131E-3</v>
      </c>
      <c r="K22" s="1">
        <v>9.0016073555056772E-4</v>
      </c>
      <c r="L22" s="1">
        <v>5.0035703406906568E-3</v>
      </c>
      <c r="M22" s="1">
        <v>4.7132879193704843E-3</v>
      </c>
      <c r="N22" s="1">
        <v>5.2981515768255119E-3</v>
      </c>
      <c r="O22" s="1">
        <v>2.8598719990415235E-3</v>
      </c>
      <c r="P22" s="1">
        <v>1.2296956147694431E-2</v>
      </c>
      <c r="Q22" s="1">
        <v>9.8432271484635622E-3</v>
      </c>
      <c r="R22" s="1">
        <v>1.5351001578594285E-2</v>
      </c>
      <c r="S22" s="1">
        <v>1.253430054235135E-2</v>
      </c>
      <c r="T22" s="1">
        <v>1.0314117199191876E-2</v>
      </c>
      <c r="U22" s="1">
        <v>1.0408716010973336</v>
      </c>
      <c r="V22" s="1">
        <v>5.1351531035233834E-3</v>
      </c>
      <c r="W22" s="1">
        <v>3.0086489795285781E-3</v>
      </c>
      <c r="X22" s="1">
        <v>1.280856893763236E-2</v>
      </c>
      <c r="Y22" s="1">
        <v>5.3687419818736612E-3</v>
      </c>
      <c r="Z22" s="1">
        <v>3.7594294187462472E-3</v>
      </c>
      <c r="AA22" s="1">
        <v>5.8695759549037621E-3</v>
      </c>
      <c r="AB22" s="1">
        <v>6.8223796327388669E-4</v>
      </c>
      <c r="AC22" s="1">
        <v>2.2675723591213718E-3</v>
      </c>
      <c r="AD22" s="1">
        <v>6.7559482415884371E-3</v>
      </c>
      <c r="AE22" s="1">
        <v>3.6212290476787447E-3</v>
      </c>
      <c r="AF22" s="1">
        <v>3.7733895091354012E-3</v>
      </c>
      <c r="AG22" s="1">
        <v>2.4903586326491395E-3</v>
      </c>
      <c r="AH22" s="1">
        <v>1.4967504377855411E-2</v>
      </c>
      <c r="AI22" s="1">
        <v>5.6506828252761649E-3</v>
      </c>
      <c r="AJ22" s="1">
        <v>3.5512587815626365E-3</v>
      </c>
      <c r="AK22" s="1">
        <v>5.0140160591829547E-2</v>
      </c>
      <c r="AL22" s="2">
        <v>3.0883682761839791E-3</v>
      </c>
      <c r="AM22" s="3">
        <v>1.3005851144416662</v>
      </c>
      <c r="AN22" s="3">
        <v>1.02051914838142</v>
      </c>
    </row>
    <row r="23" spans="1:40">
      <c r="A23" s="109">
        <v>41</v>
      </c>
      <c r="B23" s="44" t="s">
        <v>19</v>
      </c>
      <c r="C23" s="31">
        <v>3.6353347669460263E-3</v>
      </c>
      <c r="D23" s="45">
        <v>2.0907593555236749E-3</v>
      </c>
      <c r="E23" s="45">
        <v>1.898354465292686E-3</v>
      </c>
      <c r="F23" s="45">
        <v>3.6402181441089992E-3</v>
      </c>
      <c r="G23" s="45">
        <v>1.5108476346467788E-3</v>
      </c>
      <c r="H23" s="45">
        <v>2.622956867614234E-3</v>
      </c>
      <c r="I23" s="45">
        <v>4.8645069669558194E-3</v>
      </c>
      <c r="J23" s="45">
        <v>3.4489151692171441E-3</v>
      </c>
      <c r="K23" s="45">
        <v>5.4084397680434189E-4</v>
      </c>
      <c r="L23" s="45">
        <v>7.0529805585491656E-3</v>
      </c>
      <c r="M23" s="45">
        <v>5.8250308113490037E-3</v>
      </c>
      <c r="N23" s="45">
        <v>3.3062491456768445E-3</v>
      </c>
      <c r="O23" s="45">
        <v>5.0384655347941723E-3</v>
      </c>
      <c r="P23" s="45">
        <v>1.8276553883909258E-3</v>
      </c>
      <c r="Q23" s="45">
        <v>2.1491953838526797E-3</v>
      </c>
      <c r="R23" s="45">
        <v>2.2477101995487404E-3</v>
      </c>
      <c r="S23" s="45">
        <v>8.6752088885011513E-4</v>
      </c>
      <c r="T23" s="45">
        <v>1.498781173408263E-3</v>
      </c>
      <c r="U23" s="45">
        <v>3.2350361713064366E-3</v>
      </c>
      <c r="V23" s="45">
        <v>1.0014710031801441</v>
      </c>
      <c r="W23" s="45">
        <v>1.3418184292307095E-2</v>
      </c>
      <c r="X23" s="45">
        <v>3.1137767098434362E-2</v>
      </c>
      <c r="Y23" s="45">
        <v>4.0418241548689018E-3</v>
      </c>
      <c r="Z23" s="45">
        <v>3.6916938051124054E-3</v>
      </c>
      <c r="AA23" s="45">
        <v>3.275407268610005E-3</v>
      </c>
      <c r="AB23" s="45">
        <v>9.4209234257279194E-3</v>
      </c>
      <c r="AC23" s="45">
        <v>5.9705881554734924E-3</v>
      </c>
      <c r="AD23" s="45">
        <v>5.3172239529020648E-3</v>
      </c>
      <c r="AE23" s="45">
        <v>8.4550570468140667E-3</v>
      </c>
      <c r="AF23" s="45">
        <v>5.3631255822028847E-3</v>
      </c>
      <c r="AG23" s="45">
        <v>3.0426732164044751E-3</v>
      </c>
      <c r="AH23" s="45">
        <v>2.4711314653256961E-3</v>
      </c>
      <c r="AI23" s="45">
        <v>1.7904257455565128E-3</v>
      </c>
      <c r="AJ23" s="45">
        <v>3.3142804956119948E-3</v>
      </c>
      <c r="AK23" s="45">
        <v>9.5132563166042388E-4</v>
      </c>
      <c r="AL23" s="46">
        <v>3.0256745826788174E-3</v>
      </c>
      <c r="AM23" s="6">
        <v>1.1634596717026711</v>
      </c>
      <c r="AN23" s="6">
        <v>0.91292208418966236</v>
      </c>
    </row>
    <row r="24" spans="1:40">
      <c r="A24" s="108">
        <v>46</v>
      </c>
      <c r="B24" s="43" t="s">
        <v>20</v>
      </c>
      <c r="C24" s="27">
        <v>8.9733738776559459E-3</v>
      </c>
      <c r="D24" s="1">
        <v>6.4690711295080803E-3</v>
      </c>
      <c r="E24" s="1">
        <v>7.1091896218218077E-3</v>
      </c>
      <c r="F24" s="1">
        <v>2.9672430691799926E-2</v>
      </c>
      <c r="G24" s="1">
        <v>1.0011110443907546E-2</v>
      </c>
      <c r="H24" s="1">
        <v>1.9426886626923281E-2</v>
      </c>
      <c r="I24" s="1">
        <v>4.1503291921692796E-2</v>
      </c>
      <c r="J24" s="1">
        <v>2.1165552038457099E-2</v>
      </c>
      <c r="K24" s="1">
        <v>5.2175914945994774E-3</v>
      </c>
      <c r="L24" s="1">
        <v>5.9701351593149904E-2</v>
      </c>
      <c r="M24" s="1">
        <v>2.6945443154249391E-2</v>
      </c>
      <c r="N24" s="1">
        <v>2.3299188614439279E-2</v>
      </c>
      <c r="O24" s="1">
        <v>2.004571867229793E-2</v>
      </c>
      <c r="P24" s="1">
        <v>1.1768310112187255E-2</v>
      </c>
      <c r="Q24" s="1">
        <v>2.4598387074264063E-2</v>
      </c>
      <c r="R24" s="1">
        <v>8.3292881172812791E-3</v>
      </c>
      <c r="S24" s="1">
        <v>6.5300722948760217E-3</v>
      </c>
      <c r="T24" s="1">
        <v>1.2156169257861799E-2</v>
      </c>
      <c r="U24" s="1">
        <v>2.1621750934504493E-2</v>
      </c>
      <c r="V24" s="1">
        <v>5.905923579213249E-3</v>
      </c>
      <c r="W24" s="1">
        <v>1.0573797526107458</v>
      </c>
      <c r="X24" s="1">
        <v>3.2478451360437026E-2</v>
      </c>
      <c r="Y24" s="1">
        <v>4.8447108598604426E-2</v>
      </c>
      <c r="Z24" s="1">
        <v>1.6537921515277318E-2</v>
      </c>
      <c r="AA24" s="1">
        <v>4.6947428349312465E-3</v>
      </c>
      <c r="AB24" s="1">
        <v>2.6445036773539233E-3</v>
      </c>
      <c r="AC24" s="1">
        <v>7.4198844727499788E-3</v>
      </c>
      <c r="AD24" s="1">
        <v>6.7277819330817425E-3</v>
      </c>
      <c r="AE24" s="1">
        <v>9.4632561904463026E-3</v>
      </c>
      <c r="AF24" s="1">
        <v>1.7425582335906731E-2</v>
      </c>
      <c r="AG24" s="1">
        <v>1.0791869208498131E-2</v>
      </c>
      <c r="AH24" s="1">
        <v>4.5950789433970574E-3</v>
      </c>
      <c r="AI24" s="1">
        <v>4.9037208756667651E-3</v>
      </c>
      <c r="AJ24" s="1">
        <v>2.877179615297993E-2</v>
      </c>
      <c r="AK24" s="1">
        <v>5.3498335132832146E-3</v>
      </c>
      <c r="AL24" s="2">
        <v>7.0950454749211453E-3</v>
      </c>
      <c r="AM24" s="3">
        <v>1.6351764309489714</v>
      </c>
      <c r="AN24" s="3">
        <v>1.2830600936731387</v>
      </c>
    </row>
    <row r="25" spans="1:40">
      <c r="A25" s="108">
        <v>47</v>
      </c>
      <c r="B25" s="43" t="s">
        <v>250</v>
      </c>
      <c r="C25" s="27">
        <v>1.0830662823306089E-3</v>
      </c>
      <c r="D25" s="1">
        <v>4.9216909078600424E-4</v>
      </c>
      <c r="E25" s="1">
        <v>6.4318602725195917E-4</v>
      </c>
      <c r="F25" s="1">
        <v>3.1910126814691619E-3</v>
      </c>
      <c r="G25" s="1">
        <v>2.394600099032257E-3</v>
      </c>
      <c r="H25" s="1">
        <v>1.1014547214036668E-3</v>
      </c>
      <c r="I25" s="1">
        <v>3.4584105780328302E-3</v>
      </c>
      <c r="J25" s="1">
        <v>2.0286759329042042E-3</v>
      </c>
      <c r="K25" s="1">
        <v>5.429365446208425E-4</v>
      </c>
      <c r="L25" s="1">
        <v>1.2520533684130049E-3</v>
      </c>
      <c r="M25" s="1">
        <v>1.057820752215324E-3</v>
      </c>
      <c r="N25" s="1">
        <v>7.5409751916688853E-4</v>
      </c>
      <c r="O25" s="1">
        <v>1.0429929691215211E-3</v>
      </c>
      <c r="P25" s="1">
        <v>7.6120995197904529E-4</v>
      </c>
      <c r="Q25" s="1">
        <v>1.3074451236702301E-3</v>
      </c>
      <c r="R25" s="1">
        <v>8.6808392275557862E-4</v>
      </c>
      <c r="S25" s="1">
        <v>3.6910535223263921E-4</v>
      </c>
      <c r="T25" s="1">
        <v>6.8679110508768483E-4</v>
      </c>
      <c r="U25" s="1">
        <v>1.5926500358390127E-3</v>
      </c>
      <c r="V25" s="1">
        <v>1.0911756527706915E-3</v>
      </c>
      <c r="W25" s="1">
        <v>8.0436641407109126E-4</v>
      </c>
      <c r="X25" s="1">
        <v>1.0032152937343908</v>
      </c>
      <c r="Y25" s="1">
        <v>9.3784798862722538E-3</v>
      </c>
      <c r="Z25" s="1">
        <v>2.7244752760602724E-3</v>
      </c>
      <c r="AA25" s="1">
        <v>1.6018985417409633E-3</v>
      </c>
      <c r="AB25" s="1">
        <v>4.4662437078836758E-4</v>
      </c>
      <c r="AC25" s="1">
        <v>3.1104455673387561E-3</v>
      </c>
      <c r="AD25" s="1">
        <v>3.9090537350911182E-3</v>
      </c>
      <c r="AE25" s="1">
        <v>4.4029560205165342E-3</v>
      </c>
      <c r="AF25" s="1">
        <v>9.3570502001927326E-3</v>
      </c>
      <c r="AG25" s="1">
        <v>5.4436085439930086E-3</v>
      </c>
      <c r="AH25" s="1">
        <v>2.6300799635027763E-3</v>
      </c>
      <c r="AI25" s="1">
        <v>1.0715707328785111E-3</v>
      </c>
      <c r="AJ25" s="1">
        <v>1.0096829223621579E-2</v>
      </c>
      <c r="AK25" s="1">
        <v>6.1169307094008428E-4</v>
      </c>
      <c r="AL25" s="2">
        <v>2.9780037218218669E-3</v>
      </c>
      <c r="AM25" s="3">
        <v>1.0875013667143041</v>
      </c>
      <c r="AN25" s="3">
        <v>0.85332052189398588</v>
      </c>
    </row>
    <row r="26" spans="1:40">
      <c r="A26" s="108">
        <v>48</v>
      </c>
      <c r="B26" s="43" t="s">
        <v>251</v>
      </c>
      <c r="C26" s="27">
        <v>5.7473610421106421E-4</v>
      </c>
      <c r="D26" s="1">
        <v>4.0119835191494111E-4</v>
      </c>
      <c r="E26" s="1">
        <v>2.8264406802238121E-4</v>
      </c>
      <c r="F26" s="1">
        <v>2.040765890063911E-3</v>
      </c>
      <c r="G26" s="1">
        <v>7.2544456535768547E-4</v>
      </c>
      <c r="H26" s="1">
        <v>4.2689849773120802E-4</v>
      </c>
      <c r="I26" s="1">
        <v>2.091732237422829E-3</v>
      </c>
      <c r="J26" s="1">
        <v>1.4687955346447169E-3</v>
      </c>
      <c r="K26" s="1">
        <v>9.0345604740244226E-5</v>
      </c>
      <c r="L26" s="1">
        <v>2.0531341169319479E-3</v>
      </c>
      <c r="M26" s="1">
        <v>5.5095377565436037E-4</v>
      </c>
      <c r="N26" s="1">
        <v>2.8391510024085802E-4</v>
      </c>
      <c r="O26" s="1">
        <v>3.8195959071430025E-4</v>
      </c>
      <c r="P26" s="1">
        <v>3.4227328885628344E-4</v>
      </c>
      <c r="Q26" s="1">
        <v>8.241197611130529E-4</v>
      </c>
      <c r="R26" s="1">
        <v>4.1577781142019627E-4</v>
      </c>
      <c r="S26" s="1">
        <v>2.1973844130621225E-4</v>
      </c>
      <c r="T26" s="1">
        <v>4.8373324409555304E-4</v>
      </c>
      <c r="U26" s="1">
        <v>4.6339207538714252E-4</v>
      </c>
      <c r="V26" s="1">
        <v>1.8929980833102796E-3</v>
      </c>
      <c r="W26" s="1">
        <v>5.6068160329742003E-3</v>
      </c>
      <c r="X26" s="1">
        <v>1.6979015914680633E-3</v>
      </c>
      <c r="Y26" s="1">
        <v>1.0006829574968072</v>
      </c>
      <c r="Z26" s="1">
        <v>1.3308380104355151E-3</v>
      </c>
      <c r="AA26" s="1">
        <v>2.3272311462292799E-3</v>
      </c>
      <c r="AB26" s="1">
        <v>2.1150199894875209E-4</v>
      </c>
      <c r="AC26" s="1">
        <v>1.8608231950880776E-3</v>
      </c>
      <c r="AD26" s="1">
        <v>4.3553047634121468E-3</v>
      </c>
      <c r="AE26" s="1">
        <v>1.7502382092890949E-2</v>
      </c>
      <c r="AF26" s="1">
        <v>4.0801457331082593E-3</v>
      </c>
      <c r="AG26" s="1">
        <v>2.6880154365551629E-3</v>
      </c>
      <c r="AH26" s="1">
        <v>4.3738712749491086E-4</v>
      </c>
      <c r="AI26" s="1">
        <v>5.6065394175198438E-4</v>
      </c>
      <c r="AJ26" s="1">
        <v>1.4202269652419251E-2</v>
      </c>
      <c r="AK26" s="1">
        <v>3.2333960530617423E-4</v>
      </c>
      <c r="AL26" s="2">
        <v>1.4868079578632299E-2</v>
      </c>
      <c r="AM26" s="3">
        <v>1.0887502035466616</v>
      </c>
      <c r="AN26" s="3">
        <v>0.85430043615447782</v>
      </c>
    </row>
    <row r="27" spans="1:40">
      <c r="A27" s="108">
        <v>51</v>
      </c>
      <c r="B27" s="43" t="s">
        <v>21</v>
      </c>
      <c r="C27" s="27">
        <v>3.4023766835164039E-2</v>
      </c>
      <c r="D27" s="1">
        <v>1.3429247099632597E-2</v>
      </c>
      <c r="E27" s="1">
        <v>3.5500961990165558E-2</v>
      </c>
      <c r="F27" s="1">
        <v>1.0970080309236799E-2</v>
      </c>
      <c r="G27" s="1">
        <v>3.056291063863064E-2</v>
      </c>
      <c r="H27" s="1">
        <v>3.3568489749164633E-2</v>
      </c>
      <c r="I27" s="1">
        <v>3.4407841344986693E-2</v>
      </c>
      <c r="J27" s="1">
        <v>1.1476445744304833E-2</v>
      </c>
      <c r="K27" s="1">
        <v>4.8061652366393794E-3</v>
      </c>
      <c r="L27" s="1">
        <v>1.4624790064270215E-2</v>
      </c>
      <c r="M27" s="1">
        <v>7.2732788901065677E-3</v>
      </c>
      <c r="N27" s="1">
        <v>6.7987665762377124E-3</v>
      </c>
      <c r="O27" s="1">
        <v>2.2356262180843928E-2</v>
      </c>
      <c r="P27" s="1">
        <v>2.3730027809802639E-2</v>
      </c>
      <c r="Q27" s="1">
        <v>1.9752704367840823E-2</v>
      </c>
      <c r="R27" s="1">
        <v>2.403950724099433E-2</v>
      </c>
      <c r="S27" s="1">
        <v>2.0338209072185382E-2</v>
      </c>
      <c r="T27" s="1">
        <v>1.992611149850548E-2</v>
      </c>
      <c r="U27" s="1">
        <v>2.2848485270292995E-2</v>
      </c>
      <c r="V27" s="1">
        <v>2.4993109191157808E-2</v>
      </c>
      <c r="W27" s="1">
        <v>9.3670359476155825E-3</v>
      </c>
      <c r="X27" s="1">
        <v>1.137606684063683E-2</v>
      </c>
      <c r="Y27" s="1">
        <v>8.3420871169569213E-3</v>
      </c>
      <c r="Z27" s="1">
        <v>1.0062068333608942</v>
      </c>
      <c r="AA27" s="1">
        <v>4.1345117845368656E-3</v>
      </c>
      <c r="AB27" s="1">
        <v>1.2863545979464154E-3</v>
      </c>
      <c r="AC27" s="1">
        <v>1.3996653111651193E-2</v>
      </c>
      <c r="AD27" s="1">
        <v>6.8388226715339184E-3</v>
      </c>
      <c r="AE27" s="1">
        <v>5.9648610983807559E-3</v>
      </c>
      <c r="AF27" s="1">
        <v>6.3880752638730198E-3</v>
      </c>
      <c r="AG27" s="1">
        <v>2.2857226203072761E-2</v>
      </c>
      <c r="AH27" s="1">
        <v>1.850630637100855E-2</v>
      </c>
      <c r="AI27" s="1">
        <v>1.0249895599161261E-2</v>
      </c>
      <c r="AJ27" s="1">
        <v>3.3319007084074093E-2</v>
      </c>
      <c r="AK27" s="1">
        <v>9.9618886736846657E-2</v>
      </c>
      <c r="AL27" s="2">
        <v>7.4201857758241455E-3</v>
      </c>
      <c r="AM27" s="3">
        <v>1.6812999706741758</v>
      </c>
      <c r="AN27" s="3">
        <v>1.319251462433275</v>
      </c>
    </row>
    <row r="28" spans="1:40">
      <c r="A28" s="109">
        <v>53</v>
      </c>
      <c r="B28" s="44" t="s">
        <v>22</v>
      </c>
      <c r="C28" s="31">
        <v>6.9488191934859098E-3</v>
      </c>
      <c r="D28" s="45">
        <v>7.0864304828661779E-3</v>
      </c>
      <c r="E28" s="45">
        <v>9.8711809683907307E-3</v>
      </c>
      <c r="F28" s="45">
        <v>3.0301923172680354E-2</v>
      </c>
      <c r="G28" s="45">
        <v>1.2868813465741676E-2</v>
      </c>
      <c r="H28" s="45">
        <v>1.3866951966993047E-2</v>
      </c>
      <c r="I28" s="45">
        <v>1.0847977723635386E-2</v>
      </c>
      <c r="J28" s="45">
        <v>8.6574621714894367E-3</v>
      </c>
      <c r="K28" s="45">
        <v>3.4409077920357725E-3</v>
      </c>
      <c r="L28" s="45">
        <v>1.1198244206711653E-2</v>
      </c>
      <c r="M28" s="45">
        <v>6.3713576920723606E-3</v>
      </c>
      <c r="N28" s="45">
        <v>6.2596440934969489E-3</v>
      </c>
      <c r="O28" s="45">
        <v>1.2808622756303116E-2</v>
      </c>
      <c r="P28" s="45">
        <v>6.9982810405126465E-3</v>
      </c>
      <c r="Q28" s="45">
        <v>5.9904723319551961E-3</v>
      </c>
      <c r="R28" s="45">
        <v>5.5179446980890678E-3</v>
      </c>
      <c r="S28" s="45">
        <v>4.9902249294041844E-3</v>
      </c>
      <c r="T28" s="45">
        <v>6.6825742473533437E-3</v>
      </c>
      <c r="U28" s="45">
        <v>7.1917459680008299E-3</v>
      </c>
      <c r="V28" s="45">
        <v>1.2780300756153839E-2</v>
      </c>
      <c r="W28" s="45">
        <v>1.599575837948395E-2</v>
      </c>
      <c r="X28" s="45">
        <v>2.3585697173017318E-2</v>
      </c>
      <c r="Y28" s="45">
        <v>2.3780345647327394E-2</v>
      </c>
      <c r="Z28" s="45">
        <v>1.5913168432447528E-2</v>
      </c>
      <c r="AA28" s="45">
        <v>1.0355743992829203</v>
      </c>
      <c r="AB28" s="45">
        <v>5.9852692624561117E-2</v>
      </c>
      <c r="AC28" s="45">
        <v>2.4192603871271486E-2</v>
      </c>
      <c r="AD28" s="45">
        <v>8.6894853441149486E-3</v>
      </c>
      <c r="AE28" s="45">
        <v>1.8253368570267752E-2</v>
      </c>
      <c r="AF28" s="45">
        <v>9.4989992825109792E-3</v>
      </c>
      <c r="AG28" s="45">
        <v>9.2693628179537999E-3</v>
      </c>
      <c r="AH28" s="45">
        <v>2.235999892371594E-2</v>
      </c>
      <c r="AI28" s="45">
        <v>9.9913027706646559E-3</v>
      </c>
      <c r="AJ28" s="45">
        <v>1.0583804227747719E-2</v>
      </c>
      <c r="AK28" s="45">
        <v>3.1317060236090277E-3</v>
      </c>
      <c r="AL28" s="46">
        <v>1.0135376024194431E-2</v>
      </c>
      <c r="AM28" s="6">
        <v>1.4914879490531801</v>
      </c>
      <c r="AN28" s="6">
        <v>1.170313264920249</v>
      </c>
    </row>
    <row r="29" spans="1:40">
      <c r="A29" s="108">
        <v>55</v>
      </c>
      <c r="B29" s="43" t="s">
        <v>23</v>
      </c>
      <c r="C29" s="27">
        <v>2.8149759979301837E-3</v>
      </c>
      <c r="D29" s="1">
        <v>2.3780156171729029E-3</v>
      </c>
      <c r="E29" s="1">
        <v>2.4274127098079727E-3</v>
      </c>
      <c r="F29" s="1">
        <v>6.1468594434262612E-3</v>
      </c>
      <c r="G29" s="1">
        <v>3.2610437617464584E-3</v>
      </c>
      <c r="H29" s="1">
        <v>3.6060239909648803E-3</v>
      </c>
      <c r="I29" s="1">
        <v>3.1592988782480225E-3</v>
      </c>
      <c r="J29" s="1">
        <v>2.4798087130417329E-3</v>
      </c>
      <c r="K29" s="1">
        <v>6.4987073948425105E-4</v>
      </c>
      <c r="L29" s="1">
        <v>3.2571929036679125E-3</v>
      </c>
      <c r="M29" s="1">
        <v>1.7770107902803226E-3</v>
      </c>
      <c r="N29" s="1">
        <v>1.1051836121544316E-3</v>
      </c>
      <c r="O29" s="1">
        <v>5.0424320710116908E-3</v>
      </c>
      <c r="P29" s="1">
        <v>3.2359946433904423E-3</v>
      </c>
      <c r="Q29" s="1">
        <v>2.0944347336618943E-3</v>
      </c>
      <c r="R29" s="1">
        <v>2.4625084998748303E-3</v>
      </c>
      <c r="S29" s="1">
        <v>3.5213331425121238E-3</v>
      </c>
      <c r="T29" s="1">
        <v>1.9172341887712275E-3</v>
      </c>
      <c r="U29" s="1">
        <v>4.3023462240359351E-3</v>
      </c>
      <c r="V29" s="1">
        <v>4.4724545246032617E-3</v>
      </c>
      <c r="W29" s="1">
        <v>4.4306460327072994E-3</v>
      </c>
      <c r="X29" s="1">
        <v>3.1263411406668357E-3</v>
      </c>
      <c r="Y29" s="1">
        <v>3.4152430980067174E-3</v>
      </c>
      <c r="Z29" s="1">
        <v>1.9726816000144042E-2</v>
      </c>
      <c r="AA29" s="1">
        <v>1.3091604445235413E-2</v>
      </c>
      <c r="AB29" s="1">
        <v>1.026919496809203</v>
      </c>
      <c r="AC29" s="1">
        <v>2.4125334329759784E-2</v>
      </c>
      <c r="AD29" s="1">
        <v>1.2014026079335355E-2</v>
      </c>
      <c r="AE29" s="1">
        <v>2.2688695391396285E-3</v>
      </c>
      <c r="AF29" s="1">
        <v>2.8540687645072366E-3</v>
      </c>
      <c r="AG29" s="1">
        <v>1.0891266653893873E-2</v>
      </c>
      <c r="AH29" s="1">
        <v>1.485238873892039E-2</v>
      </c>
      <c r="AI29" s="1">
        <v>6.8913661955103157E-3</v>
      </c>
      <c r="AJ29" s="1">
        <v>1.0784379770184392E-2</v>
      </c>
      <c r="AK29" s="1">
        <v>2.8718550530933578E-3</v>
      </c>
      <c r="AL29" s="2">
        <v>2.1960524996838138E-2</v>
      </c>
      <c r="AM29" s="3">
        <v>1.2403356628329325</v>
      </c>
      <c r="AN29" s="3">
        <v>0.97324371952754762</v>
      </c>
    </row>
    <row r="30" spans="1:40">
      <c r="A30" s="108">
        <v>57</v>
      </c>
      <c r="B30" s="43" t="s">
        <v>260</v>
      </c>
      <c r="C30" s="27">
        <v>3.5575590002197038E-2</v>
      </c>
      <c r="D30" s="1">
        <v>4.4355512458911776E-2</v>
      </c>
      <c r="E30" s="1">
        <v>2.6975383902702342E-2</v>
      </c>
      <c r="F30" s="1">
        <v>0.11940532361242411</v>
      </c>
      <c r="G30" s="1">
        <v>2.3622186835385153E-2</v>
      </c>
      <c r="H30" s="1">
        <v>1.549868725535665E-2</v>
      </c>
      <c r="I30" s="1">
        <v>2.9634958919746986E-2</v>
      </c>
      <c r="J30" s="1">
        <v>1.4490376554584615E-2</v>
      </c>
      <c r="K30" s="1">
        <v>1.142914863015288E-2</v>
      </c>
      <c r="L30" s="1">
        <v>3.5406036075421823E-2</v>
      </c>
      <c r="M30" s="1">
        <v>1.4941659543534285E-2</v>
      </c>
      <c r="N30" s="1">
        <v>2.3976847008523951E-2</v>
      </c>
      <c r="O30" s="1">
        <v>2.1588994743942783E-2</v>
      </c>
      <c r="P30" s="1">
        <v>1.7153568488150046E-2</v>
      </c>
      <c r="Q30" s="1">
        <v>1.3770346403896789E-2</v>
      </c>
      <c r="R30" s="1">
        <v>1.4382070955298743E-2</v>
      </c>
      <c r="S30" s="1">
        <v>9.7472287493293591E-3</v>
      </c>
      <c r="T30" s="1">
        <v>1.4024912528321873E-2</v>
      </c>
      <c r="U30" s="1">
        <v>7.6206687879614779E-2</v>
      </c>
      <c r="V30" s="1">
        <v>2.681490069860255E-2</v>
      </c>
      <c r="W30" s="1">
        <v>2.2221579199496994E-2</v>
      </c>
      <c r="X30" s="1">
        <v>1.6610789883135857E-2</v>
      </c>
      <c r="Y30" s="1">
        <v>3.5224818070157121E-2</v>
      </c>
      <c r="Z30" s="1">
        <v>2.920173416724774E-2</v>
      </c>
      <c r="AA30" s="1">
        <v>2.1155701225466297E-2</v>
      </c>
      <c r="AB30" s="1">
        <v>3.092115221676591E-3</v>
      </c>
      <c r="AC30" s="1">
        <v>1.0925004888933358</v>
      </c>
      <c r="AD30" s="1">
        <v>1.7479128265518423E-2</v>
      </c>
      <c r="AE30" s="1">
        <v>2.035763384297843E-2</v>
      </c>
      <c r="AF30" s="1">
        <v>1.4662143649142005E-2</v>
      </c>
      <c r="AG30" s="1">
        <v>1.0944952308366285E-2</v>
      </c>
      <c r="AH30" s="1">
        <v>2.3308773423603331E-2</v>
      </c>
      <c r="AI30" s="1">
        <v>1.1618150516964316E-2</v>
      </c>
      <c r="AJ30" s="1">
        <v>2.8696911525699868E-2</v>
      </c>
      <c r="AK30" s="1">
        <v>3.4049263884629304E-2</v>
      </c>
      <c r="AL30" s="2">
        <v>5.528152015282032E-2</v>
      </c>
      <c r="AM30" s="3">
        <v>2.0254061254763371</v>
      </c>
      <c r="AN30" s="3">
        <v>1.5892583356107068</v>
      </c>
    </row>
    <row r="31" spans="1:40">
      <c r="A31" s="108">
        <v>59</v>
      </c>
      <c r="B31" s="43" t="s">
        <v>25</v>
      </c>
      <c r="C31" s="27">
        <v>5.3249333701513388E-3</v>
      </c>
      <c r="D31" s="1">
        <v>3.537896469922024E-3</v>
      </c>
      <c r="E31" s="1">
        <v>6.1984172092096907E-3</v>
      </c>
      <c r="F31" s="1">
        <v>1.0549303243360423E-2</v>
      </c>
      <c r="G31" s="1">
        <v>6.8636012446358667E-3</v>
      </c>
      <c r="H31" s="1">
        <v>6.8755770811940262E-3</v>
      </c>
      <c r="I31" s="1">
        <v>6.8012058722795622E-3</v>
      </c>
      <c r="J31" s="1">
        <v>5.8529006564378662E-3</v>
      </c>
      <c r="K31" s="1">
        <v>1.0223561176754005E-3</v>
      </c>
      <c r="L31" s="1">
        <v>7.5260859541776779E-3</v>
      </c>
      <c r="M31" s="1">
        <v>3.670060209644747E-3</v>
      </c>
      <c r="N31" s="1">
        <v>2.7680997870637406E-3</v>
      </c>
      <c r="O31" s="1">
        <v>6.650078357960271E-3</v>
      </c>
      <c r="P31" s="1">
        <v>6.7729325816234028E-3</v>
      </c>
      <c r="Q31" s="1">
        <v>8.5361685892248705E-3</v>
      </c>
      <c r="R31" s="1">
        <v>1.239348417383178E-2</v>
      </c>
      <c r="S31" s="1">
        <v>9.9464211584119819E-3</v>
      </c>
      <c r="T31" s="1">
        <v>4.4376725821836799E-3</v>
      </c>
      <c r="U31" s="1">
        <v>7.0217682681902307E-3</v>
      </c>
      <c r="V31" s="1">
        <v>9.987335282839585E-3</v>
      </c>
      <c r="W31" s="1">
        <v>9.8375270744070296E-3</v>
      </c>
      <c r="X31" s="1">
        <v>3.4897384302554783E-2</v>
      </c>
      <c r="Y31" s="1">
        <v>1.0971463446228789E-2</v>
      </c>
      <c r="Z31" s="1">
        <v>2.8415050842416543E-2</v>
      </c>
      <c r="AA31" s="1">
        <v>4.3350480891769863E-2</v>
      </c>
      <c r="AB31" s="1">
        <v>5.4920998032434269E-3</v>
      </c>
      <c r="AC31" s="1">
        <v>1.2943229503439953E-2</v>
      </c>
      <c r="AD31" s="1">
        <v>1.1343098058949979</v>
      </c>
      <c r="AE31" s="1">
        <v>2.3416238682920698E-2</v>
      </c>
      <c r="AF31" s="1">
        <v>1.1333130672016479E-2</v>
      </c>
      <c r="AG31" s="1">
        <v>1.2137892151882119E-2</v>
      </c>
      <c r="AH31" s="1">
        <v>4.999186670280735E-2</v>
      </c>
      <c r="AI31" s="1">
        <v>3.9396179778076322E-2</v>
      </c>
      <c r="AJ31" s="1">
        <v>1.7802209739854608E-2</v>
      </c>
      <c r="AK31" s="1">
        <v>3.833257791898166E-3</v>
      </c>
      <c r="AL31" s="2">
        <v>5.7907186934202354E-2</v>
      </c>
      <c r="AM31" s="3">
        <v>1.6287713024227348</v>
      </c>
      <c r="AN31" s="3">
        <v>1.2780342355141558</v>
      </c>
    </row>
    <row r="32" spans="1:40">
      <c r="A32" s="108">
        <v>61</v>
      </c>
      <c r="B32" s="43" t="s">
        <v>26</v>
      </c>
      <c r="C32" s="27">
        <v>1.0462535592752585E-3</v>
      </c>
      <c r="D32" s="1">
        <v>1.5999860145289163E-3</v>
      </c>
      <c r="E32" s="1">
        <v>1.4883548637146127E-3</v>
      </c>
      <c r="F32" s="1">
        <v>3.3922970806493052E-3</v>
      </c>
      <c r="G32" s="1">
        <v>1.6015396689134235E-3</v>
      </c>
      <c r="H32" s="1">
        <v>1.0531905441410431E-3</v>
      </c>
      <c r="I32" s="1">
        <v>1.1356037357420185E-3</v>
      </c>
      <c r="J32" s="1">
        <v>5.61580569070452E-4</v>
      </c>
      <c r="K32" s="1">
        <v>9.8153760523069468E-5</v>
      </c>
      <c r="L32" s="1">
        <v>1.473708360971857E-3</v>
      </c>
      <c r="M32" s="1">
        <v>8.2294364107267555E-4</v>
      </c>
      <c r="N32" s="1">
        <v>8.6703728071458501E-4</v>
      </c>
      <c r="O32" s="1">
        <v>1.2884563864952567E-3</v>
      </c>
      <c r="P32" s="1">
        <v>1.3381080509602976E-3</v>
      </c>
      <c r="Q32" s="1">
        <v>2.5057074124078352E-4</v>
      </c>
      <c r="R32" s="1">
        <v>9.4602571769164057E-4</v>
      </c>
      <c r="S32" s="1">
        <v>5.0920299371846466E-4</v>
      </c>
      <c r="T32" s="1">
        <v>1.2895742453090261E-3</v>
      </c>
      <c r="U32" s="1">
        <v>8.1556397282454211E-4</v>
      </c>
      <c r="V32" s="1">
        <v>2.8466683152642588E-3</v>
      </c>
      <c r="W32" s="1">
        <v>7.4081153288875327E-4</v>
      </c>
      <c r="X32" s="1">
        <v>2.3820925425401813E-3</v>
      </c>
      <c r="Y32" s="1">
        <v>4.3189531132782942E-3</v>
      </c>
      <c r="Z32" s="1">
        <v>1.5356146636596978E-3</v>
      </c>
      <c r="AA32" s="1">
        <v>1.2094348257465858E-3</v>
      </c>
      <c r="AB32" s="1">
        <v>3.8705175284154417E-4</v>
      </c>
      <c r="AC32" s="1">
        <v>1.9331551878577118E-3</v>
      </c>
      <c r="AD32" s="1">
        <v>8.8932628100673737E-4</v>
      </c>
      <c r="AE32" s="1">
        <v>1.0004242865266917</v>
      </c>
      <c r="AF32" s="1">
        <v>2.156063869204783E-3</v>
      </c>
      <c r="AG32" s="1">
        <v>1.0424435046070821E-3</v>
      </c>
      <c r="AH32" s="1">
        <v>1.1413173683798524E-3</v>
      </c>
      <c r="AI32" s="1">
        <v>1.0405952946660763E-3</v>
      </c>
      <c r="AJ32" s="1">
        <v>9.1004347009198609E-4</v>
      </c>
      <c r="AK32" s="1">
        <v>3.9013881172528334E-4</v>
      </c>
      <c r="AL32" s="2">
        <v>0.24701478289723486</v>
      </c>
      <c r="AM32" s="3">
        <v>1.2919409311452428</v>
      </c>
      <c r="AN32" s="3">
        <v>1.0137363900073892</v>
      </c>
    </row>
    <row r="33" spans="1:40">
      <c r="A33" s="109">
        <v>63</v>
      </c>
      <c r="B33" s="44" t="s">
        <v>27</v>
      </c>
      <c r="C33" s="31">
        <v>7.5552021190203805E-5</v>
      </c>
      <c r="D33" s="45">
        <v>2.0419009250950977E-4</v>
      </c>
      <c r="E33" s="45">
        <v>5.0808462704031982E-5</v>
      </c>
      <c r="F33" s="45">
        <v>7.3777364806904282E-4</v>
      </c>
      <c r="G33" s="45">
        <v>2.1382626308375351E-4</v>
      </c>
      <c r="H33" s="45">
        <v>5.6493291299066163E-5</v>
      </c>
      <c r="I33" s="45">
        <v>1.6141559922063669E-4</v>
      </c>
      <c r="J33" s="45">
        <v>3.0089347107211171E-4</v>
      </c>
      <c r="K33" s="45">
        <v>1.6600576435027674E-5</v>
      </c>
      <c r="L33" s="45">
        <v>5.7418632686385268E-4</v>
      </c>
      <c r="M33" s="45">
        <v>5.720335695258228E-5</v>
      </c>
      <c r="N33" s="45">
        <v>3.0869653747670228E-5</v>
      </c>
      <c r="O33" s="45">
        <v>4.4566863570212319E-4</v>
      </c>
      <c r="P33" s="45">
        <v>3.4781271126745918E-4</v>
      </c>
      <c r="Q33" s="45">
        <v>7.6085771971820895E-4</v>
      </c>
      <c r="R33" s="45">
        <v>6.4673937861506737E-4</v>
      </c>
      <c r="S33" s="45">
        <v>2.9182357308147548E-4</v>
      </c>
      <c r="T33" s="45">
        <v>2.0557393041261646E-4</v>
      </c>
      <c r="U33" s="45">
        <v>1.4181979837893076E-4</v>
      </c>
      <c r="V33" s="45">
        <v>2.0067048757940419E-4</v>
      </c>
      <c r="W33" s="45">
        <v>4.2496046379325738E-4</v>
      </c>
      <c r="X33" s="45">
        <v>2.3458442117031559E-4</v>
      </c>
      <c r="Y33" s="45">
        <v>1.7456637891769274E-4</v>
      </c>
      <c r="Z33" s="45">
        <v>2.6500598276503647E-4</v>
      </c>
      <c r="AA33" s="45">
        <v>3.05744050867535E-4</v>
      </c>
      <c r="AB33" s="45">
        <v>3.4058951770980061E-5</v>
      </c>
      <c r="AC33" s="45">
        <v>3.7076056148735068E-4</v>
      </c>
      <c r="AD33" s="45">
        <v>3.3339433570071684E-3</v>
      </c>
      <c r="AE33" s="45">
        <v>1.9098928995256638E-4</v>
      </c>
      <c r="AF33" s="45">
        <v>1.0000600623138542</v>
      </c>
      <c r="AG33" s="45">
        <v>1.3720971767076242E-4</v>
      </c>
      <c r="AH33" s="45">
        <v>1.7853402390619909E-4</v>
      </c>
      <c r="AI33" s="45">
        <v>4.7036023887882207E-4</v>
      </c>
      <c r="AJ33" s="45">
        <v>3.7489837049306632E-4</v>
      </c>
      <c r="AK33" s="45">
        <v>5.583556821264007E-5</v>
      </c>
      <c r="AL33" s="46">
        <v>3.4361146433756608E-4</v>
      </c>
      <c r="AM33" s="6">
        <v>1.012475904152988</v>
      </c>
      <c r="AN33" s="6">
        <v>0.79445092519491456</v>
      </c>
    </row>
    <row r="34" spans="1:40">
      <c r="A34" s="108">
        <v>64</v>
      </c>
      <c r="B34" s="43" t="s">
        <v>254</v>
      </c>
      <c r="C34" s="27">
        <v>4.9045372838470483E-4</v>
      </c>
      <c r="D34" s="1">
        <v>1.5784569582460666E-4</v>
      </c>
      <c r="E34" s="1">
        <v>1.0729296537912774E-4</v>
      </c>
      <c r="F34" s="1">
        <v>4.1481164537395107E-4</v>
      </c>
      <c r="G34" s="1">
        <v>1.3973634994457655E-4</v>
      </c>
      <c r="H34" s="1">
        <v>7.0417610419085545E-5</v>
      </c>
      <c r="I34" s="1">
        <v>1.1242017870878622E-4</v>
      </c>
      <c r="J34" s="1">
        <v>6.1127313117701891E-5</v>
      </c>
      <c r="K34" s="1">
        <v>3.7807334749165764E-5</v>
      </c>
      <c r="L34" s="1">
        <v>1.3326313529973236E-4</v>
      </c>
      <c r="M34" s="1">
        <v>6.2452551329635135E-5</v>
      </c>
      <c r="N34" s="1">
        <v>8.6002767746244665E-5</v>
      </c>
      <c r="O34" s="1">
        <v>8.8895738527901874E-5</v>
      </c>
      <c r="P34" s="1">
        <v>7.4585814052782328E-5</v>
      </c>
      <c r="Q34" s="1">
        <v>5.5287724778408677E-5</v>
      </c>
      <c r="R34" s="1">
        <v>6.7053021420211101E-5</v>
      </c>
      <c r="S34" s="1">
        <v>4.5699555731851539E-5</v>
      </c>
      <c r="T34" s="1">
        <v>6.2234857066611313E-5</v>
      </c>
      <c r="U34" s="1">
        <v>2.5145281351684714E-4</v>
      </c>
      <c r="V34" s="1">
        <v>1.2407708460684928E-4</v>
      </c>
      <c r="W34" s="1">
        <v>9.3941058888239893E-5</v>
      </c>
      <c r="X34" s="1">
        <v>4.0675747604370705E-4</v>
      </c>
      <c r="Y34" s="1">
        <v>1.6782354080991185E-4</v>
      </c>
      <c r="Z34" s="1">
        <v>1.6205198137763527E-4</v>
      </c>
      <c r="AA34" s="1">
        <v>2.7381668892325066E-4</v>
      </c>
      <c r="AB34" s="1">
        <v>3.3740151039309165E-5</v>
      </c>
      <c r="AC34" s="1">
        <v>3.3794434370951571E-3</v>
      </c>
      <c r="AD34" s="1">
        <v>1.0571992674112852E-3</v>
      </c>
      <c r="AE34" s="1">
        <v>1.202491144485016E-4</v>
      </c>
      <c r="AF34" s="1">
        <v>1.0593885120495877E-4</v>
      </c>
      <c r="AG34" s="1">
        <v>1.0144151343026238</v>
      </c>
      <c r="AH34" s="1">
        <v>1.3334712999634328E-4</v>
      </c>
      <c r="AI34" s="1">
        <v>1.2529461016173862E-4</v>
      </c>
      <c r="AJ34" s="1">
        <v>1.9117747239944696E-4</v>
      </c>
      <c r="AK34" s="1">
        <v>1.1514299473193257E-4</v>
      </c>
      <c r="AL34" s="2">
        <v>2.6291985727104343E-3</v>
      </c>
      <c r="AM34" s="3">
        <v>1.0260531745358443</v>
      </c>
      <c r="AN34" s="3">
        <v>0.80510448739134566</v>
      </c>
    </row>
    <row r="35" spans="1:40">
      <c r="A35" s="108">
        <v>65</v>
      </c>
      <c r="B35" s="43" t="s">
        <v>255</v>
      </c>
      <c r="C35" s="27">
        <v>3.4696624644893796E-4</v>
      </c>
      <c r="D35" s="1">
        <v>3.6279231617487384E-4</v>
      </c>
      <c r="E35" s="1">
        <v>1.1389455915678311E-2</v>
      </c>
      <c r="F35" s="1">
        <v>3.0498111644031351E-3</v>
      </c>
      <c r="G35" s="1">
        <v>1.6719907383784737E-3</v>
      </c>
      <c r="H35" s="1">
        <v>7.4557332587559867E-4</v>
      </c>
      <c r="I35" s="1">
        <v>1.4765171912936178E-3</v>
      </c>
      <c r="J35" s="1">
        <v>1.1116779229771024E-3</v>
      </c>
      <c r="K35" s="1">
        <v>2.1006252295185894E-4</v>
      </c>
      <c r="L35" s="1">
        <v>1.3374344996609033E-3</v>
      </c>
      <c r="M35" s="1">
        <v>1.634572842623894E-3</v>
      </c>
      <c r="N35" s="1">
        <v>4.338166037798942E-4</v>
      </c>
      <c r="O35" s="1">
        <v>1.4204607077704418E-3</v>
      </c>
      <c r="P35" s="1">
        <v>1.7030572529165107E-3</v>
      </c>
      <c r="Q35" s="1">
        <v>9.8214921449237404E-4</v>
      </c>
      <c r="R35" s="1">
        <v>7.8019763661718372E-4</v>
      </c>
      <c r="S35" s="1">
        <v>2.4555485553265084E-4</v>
      </c>
      <c r="T35" s="1">
        <v>6.0256937296040817E-4</v>
      </c>
      <c r="U35" s="1">
        <v>1.0503333666318033E-3</v>
      </c>
      <c r="V35" s="1">
        <v>1.4080641153561173E-3</v>
      </c>
      <c r="W35" s="1">
        <v>1.1996544810671831E-3</v>
      </c>
      <c r="X35" s="1">
        <v>9.2306852151447551E-3</v>
      </c>
      <c r="Y35" s="1">
        <v>2.2851262704437518E-3</v>
      </c>
      <c r="Z35" s="1">
        <v>8.8772275481599982E-4</v>
      </c>
      <c r="AA35" s="1">
        <v>3.4776124228890143E-3</v>
      </c>
      <c r="AB35" s="1">
        <v>5.7874412479265956E-4</v>
      </c>
      <c r="AC35" s="1">
        <v>1.8874685747101668E-3</v>
      </c>
      <c r="AD35" s="1">
        <v>1.7368687390533751E-3</v>
      </c>
      <c r="AE35" s="1">
        <v>3.4115315487127912E-4</v>
      </c>
      <c r="AF35" s="1">
        <v>8.8561739034356845E-4</v>
      </c>
      <c r="AG35" s="1">
        <v>1.1679684959382008E-3</v>
      </c>
      <c r="AH35" s="1">
        <v>1.0003592502747842</v>
      </c>
      <c r="AI35" s="1">
        <v>2.4878438108482171E-3</v>
      </c>
      <c r="AJ35" s="1">
        <v>3.123559471419987E-3</v>
      </c>
      <c r="AK35" s="1">
        <v>2.7565991988699669E-4</v>
      </c>
      <c r="AL35" s="2">
        <v>4.9462911949231794E-3</v>
      </c>
      <c r="AM35" s="3">
        <v>1.0668342841084566</v>
      </c>
      <c r="AN35" s="3">
        <v>0.83710385655908981</v>
      </c>
    </row>
    <row r="36" spans="1:40">
      <c r="A36" s="108">
        <v>66</v>
      </c>
      <c r="B36" s="43" t="s">
        <v>28</v>
      </c>
      <c r="C36" s="27">
        <v>1.6624732143864337E-2</v>
      </c>
      <c r="D36" s="1">
        <v>2.2711252591577653E-2</v>
      </c>
      <c r="E36" s="1">
        <v>1.305685821755872E-2</v>
      </c>
      <c r="F36" s="1">
        <v>3.1761741961771152E-2</v>
      </c>
      <c r="G36" s="1">
        <v>2.9186137623889382E-2</v>
      </c>
      <c r="H36" s="1">
        <v>2.3099393146414515E-2</v>
      </c>
      <c r="I36" s="1">
        <v>1.971869816330972E-2</v>
      </c>
      <c r="J36" s="1">
        <v>1.7463811663575815E-2</v>
      </c>
      <c r="K36" s="1">
        <v>3.8576477090560271E-3</v>
      </c>
      <c r="L36" s="1">
        <v>2.9310516670728069E-2</v>
      </c>
      <c r="M36" s="1">
        <v>9.9367061546433606E-3</v>
      </c>
      <c r="N36" s="1">
        <v>7.6192151573678986E-3</v>
      </c>
      <c r="O36" s="1">
        <v>1.9878780209829371E-2</v>
      </c>
      <c r="P36" s="1">
        <v>2.4810952668858945E-2</v>
      </c>
      <c r="Q36" s="1">
        <v>3.11257143417751E-2</v>
      </c>
      <c r="R36" s="1">
        <v>2.704516974060658E-2</v>
      </c>
      <c r="S36" s="1">
        <v>1.6997773285068341E-2</v>
      </c>
      <c r="T36" s="1">
        <v>1.9035788645459309E-2</v>
      </c>
      <c r="U36" s="1">
        <v>3.2302063236000822E-2</v>
      </c>
      <c r="V36" s="1">
        <v>5.5748231449168753E-2</v>
      </c>
      <c r="W36" s="1">
        <v>3.2478538260396483E-2</v>
      </c>
      <c r="X36" s="1">
        <v>8.7028772215725483E-2</v>
      </c>
      <c r="Y36" s="1">
        <v>3.9173648726326116E-2</v>
      </c>
      <c r="Z36" s="1">
        <v>5.0603523394723342E-2</v>
      </c>
      <c r="AA36" s="1">
        <v>6.6706513407312623E-2</v>
      </c>
      <c r="AB36" s="1">
        <v>1.8014709519272101E-2</v>
      </c>
      <c r="AC36" s="1">
        <v>6.0455496712656383E-2</v>
      </c>
      <c r="AD36" s="1">
        <v>8.3785854952161426E-2</v>
      </c>
      <c r="AE36" s="1">
        <v>5.27448838728867E-2</v>
      </c>
      <c r="AF36" s="1">
        <v>3.024197806303176E-2</v>
      </c>
      <c r="AG36" s="1">
        <v>3.0337601674523772E-2</v>
      </c>
      <c r="AH36" s="1">
        <v>4.8300986367581476E-2</v>
      </c>
      <c r="AI36" s="1">
        <v>1.0760943839793433</v>
      </c>
      <c r="AJ36" s="1">
        <v>2.6601486764614928E-2</v>
      </c>
      <c r="AK36" s="1">
        <v>9.2027231777002307E-3</v>
      </c>
      <c r="AL36" s="2">
        <v>4.1805147329952802E-2</v>
      </c>
      <c r="AM36" s="3">
        <v>2.2048674331987321</v>
      </c>
      <c r="AN36" s="3">
        <v>1.7300747257805245</v>
      </c>
    </row>
    <row r="37" spans="1:40">
      <c r="A37" s="108">
        <v>67</v>
      </c>
      <c r="B37" s="43" t="s">
        <v>29</v>
      </c>
      <c r="C37" s="27">
        <v>1.2080093124958382E-4</v>
      </c>
      <c r="D37" s="1">
        <v>1.6591354422446813E-4</v>
      </c>
      <c r="E37" s="1">
        <v>5.6060625964167627E-4</v>
      </c>
      <c r="F37" s="1">
        <v>2.295770841334322E-4</v>
      </c>
      <c r="G37" s="1">
        <v>1.7434768428639533E-4</v>
      </c>
      <c r="H37" s="1">
        <v>1.0137331103319503E-4</v>
      </c>
      <c r="I37" s="1">
        <v>1.0929190651156999E-4</v>
      </c>
      <c r="J37" s="1">
        <v>7.9815466320533492E-5</v>
      </c>
      <c r="K37" s="1">
        <v>2.2346688798106171E-5</v>
      </c>
      <c r="L37" s="1">
        <v>1.0930525292921308E-4</v>
      </c>
      <c r="M37" s="1">
        <v>8.5024383933297322E-5</v>
      </c>
      <c r="N37" s="1">
        <v>5.4334125124152283E-5</v>
      </c>
      <c r="O37" s="1">
        <v>8.7382366699119039E-5</v>
      </c>
      <c r="P37" s="1">
        <v>1.7334650592672239E-4</v>
      </c>
      <c r="Q37" s="1">
        <v>2.0619032305402115E-4</v>
      </c>
      <c r="R37" s="1">
        <v>9.2415378107594864E-5</v>
      </c>
      <c r="S37" s="1">
        <v>1.8283443362780463E-4</v>
      </c>
      <c r="T37" s="1">
        <v>1.2059946290877803E-4</v>
      </c>
      <c r="U37" s="1">
        <v>1.2480656277116085E-4</v>
      </c>
      <c r="V37" s="1">
        <v>2.6675098500310833E-4</v>
      </c>
      <c r="W37" s="1">
        <v>1.2158291975843961E-4</v>
      </c>
      <c r="X37" s="1">
        <v>3.8624712631905238E-4</v>
      </c>
      <c r="Y37" s="1">
        <v>1.4623683359220465E-4</v>
      </c>
      <c r="Z37" s="1">
        <v>6.2323086476971179E-4</v>
      </c>
      <c r="AA37" s="1">
        <v>3.5031269917737423E-4</v>
      </c>
      <c r="AB37" s="1">
        <v>3.1486686473538482E-4</v>
      </c>
      <c r="AC37" s="1">
        <v>3.5520299535601933E-4</v>
      </c>
      <c r="AD37" s="1">
        <v>4.3096925457149961E-3</v>
      </c>
      <c r="AE37" s="1">
        <v>4.088757327719165E-4</v>
      </c>
      <c r="AF37" s="1">
        <v>1.6539141555732754E-3</v>
      </c>
      <c r="AG37" s="1">
        <v>7.3560359328578928E-3</v>
      </c>
      <c r="AH37" s="1">
        <v>1.6818245332783006E-3</v>
      </c>
      <c r="AI37" s="1">
        <v>9.371803895427336E-4</v>
      </c>
      <c r="AJ37" s="1">
        <v>1.0089878069377067</v>
      </c>
      <c r="AK37" s="1">
        <v>8.2041767303242763E-5</v>
      </c>
      <c r="AL37" s="2">
        <v>1.2578177337547415E-3</v>
      </c>
      <c r="AM37" s="3">
        <v>1.0320399326884961</v>
      </c>
      <c r="AN37" s="3">
        <v>0.80980206639918528</v>
      </c>
    </row>
    <row r="38" spans="1:40">
      <c r="A38" s="109">
        <v>68</v>
      </c>
      <c r="B38" s="44" t="s">
        <v>30</v>
      </c>
      <c r="C38" s="31">
        <v>8.8276153728790712E-4</v>
      </c>
      <c r="D38" s="45">
        <v>2.7068252097827146E-3</v>
      </c>
      <c r="E38" s="45">
        <v>1.3749485212357774E-3</v>
      </c>
      <c r="F38" s="45">
        <v>1.9547694339873325E-3</v>
      </c>
      <c r="G38" s="45">
        <v>9.7187617729668709E-4</v>
      </c>
      <c r="H38" s="45">
        <v>1.2599752435571289E-3</v>
      </c>
      <c r="I38" s="45">
        <v>1.0112158364711952E-3</v>
      </c>
      <c r="J38" s="45">
        <v>4.4606853305402869E-4</v>
      </c>
      <c r="K38" s="45">
        <v>8.4376263380402428E-5</v>
      </c>
      <c r="L38" s="45">
        <v>1.2385148385956146E-3</v>
      </c>
      <c r="M38" s="45">
        <v>2.9543630726432813E-4</v>
      </c>
      <c r="N38" s="45">
        <v>2.5622324793549042E-4</v>
      </c>
      <c r="O38" s="45">
        <v>5.8428659274432167E-4</v>
      </c>
      <c r="P38" s="45">
        <v>1.6910401562195234E-3</v>
      </c>
      <c r="Q38" s="45">
        <v>8.6233667407659761E-4</v>
      </c>
      <c r="R38" s="45">
        <v>1.1414919161223266E-3</v>
      </c>
      <c r="S38" s="45">
        <v>5.2413492335592318E-4</v>
      </c>
      <c r="T38" s="45">
        <v>5.1075410112609479E-4</v>
      </c>
      <c r="U38" s="45">
        <v>7.1139482112645151E-4</v>
      </c>
      <c r="V38" s="45">
        <v>1.3618729450684782E-3</v>
      </c>
      <c r="W38" s="45">
        <v>2.7821066779662511E-4</v>
      </c>
      <c r="X38" s="45">
        <v>1.493728716507328E-3</v>
      </c>
      <c r="Y38" s="45">
        <v>3.560171113486148E-3</v>
      </c>
      <c r="Z38" s="45">
        <v>2.3851071969693224E-3</v>
      </c>
      <c r="AA38" s="45">
        <v>3.8570766331518639E-3</v>
      </c>
      <c r="AB38" s="45">
        <v>5.5846743935106637E-4</v>
      </c>
      <c r="AC38" s="45">
        <v>2.7587676089402082E-3</v>
      </c>
      <c r="AD38" s="45">
        <v>2.8351572909280508E-3</v>
      </c>
      <c r="AE38" s="45">
        <v>3.195286633275229E-3</v>
      </c>
      <c r="AF38" s="45">
        <v>2.6619790819480803E-3</v>
      </c>
      <c r="AG38" s="45">
        <v>2.7773533514976684E-3</v>
      </c>
      <c r="AH38" s="45">
        <v>5.4511171741387018E-3</v>
      </c>
      <c r="AI38" s="45">
        <v>1.8132888545767474E-3</v>
      </c>
      <c r="AJ38" s="45">
        <v>2.2903620201309574E-3</v>
      </c>
      <c r="AK38" s="45">
        <v>1.0003953825292049</v>
      </c>
      <c r="AL38" s="46">
        <v>1.3725137522378017E-3</v>
      </c>
      <c r="AM38" s="6">
        <v>1.057554273343829</v>
      </c>
      <c r="AN38" s="6">
        <v>0.82982218881022152</v>
      </c>
    </row>
    <row r="39" spans="1:40">
      <c r="A39" s="108">
        <v>69</v>
      </c>
      <c r="B39" s="43" t="s">
        <v>31</v>
      </c>
      <c r="C39" s="27">
        <v>4.2424955504728763E-3</v>
      </c>
      <c r="D39" s="1">
        <v>6.4878475081697889E-3</v>
      </c>
      <c r="E39" s="1">
        <v>6.0351898742479412E-3</v>
      </c>
      <c r="F39" s="1">
        <v>1.3755561587294414E-2</v>
      </c>
      <c r="G39" s="1">
        <v>6.4941474836917928E-3</v>
      </c>
      <c r="H39" s="1">
        <v>4.2706246088315162E-3</v>
      </c>
      <c r="I39" s="1">
        <v>4.604805167232294E-3</v>
      </c>
      <c r="J39" s="1">
        <v>2.2771755894085387E-3</v>
      </c>
      <c r="K39" s="1">
        <v>3.9800762309449644E-4</v>
      </c>
      <c r="L39" s="1">
        <v>5.9757991824168208E-3</v>
      </c>
      <c r="M39" s="1">
        <v>3.3369872002722042E-3</v>
      </c>
      <c r="N39" s="1">
        <v>3.5157842694210416E-3</v>
      </c>
      <c r="O39" s="1">
        <v>5.224613515743718E-3</v>
      </c>
      <c r="P39" s="1">
        <v>5.4259480428275964E-3</v>
      </c>
      <c r="Q39" s="1">
        <v>1.0160493556925986E-3</v>
      </c>
      <c r="R39" s="1">
        <v>3.8360776528395843E-3</v>
      </c>
      <c r="S39" s="1">
        <v>2.064787656860629E-3</v>
      </c>
      <c r="T39" s="1">
        <v>5.2291463663146241E-3</v>
      </c>
      <c r="U39" s="1">
        <v>3.3070630872987111E-3</v>
      </c>
      <c r="V39" s="1">
        <v>1.1543069606899572E-2</v>
      </c>
      <c r="W39" s="1">
        <v>3.0039464183009433E-3</v>
      </c>
      <c r="X39" s="1">
        <v>9.6592426596300365E-3</v>
      </c>
      <c r="Y39" s="1">
        <v>1.7513096326741872E-2</v>
      </c>
      <c r="Z39" s="1">
        <v>6.2268255338887536E-3</v>
      </c>
      <c r="AA39" s="1">
        <v>4.9041858174141799E-3</v>
      </c>
      <c r="AB39" s="1">
        <v>1.5694716875041647E-3</v>
      </c>
      <c r="AC39" s="1">
        <v>7.838828561348956E-3</v>
      </c>
      <c r="AD39" s="1">
        <v>3.6061648313083982E-3</v>
      </c>
      <c r="AE39" s="1">
        <v>1.7204564664629175E-3</v>
      </c>
      <c r="AF39" s="1">
        <v>8.7427099201199659E-3</v>
      </c>
      <c r="AG39" s="1">
        <v>4.227046006876586E-3</v>
      </c>
      <c r="AH39" s="1">
        <v>4.6279736055407266E-3</v>
      </c>
      <c r="AI39" s="1">
        <v>4.2195516262061028E-3</v>
      </c>
      <c r="AJ39" s="1">
        <v>3.690171792845864E-3</v>
      </c>
      <c r="AK39" s="1">
        <v>1.5819895264756118E-3</v>
      </c>
      <c r="AL39" s="2">
        <v>1.0016301574815816</v>
      </c>
      <c r="AM39" s="3">
        <v>1.1838029991912775</v>
      </c>
      <c r="AN39" s="3">
        <v>0.92888471132831707</v>
      </c>
    </row>
    <row r="40" spans="1:40">
      <c r="A40" s="57"/>
      <c r="B40" s="47" t="s">
        <v>278</v>
      </c>
      <c r="C40" s="48">
        <v>1.3101875057673877</v>
      </c>
      <c r="D40" s="49">
        <v>1.2881007219268723</v>
      </c>
      <c r="E40" s="49">
        <v>1.2412074838629821</v>
      </c>
      <c r="F40" s="49">
        <v>1.3063059027312656</v>
      </c>
      <c r="G40" s="49">
        <v>1.3507692055556657</v>
      </c>
      <c r="H40" s="49">
        <v>1.2131446656711551</v>
      </c>
      <c r="I40" s="49">
        <v>1.3299314622694693</v>
      </c>
      <c r="J40" s="49">
        <v>1.3554446774018931</v>
      </c>
      <c r="K40" s="49">
        <v>1.0569689064791306</v>
      </c>
      <c r="L40" s="49">
        <v>1.2521191348152678</v>
      </c>
      <c r="M40" s="49">
        <v>1.765575131729602</v>
      </c>
      <c r="N40" s="49">
        <v>1.1124269092071317</v>
      </c>
      <c r="O40" s="49">
        <v>1.4998773835409016</v>
      </c>
      <c r="P40" s="49">
        <v>1.2438741110569929</v>
      </c>
      <c r="Q40" s="49">
        <v>1.1918315473370444</v>
      </c>
      <c r="R40" s="49">
        <v>1.2313000044673339</v>
      </c>
      <c r="S40" s="49">
        <v>1.1835392777775773</v>
      </c>
      <c r="T40" s="49">
        <v>1.3954259745550446</v>
      </c>
      <c r="U40" s="49">
        <v>1.2946209806871349</v>
      </c>
      <c r="V40" s="49">
        <v>1.2778908702856653</v>
      </c>
      <c r="W40" s="49">
        <v>1.2080181132535142</v>
      </c>
      <c r="X40" s="49">
        <v>1.3030814324295195</v>
      </c>
      <c r="Y40" s="49">
        <v>1.2327382636201696</v>
      </c>
      <c r="Z40" s="49">
        <v>1.1974253434146158</v>
      </c>
      <c r="AA40" s="49">
        <v>1.220777271165818</v>
      </c>
      <c r="AB40" s="49">
        <v>1.1336734704336862</v>
      </c>
      <c r="AC40" s="49">
        <v>1.3144359626408195</v>
      </c>
      <c r="AD40" s="49">
        <v>1.3156537303223748</v>
      </c>
      <c r="AE40" s="49">
        <v>1.1860501107434547</v>
      </c>
      <c r="AF40" s="49">
        <v>1.141590229625475</v>
      </c>
      <c r="AG40" s="49">
        <v>1.2155802529557727</v>
      </c>
      <c r="AH40" s="49">
        <v>1.2305798652707691</v>
      </c>
      <c r="AI40" s="49">
        <v>1.2006846872700658</v>
      </c>
      <c r="AJ40" s="49">
        <v>1.2696766430222177</v>
      </c>
      <c r="AK40" s="49">
        <v>1.2952515994504661</v>
      </c>
      <c r="AL40" s="50">
        <v>1.5138938853452122</v>
      </c>
      <c r="AM40" s="25"/>
      <c r="AN40" s="42"/>
    </row>
    <row r="41" spans="1:40">
      <c r="A41" s="57"/>
      <c r="B41" s="47" t="s">
        <v>279</v>
      </c>
      <c r="C41" s="48">
        <v>1.0280537757651556</v>
      </c>
      <c r="D41" s="49">
        <v>1.0107231254408331</v>
      </c>
      <c r="E41" s="49">
        <v>0.97392780397942114</v>
      </c>
      <c r="F41" s="49">
        <v>1.025008031060874</v>
      </c>
      <c r="G41" s="49">
        <v>1.0598966757398971</v>
      </c>
      <c r="H41" s="49">
        <v>0.95190798920197739</v>
      </c>
      <c r="I41" s="49">
        <v>1.0435460995288595</v>
      </c>
      <c r="J41" s="49">
        <v>1.0635653387853308</v>
      </c>
      <c r="K41" s="49">
        <v>0.82936287393138797</v>
      </c>
      <c r="L41" s="49">
        <v>0.98248975706777575</v>
      </c>
      <c r="M41" s="49">
        <v>1.3853789420076605</v>
      </c>
      <c r="N41" s="49">
        <v>0.8728786370186894</v>
      </c>
      <c r="O41" s="49">
        <v>1.1768961316959365</v>
      </c>
      <c r="P41" s="49">
        <v>0.9760202038407334</v>
      </c>
      <c r="Q41" s="49">
        <v>0.93518440446295292</v>
      </c>
      <c r="R41" s="49">
        <v>0.96615378571396227</v>
      </c>
      <c r="S41" s="49">
        <v>0.92867777927171391</v>
      </c>
      <c r="T41" s="49">
        <v>1.0949371258901175</v>
      </c>
      <c r="U41" s="49">
        <v>1.0158393218691664</v>
      </c>
      <c r="V41" s="49">
        <v>1.0027118472966432</v>
      </c>
      <c r="W41" s="49">
        <v>0.94788538057045424</v>
      </c>
      <c r="X41" s="49">
        <v>1.0224779131548791</v>
      </c>
      <c r="Y41" s="49">
        <v>0.96728233238845951</v>
      </c>
      <c r="Z41" s="49">
        <v>0.93957364123486009</v>
      </c>
      <c r="AA41" s="49">
        <v>0.95789700135723999</v>
      </c>
      <c r="AB41" s="49">
        <v>0.88954999695368697</v>
      </c>
      <c r="AC41" s="49">
        <v>1.0313873765747197</v>
      </c>
      <c r="AD41" s="49">
        <v>1.0323429120667897</v>
      </c>
      <c r="AE41" s="49">
        <v>0.93064793339051233</v>
      </c>
      <c r="AF41" s="49">
        <v>0.89576197359299625</v>
      </c>
      <c r="AG41" s="49">
        <v>0.95381910092692868</v>
      </c>
      <c r="AH41" s="49">
        <v>0.96558872016659147</v>
      </c>
      <c r="AI41" s="49">
        <v>0.94213112307800273</v>
      </c>
      <c r="AJ41" s="49">
        <v>0.99626645889535925</v>
      </c>
      <c r="AK41" s="49">
        <v>1.0163341441734983</v>
      </c>
      <c r="AL41" s="50">
        <v>1.1878943419059329</v>
      </c>
      <c r="AM41" s="27"/>
      <c r="AN41" s="1"/>
    </row>
    <row r="42" spans="1:40" ht="11.25" customHeight="1"/>
  </sheetData>
  <sheetProtection sheet="1" objects="1" scenarios="1"/>
  <phoneticPr fontId="5"/>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541020</xdr:colOff>
                <xdr:row>0</xdr:row>
                <xdr:rowOff>45720</xdr:rowOff>
              </from>
              <to>
                <xdr:col>9</xdr:col>
                <xdr:colOff>190500</xdr:colOff>
                <xdr:row>0</xdr:row>
                <xdr:rowOff>236220</xdr:rowOff>
              </to>
            </anchor>
          </objectPr>
        </oleObject>
      </mc:Choice>
      <mc:Fallback>
        <oleObject progId="Equation.3" shapeId="3073"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89"/>
  <sheetViews>
    <sheetView zoomScaleNormal="100" workbookViewId="0">
      <pane xSplit="2" ySplit="3" topLeftCell="C4" activePane="bottomRight" state="frozen"/>
      <selection activeCell="S46" sqref="S46"/>
      <selection pane="topRight" activeCell="S46" sqref="S46"/>
      <selection pane="bottomLeft" activeCell="S46" sqref="S46"/>
      <selection pane="bottomRight" activeCell="B3" sqref="B3"/>
    </sheetView>
  </sheetViews>
  <sheetFormatPr defaultColWidth="10.375" defaultRowHeight="10.8"/>
  <cols>
    <col min="1" max="1" width="4.625" style="33" bestFit="1" customWidth="1"/>
    <col min="2" max="2" width="31.625" style="33" bestFit="1" customWidth="1"/>
    <col min="3" max="39" width="10.375" style="33" customWidth="1"/>
    <col min="40" max="16384" width="10.375" style="33"/>
  </cols>
  <sheetData>
    <row r="1" spans="1:39" ht="21" customHeight="1">
      <c r="A1" s="32" t="s">
        <v>39</v>
      </c>
      <c r="C1" s="33" t="s">
        <v>308</v>
      </c>
    </row>
    <row r="2" spans="1:39">
      <c r="A2" s="34"/>
      <c r="B2" s="35"/>
      <c r="C2" s="102">
        <v>1</v>
      </c>
      <c r="D2" s="103">
        <v>2</v>
      </c>
      <c r="E2" s="103">
        <v>3</v>
      </c>
      <c r="F2" s="103">
        <v>6</v>
      </c>
      <c r="G2" s="103">
        <v>11</v>
      </c>
      <c r="H2" s="103">
        <v>15</v>
      </c>
      <c r="I2" s="103">
        <v>16</v>
      </c>
      <c r="J2" s="103">
        <v>20</v>
      </c>
      <c r="K2" s="103">
        <v>21</v>
      </c>
      <c r="L2" s="103">
        <v>25</v>
      </c>
      <c r="M2" s="103">
        <v>26</v>
      </c>
      <c r="N2" s="103">
        <v>27</v>
      </c>
      <c r="O2" s="103">
        <v>28</v>
      </c>
      <c r="P2" s="103">
        <v>29</v>
      </c>
      <c r="Q2" s="103">
        <v>32</v>
      </c>
      <c r="R2" s="103">
        <v>33</v>
      </c>
      <c r="S2" s="103">
        <v>34</v>
      </c>
      <c r="T2" s="103">
        <v>35</v>
      </c>
      <c r="U2" s="103">
        <v>39</v>
      </c>
      <c r="V2" s="103">
        <v>41</v>
      </c>
      <c r="W2" s="103">
        <v>46</v>
      </c>
      <c r="X2" s="103">
        <v>47</v>
      </c>
      <c r="Y2" s="103">
        <v>48</v>
      </c>
      <c r="Z2" s="103">
        <v>51</v>
      </c>
      <c r="AA2" s="103">
        <v>53</v>
      </c>
      <c r="AB2" s="103">
        <v>55</v>
      </c>
      <c r="AC2" s="103">
        <v>57</v>
      </c>
      <c r="AD2" s="103">
        <v>59</v>
      </c>
      <c r="AE2" s="103">
        <v>61</v>
      </c>
      <c r="AF2" s="103">
        <v>63</v>
      </c>
      <c r="AG2" s="103">
        <v>64</v>
      </c>
      <c r="AH2" s="103">
        <v>65</v>
      </c>
      <c r="AI2" s="103">
        <v>66</v>
      </c>
      <c r="AJ2" s="103">
        <v>67</v>
      </c>
      <c r="AK2" s="103">
        <v>68</v>
      </c>
      <c r="AL2" s="104">
        <v>69</v>
      </c>
      <c r="AM2" s="105">
        <v>70</v>
      </c>
    </row>
    <row r="3" spans="1:39" ht="32.4">
      <c r="A3" s="36"/>
      <c r="B3" s="37"/>
      <c r="C3" s="38" t="s">
        <v>0</v>
      </c>
      <c r="D3" s="39" t="s">
        <v>1</v>
      </c>
      <c r="E3" s="39" t="s">
        <v>2</v>
      </c>
      <c r="F3" s="39" t="s">
        <v>3</v>
      </c>
      <c r="G3" s="39" t="s">
        <v>4</v>
      </c>
      <c r="H3" s="39" t="s">
        <v>5</v>
      </c>
      <c r="I3" s="39" t="s">
        <v>6</v>
      </c>
      <c r="J3" s="39" t="s">
        <v>7</v>
      </c>
      <c r="K3" s="39" t="s">
        <v>261</v>
      </c>
      <c r="L3" s="39" t="s">
        <v>262</v>
      </c>
      <c r="M3" s="39" t="s">
        <v>10</v>
      </c>
      <c r="N3" s="39" t="s">
        <v>11</v>
      </c>
      <c r="O3" s="39" t="s">
        <v>12</v>
      </c>
      <c r="P3" s="39" t="s">
        <v>13</v>
      </c>
      <c r="Q3" s="39" t="s">
        <v>16</v>
      </c>
      <c r="R3" s="39" t="s">
        <v>14</v>
      </c>
      <c r="S3" s="39" t="s">
        <v>263</v>
      </c>
      <c r="T3" s="39" t="s">
        <v>17</v>
      </c>
      <c r="U3" s="39" t="s">
        <v>18</v>
      </c>
      <c r="V3" s="39" t="s">
        <v>19</v>
      </c>
      <c r="W3" s="39" t="s">
        <v>264</v>
      </c>
      <c r="X3" s="39" t="s">
        <v>250</v>
      </c>
      <c r="Y3" s="39" t="s">
        <v>251</v>
      </c>
      <c r="Z3" s="39" t="s">
        <v>21</v>
      </c>
      <c r="AA3" s="39" t="s">
        <v>22</v>
      </c>
      <c r="AB3" s="39" t="s">
        <v>23</v>
      </c>
      <c r="AC3" s="39" t="s">
        <v>260</v>
      </c>
      <c r="AD3" s="39" t="s">
        <v>25</v>
      </c>
      <c r="AE3" s="39" t="s">
        <v>26</v>
      </c>
      <c r="AF3" s="39" t="s">
        <v>27</v>
      </c>
      <c r="AG3" s="39" t="s">
        <v>254</v>
      </c>
      <c r="AH3" s="39" t="s">
        <v>255</v>
      </c>
      <c r="AI3" s="39" t="s">
        <v>265</v>
      </c>
      <c r="AJ3" s="39" t="s">
        <v>266</v>
      </c>
      <c r="AK3" s="39" t="s">
        <v>30</v>
      </c>
      <c r="AL3" s="40" t="s">
        <v>31</v>
      </c>
      <c r="AM3" s="41" t="s">
        <v>267</v>
      </c>
    </row>
    <row r="4" spans="1:39">
      <c r="A4" s="110">
        <v>1</v>
      </c>
      <c r="B4" s="35" t="s">
        <v>0</v>
      </c>
      <c r="C4" s="25">
        <v>0.13359141248706058</v>
      </c>
      <c r="D4" s="42">
        <v>2.1381002453557661E-3</v>
      </c>
      <c r="E4" s="42">
        <v>0</v>
      </c>
      <c r="F4" s="42">
        <v>0</v>
      </c>
      <c r="G4" s="42">
        <v>0.15764419426984658</v>
      </c>
      <c r="H4" s="42">
        <v>8.6933614330874601E-3</v>
      </c>
      <c r="I4" s="42">
        <v>0</v>
      </c>
      <c r="J4" s="42">
        <v>2.6313836354926421E-4</v>
      </c>
      <c r="K4" s="42">
        <v>0</v>
      </c>
      <c r="L4" s="42">
        <v>1.0778301124176808E-5</v>
      </c>
      <c r="M4" s="42">
        <v>0</v>
      </c>
      <c r="N4" s="42">
        <v>3.9271127866792337E-6</v>
      </c>
      <c r="O4" s="42">
        <v>0</v>
      </c>
      <c r="P4" s="42">
        <v>0</v>
      </c>
      <c r="Q4" s="42">
        <v>0</v>
      </c>
      <c r="R4" s="42">
        <v>0</v>
      </c>
      <c r="S4" s="42">
        <v>0</v>
      </c>
      <c r="T4" s="42">
        <v>0</v>
      </c>
      <c r="U4" s="42">
        <v>1.9420086344691593E-3</v>
      </c>
      <c r="V4" s="42">
        <v>1.180685094115652E-3</v>
      </c>
      <c r="W4" s="42">
        <v>0</v>
      </c>
      <c r="X4" s="42">
        <v>0</v>
      </c>
      <c r="Y4" s="42">
        <v>0</v>
      </c>
      <c r="Z4" s="42">
        <v>1.2989464678181683E-4</v>
      </c>
      <c r="AA4" s="42">
        <v>0</v>
      </c>
      <c r="AB4" s="42">
        <v>1.8998620700137169E-6</v>
      </c>
      <c r="AC4" s="42">
        <v>1.7547861793040518E-5</v>
      </c>
      <c r="AD4" s="42">
        <v>0</v>
      </c>
      <c r="AE4" s="42">
        <v>3.0121306717051397E-5</v>
      </c>
      <c r="AF4" s="42">
        <v>2.2260356579210344E-3</v>
      </c>
      <c r="AG4" s="42">
        <v>2.342653954837879E-3</v>
      </c>
      <c r="AH4" s="42">
        <v>2.0432117549884798E-3</v>
      </c>
      <c r="AI4" s="42">
        <v>1.351625329458674E-5</v>
      </c>
      <c r="AJ4" s="42">
        <v>1.5726167006022213E-2</v>
      </c>
      <c r="AK4" s="42">
        <v>0</v>
      </c>
      <c r="AL4" s="26">
        <v>0</v>
      </c>
      <c r="AM4" s="29">
        <v>7.0643470427578306E-3</v>
      </c>
    </row>
    <row r="5" spans="1:39">
      <c r="A5" s="111">
        <v>2</v>
      </c>
      <c r="B5" s="43" t="s">
        <v>1</v>
      </c>
      <c r="C5" s="27">
        <v>1.6307199273975128E-4</v>
      </c>
      <c r="D5" s="1">
        <v>0.19950928846827901</v>
      </c>
      <c r="E5" s="1">
        <v>3.1410070551850776E-4</v>
      </c>
      <c r="F5" s="1">
        <v>6.6580112520390157E-5</v>
      </c>
      <c r="G5" s="1">
        <v>1.3679048485387357E-4</v>
      </c>
      <c r="H5" s="1">
        <v>0</v>
      </c>
      <c r="I5" s="1">
        <v>0.1272817714535506</v>
      </c>
      <c r="J5" s="1">
        <v>1.889198507533179E-5</v>
      </c>
      <c r="K5" s="1">
        <v>0</v>
      </c>
      <c r="L5" s="1">
        <v>0</v>
      </c>
      <c r="M5" s="1">
        <v>0</v>
      </c>
      <c r="N5" s="1">
        <v>0</v>
      </c>
      <c r="O5" s="1">
        <v>0</v>
      </c>
      <c r="P5" s="1">
        <v>0</v>
      </c>
      <c r="Q5" s="1">
        <v>0</v>
      </c>
      <c r="R5" s="1">
        <v>0</v>
      </c>
      <c r="S5" s="1">
        <v>0</v>
      </c>
      <c r="T5" s="1">
        <v>1.6244367265650636E-6</v>
      </c>
      <c r="U5" s="1">
        <v>5.975411182982029E-5</v>
      </c>
      <c r="V5" s="1">
        <v>3.6035272172290995E-5</v>
      </c>
      <c r="W5" s="1">
        <v>0</v>
      </c>
      <c r="X5" s="1">
        <v>0</v>
      </c>
      <c r="Y5" s="1">
        <v>0</v>
      </c>
      <c r="Z5" s="1">
        <v>0</v>
      </c>
      <c r="AA5" s="1">
        <v>0</v>
      </c>
      <c r="AB5" s="1">
        <v>0</v>
      </c>
      <c r="AC5" s="1">
        <v>0</v>
      </c>
      <c r="AD5" s="1">
        <v>0</v>
      </c>
      <c r="AE5" s="1">
        <v>2.7383006106410362E-6</v>
      </c>
      <c r="AF5" s="1">
        <v>6.2025761366220765E-5</v>
      </c>
      <c r="AG5" s="1">
        <v>6.1055003922120364E-5</v>
      </c>
      <c r="AH5" s="1">
        <v>0</v>
      </c>
      <c r="AI5" s="1">
        <v>0</v>
      </c>
      <c r="AJ5" s="1">
        <v>9.9113366299300809E-4</v>
      </c>
      <c r="AK5" s="1">
        <v>0</v>
      </c>
      <c r="AL5" s="2">
        <v>0</v>
      </c>
      <c r="AM5" s="3">
        <v>1.3903392297083318E-3</v>
      </c>
    </row>
    <row r="6" spans="1:39">
      <c r="A6" s="111">
        <v>3</v>
      </c>
      <c r="B6" s="43" t="s">
        <v>2</v>
      </c>
      <c r="C6" s="27">
        <v>0</v>
      </c>
      <c r="D6" s="1">
        <v>0</v>
      </c>
      <c r="E6" s="1">
        <v>5.7214651589832799E-2</v>
      </c>
      <c r="F6" s="1">
        <v>0</v>
      </c>
      <c r="G6" s="1">
        <v>5.5906271159778129E-2</v>
      </c>
      <c r="H6" s="1">
        <v>0</v>
      </c>
      <c r="I6" s="1">
        <v>0</v>
      </c>
      <c r="J6" s="1">
        <v>6.7471375269042112E-6</v>
      </c>
      <c r="K6" s="1">
        <v>0</v>
      </c>
      <c r="L6" s="1">
        <v>0</v>
      </c>
      <c r="M6" s="1">
        <v>0</v>
      </c>
      <c r="N6" s="1">
        <v>0</v>
      </c>
      <c r="O6" s="1">
        <v>0</v>
      </c>
      <c r="P6" s="1">
        <v>0</v>
      </c>
      <c r="Q6" s="1">
        <v>0</v>
      </c>
      <c r="R6" s="1">
        <v>0</v>
      </c>
      <c r="S6" s="1">
        <v>0</v>
      </c>
      <c r="T6" s="1">
        <v>0</v>
      </c>
      <c r="U6" s="1">
        <v>2.4648571129800868E-4</v>
      </c>
      <c r="V6" s="1">
        <v>0</v>
      </c>
      <c r="W6" s="1">
        <v>0</v>
      </c>
      <c r="X6" s="1">
        <v>0</v>
      </c>
      <c r="Y6" s="1">
        <v>0</v>
      </c>
      <c r="Z6" s="1">
        <v>0</v>
      </c>
      <c r="AA6" s="1">
        <v>0</v>
      </c>
      <c r="AB6" s="1">
        <v>0</v>
      </c>
      <c r="AC6" s="1">
        <v>1.9497624214489464E-6</v>
      </c>
      <c r="AD6" s="1">
        <v>0</v>
      </c>
      <c r="AE6" s="1">
        <v>5.4766012212820724E-6</v>
      </c>
      <c r="AF6" s="1">
        <v>6.8917512629134187E-5</v>
      </c>
      <c r="AG6" s="1">
        <v>5.6409514493263374E-4</v>
      </c>
      <c r="AH6" s="1">
        <v>0</v>
      </c>
      <c r="AI6" s="1">
        <v>0</v>
      </c>
      <c r="AJ6" s="1">
        <v>3.5578466543852278E-3</v>
      </c>
      <c r="AK6" s="1">
        <v>0</v>
      </c>
      <c r="AL6" s="2">
        <v>0</v>
      </c>
      <c r="AM6" s="3">
        <v>1.9428019344525152E-3</v>
      </c>
    </row>
    <row r="7" spans="1:39">
      <c r="A7" s="111">
        <v>6</v>
      </c>
      <c r="B7" s="43" t="s">
        <v>3</v>
      </c>
      <c r="C7" s="27">
        <v>0</v>
      </c>
      <c r="D7" s="1">
        <v>1.752541184717841E-4</v>
      </c>
      <c r="E7" s="1">
        <v>0</v>
      </c>
      <c r="F7" s="1">
        <v>4.8603482139884819E-3</v>
      </c>
      <c r="G7" s="1">
        <v>2.359635863729319E-4</v>
      </c>
      <c r="H7" s="1">
        <v>1.0537407797681771E-4</v>
      </c>
      <c r="I7" s="1">
        <v>3.8739241193228922E-3</v>
      </c>
      <c r="J7" s="1">
        <v>3.855314382873066E-3</v>
      </c>
      <c r="K7" s="1">
        <v>0.61051227734212599</v>
      </c>
      <c r="L7" s="1">
        <v>0.12563187790340485</v>
      </c>
      <c r="M7" s="1">
        <v>0.10650030455716528</v>
      </c>
      <c r="N7" s="1">
        <v>0.51277097078228084</v>
      </c>
      <c r="O7" s="1">
        <v>2.1348445445018048E-4</v>
      </c>
      <c r="P7" s="1">
        <v>2.9251618241309135E-5</v>
      </c>
      <c r="Q7" s="1">
        <v>9.3807310403699765E-5</v>
      </c>
      <c r="R7" s="1">
        <v>3.0550209268933492E-5</v>
      </c>
      <c r="S7" s="1">
        <v>9.6352573336352375E-6</v>
      </c>
      <c r="T7" s="1">
        <v>5.8479722156342287E-5</v>
      </c>
      <c r="U7" s="1">
        <v>1.3444675161709566E-4</v>
      </c>
      <c r="V7" s="1">
        <v>7.05867390198406E-3</v>
      </c>
      <c r="W7" s="1">
        <v>0.3121172073723551</v>
      </c>
      <c r="X7" s="1">
        <v>0</v>
      </c>
      <c r="Y7" s="1">
        <v>0</v>
      </c>
      <c r="Z7" s="1">
        <v>1.7319286237575577E-6</v>
      </c>
      <c r="AA7" s="1">
        <v>0</v>
      </c>
      <c r="AB7" s="1">
        <v>0</v>
      </c>
      <c r="AC7" s="1">
        <v>0</v>
      </c>
      <c r="AD7" s="1">
        <v>0</v>
      </c>
      <c r="AE7" s="1">
        <v>8.2149018319231087E-6</v>
      </c>
      <c r="AF7" s="1">
        <v>1.3783502525826837E-5</v>
      </c>
      <c r="AG7" s="1">
        <v>1.0618261551673107E-5</v>
      </c>
      <c r="AH7" s="1">
        <v>6.5208885797504672E-5</v>
      </c>
      <c r="AI7" s="1">
        <v>1.0137189970940056E-5</v>
      </c>
      <c r="AJ7" s="1">
        <v>2.4239681975372482E-5</v>
      </c>
      <c r="AK7" s="1">
        <v>0</v>
      </c>
      <c r="AL7" s="2">
        <v>2.2075664339523716E-4</v>
      </c>
      <c r="AM7" s="3">
        <v>8.3027874280466082E-2</v>
      </c>
    </row>
    <row r="8" spans="1:39">
      <c r="A8" s="112">
        <v>11</v>
      </c>
      <c r="B8" s="44" t="s">
        <v>4</v>
      </c>
      <c r="C8" s="31">
        <v>0.12230399455481346</v>
      </c>
      <c r="D8" s="45">
        <v>2.7094286715737818E-2</v>
      </c>
      <c r="E8" s="45">
        <v>0.14644341354982121</v>
      </c>
      <c r="F8" s="45">
        <v>0</v>
      </c>
      <c r="G8" s="45">
        <v>0.11355662100144313</v>
      </c>
      <c r="H8" s="45">
        <v>6.3224446786090617E-4</v>
      </c>
      <c r="I8" s="45">
        <v>1.2209644111484603E-3</v>
      </c>
      <c r="J8" s="45">
        <v>9.7563608639034886E-4</v>
      </c>
      <c r="K8" s="45">
        <v>3.599601884031626E-6</v>
      </c>
      <c r="L8" s="45">
        <v>5.2813675508466354E-4</v>
      </c>
      <c r="M8" s="45">
        <v>0</v>
      </c>
      <c r="N8" s="45">
        <v>0</v>
      </c>
      <c r="O8" s="45">
        <v>0</v>
      </c>
      <c r="P8" s="45">
        <v>0</v>
      </c>
      <c r="Q8" s="45">
        <v>0</v>
      </c>
      <c r="R8" s="45">
        <v>0</v>
      </c>
      <c r="S8" s="45">
        <v>0</v>
      </c>
      <c r="T8" s="45">
        <v>0</v>
      </c>
      <c r="U8" s="45">
        <v>8.5149609357493912E-4</v>
      </c>
      <c r="V8" s="45">
        <v>2.5436662709852468E-5</v>
      </c>
      <c r="W8" s="45">
        <v>0</v>
      </c>
      <c r="X8" s="45">
        <v>0</v>
      </c>
      <c r="Y8" s="45">
        <v>0</v>
      </c>
      <c r="Z8" s="45">
        <v>1.4201814714811972E-4</v>
      </c>
      <c r="AA8" s="45">
        <v>0</v>
      </c>
      <c r="AB8" s="45">
        <v>0</v>
      </c>
      <c r="AC8" s="45">
        <v>8.3839784122304693E-5</v>
      </c>
      <c r="AD8" s="45">
        <v>0</v>
      </c>
      <c r="AE8" s="45">
        <v>3.2859607327692436E-4</v>
      </c>
      <c r="AF8" s="45">
        <v>6.1267668727300294E-3</v>
      </c>
      <c r="AG8" s="45">
        <v>8.7919205647853313E-3</v>
      </c>
      <c r="AH8" s="45">
        <v>1.4128591922792678E-3</v>
      </c>
      <c r="AI8" s="45">
        <v>6.7581266472933702E-6</v>
      </c>
      <c r="AJ8" s="45">
        <v>0.11562058972452947</v>
      </c>
      <c r="AK8" s="45">
        <v>0</v>
      </c>
      <c r="AL8" s="46">
        <v>3.035403846684511E-3</v>
      </c>
      <c r="AM8" s="6">
        <v>1.0416515794933341E-2</v>
      </c>
    </row>
    <row r="9" spans="1:39">
      <c r="A9" s="111">
        <v>15</v>
      </c>
      <c r="B9" s="43" t="s">
        <v>5</v>
      </c>
      <c r="C9" s="27">
        <v>4.0555295585712053E-3</v>
      </c>
      <c r="D9" s="1">
        <v>1.927795303189625E-3</v>
      </c>
      <c r="E9" s="1">
        <v>1.5197641828549338E-2</v>
      </c>
      <c r="F9" s="1">
        <v>3.2957155697593129E-3</v>
      </c>
      <c r="G9" s="1">
        <v>5.4374217729414741E-4</v>
      </c>
      <c r="H9" s="1">
        <v>0.24857744994731296</v>
      </c>
      <c r="I9" s="1">
        <v>5.2908457816433279E-3</v>
      </c>
      <c r="J9" s="1">
        <v>3.5894771643130402E-4</v>
      </c>
      <c r="K9" s="1">
        <v>3.5996018840316262E-5</v>
      </c>
      <c r="L9" s="1">
        <v>1.78919798661335E-3</v>
      </c>
      <c r="M9" s="1">
        <v>2.0303811018153615E-4</v>
      </c>
      <c r="N9" s="1">
        <v>1.9439208294062205E-4</v>
      </c>
      <c r="O9" s="1">
        <v>1.145052982960059E-3</v>
      </c>
      <c r="P9" s="1">
        <v>1.1073826905638458E-3</v>
      </c>
      <c r="Q9" s="1">
        <v>5.5158698517375456E-3</v>
      </c>
      <c r="R9" s="1">
        <v>1.9246631839428101E-3</v>
      </c>
      <c r="S9" s="1">
        <v>1.0117020200317E-3</v>
      </c>
      <c r="T9" s="1">
        <v>2.4561483305663759E-3</v>
      </c>
      <c r="U9" s="1">
        <v>4.264949731853423E-3</v>
      </c>
      <c r="V9" s="1">
        <v>2.9209767678480582E-3</v>
      </c>
      <c r="W9" s="1">
        <v>1.0231487402481136E-4</v>
      </c>
      <c r="X9" s="1">
        <v>1.0021397036916659E-3</v>
      </c>
      <c r="Y9" s="1">
        <v>1.9159679019024433E-3</v>
      </c>
      <c r="Z9" s="1">
        <v>4.2518847713248044E-3</v>
      </c>
      <c r="AA9" s="1">
        <v>1.3890717857006317E-3</v>
      </c>
      <c r="AB9" s="1">
        <v>1.8998620700137169E-5</v>
      </c>
      <c r="AC9" s="1">
        <v>2.7394162021357697E-3</v>
      </c>
      <c r="AD9" s="1">
        <v>6.7258483838562389E-4</v>
      </c>
      <c r="AE9" s="1">
        <v>3.3023905364330895E-3</v>
      </c>
      <c r="AF9" s="1">
        <v>2.6877829925362335E-4</v>
      </c>
      <c r="AG9" s="1">
        <v>3.1270780269677298E-3</v>
      </c>
      <c r="AH9" s="1">
        <v>2.582271877581185E-2</v>
      </c>
      <c r="AI9" s="1">
        <v>2.1254308305737649E-3</v>
      </c>
      <c r="AJ9" s="1">
        <v>4.8506296930717601E-3</v>
      </c>
      <c r="AK9" s="1">
        <v>1.9504015532609654E-2</v>
      </c>
      <c r="AL9" s="2">
        <v>4.9670244763928362E-4</v>
      </c>
      <c r="AM9" s="3">
        <v>2.3343347903164533E-3</v>
      </c>
    </row>
    <row r="10" spans="1:39">
      <c r="A10" s="111">
        <v>16</v>
      </c>
      <c r="B10" s="43" t="s">
        <v>6</v>
      </c>
      <c r="C10" s="27">
        <v>2.6148239531487073E-2</v>
      </c>
      <c r="D10" s="1">
        <v>8.6225026288117776E-3</v>
      </c>
      <c r="E10" s="1">
        <v>4.542379433652266E-3</v>
      </c>
      <c r="F10" s="1">
        <v>1.7310829255301442E-3</v>
      </c>
      <c r="G10" s="1">
        <v>1.8784753332558187E-2</v>
      </c>
      <c r="H10" s="1">
        <v>7.1654373024236037E-3</v>
      </c>
      <c r="I10" s="1">
        <v>0.22275817367841907</v>
      </c>
      <c r="J10" s="1">
        <v>3.4828723913879539E-3</v>
      </c>
      <c r="K10" s="1">
        <v>2.3397412246205569E-5</v>
      </c>
      <c r="L10" s="1">
        <v>1.9422498625766605E-2</v>
      </c>
      <c r="M10" s="1">
        <v>1.3918513560147707E-4</v>
      </c>
      <c r="N10" s="1">
        <v>4.8892554194156451E-4</v>
      </c>
      <c r="O10" s="1">
        <v>2.1930675775336723E-3</v>
      </c>
      <c r="P10" s="1">
        <v>3.1842475856967943E-3</v>
      </c>
      <c r="Q10" s="1">
        <v>3.4755608504570762E-3</v>
      </c>
      <c r="R10" s="1">
        <v>6.2322426908624322E-3</v>
      </c>
      <c r="S10" s="1">
        <v>4.9091636114871537E-3</v>
      </c>
      <c r="T10" s="1">
        <v>3.6224939002400917E-3</v>
      </c>
      <c r="U10" s="1">
        <v>1.9786080279649242E-2</v>
      </c>
      <c r="V10" s="1">
        <v>4.3659911819569269E-2</v>
      </c>
      <c r="W10" s="1">
        <v>3.2911284477980985E-3</v>
      </c>
      <c r="X10" s="1">
        <v>3.2230979659272499E-3</v>
      </c>
      <c r="Y10" s="1">
        <v>3.4262014245784872E-3</v>
      </c>
      <c r="Z10" s="1">
        <v>7.9564800975422192E-3</v>
      </c>
      <c r="AA10" s="1">
        <v>4.4305867660114949E-3</v>
      </c>
      <c r="AB10" s="1">
        <v>4.6356634508334693E-4</v>
      </c>
      <c r="AC10" s="1">
        <v>2.2402770222448394E-3</v>
      </c>
      <c r="AD10" s="1">
        <v>1.3650023066210803E-2</v>
      </c>
      <c r="AE10" s="1">
        <v>1.2568799802842355E-3</v>
      </c>
      <c r="AF10" s="1">
        <v>4.5623393360486831E-3</v>
      </c>
      <c r="AG10" s="1">
        <v>5.8068617860712298E-3</v>
      </c>
      <c r="AH10" s="1">
        <v>1.8215015432769637E-2</v>
      </c>
      <c r="AI10" s="1">
        <v>4.9097790092586333E-3</v>
      </c>
      <c r="AJ10" s="1">
        <v>5.8309901640757143E-3</v>
      </c>
      <c r="AK10" s="1">
        <v>0.43191245256376315</v>
      </c>
      <c r="AL10" s="2">
        <v>1.1589723778249951E-3</v>
      </c>
      <c r="AM10" s="3">
        <v>8.0379726284833149E-3</v>
      </c>
    </row>
    <row r="11" spans="1:39">
      <c r="A11" s="111">
        <v>20</v>
      </c>
      <c r="B11" s="43" t="s">
        <v>7</v>
      </c>
      <c r="C11" s="27">
        <v>6.0045943761432762E-2</v>
      </c>
      <c r="D11" s="1">
        <v>3.8555906063792496E-4</v>
      </c>
      <c r="E11" s="1">
        <v>1.7855417029090558E-2</v>
      </c>
      <c r="F11" s="1">
        <v>2.3669230000998701E-2</v>
      </c>
      <c r="G11" s="1">
        <v>5.7417806017413427E-3</v>
      </c>
      <c r="H11" s="1">
        <v>9.5890410958904104E-2</v>
      </c>
      <c r="I11" s="1">
        <v>2.2037653939494431E-2</v>
      </c>
      <c r="J11" s="1">
        <v>0.41321764241520537</v>
      </c>
      <c r="K11" s="1">
        <v>6.7852495513996149E-4</v>
      </c>
      <c r="L11" s="1">
        <v>1.3731555632201253E-2</v>
      </c>
      <c r="M11" s="1">
        <v>2.6351907374444605E-3</v>
      </c>
      <c r="N11" s="1">
        <v>2.7627238454288406E-3</v>
      </c>
      <c r="O11" s="1">
        <v>9.6262081279354112E-3</v>
      </c>
      <c r="P11" s="1">
        <v>1.1341270272416142E-2</v>
      </c>
      <c r="Q11" s="1">
        <v>1.5919100575507848E-2</v>
      </c>
      <c r="R11" s="1">
        <v>8.6457092231081775E-3</v>
      </c>
      <c r="S11" s="1">
        <v>1.5310423903146393E-2</v>
      </c>
      <c r="T11" s="1">
        <v>1.2077687062011247E-2</v>
      </c>
      <c r="U11" s="1">
        <v>0.12015058036181114</v>
      </c>
      <c r="V11" s="1">
        <v>5.0237408851958624E-3</v>
      </c>
      <c r="W11" s="1">
        <v>4.5473277344360605E-4</v>
      </c>
      <c r="X11" s="1">
        <v>9.5880393272121563E-3</v>
      </c>
      <c r="Y11" s="1">
        <v>1.4155621675232171E-2</v>
      </c>
      <c r="Z11" s="1">
        <v>1.0391571742545346E-5</v>
      </c>
      <c r="AA11" s="1">
        <v>1.6991703800619347E-5</v>
      </c>
      <c r="AB11" s="1">
        <v>3.4197517260246908E-5</v>
      </c>
      <c r="AC11" s="1">
        <v>3.3145961164632087E-4</v>
      </c>
      <c r="AD11" s="1">
        <v>1.2373836449786799E-3</v>
      </c>
      <c r="AE11" s="1">
        <v>9.0911580273282406E-4</v>
      </c>
      <c r="AF11" s="1">
        <v>2.4362340714398937E-3</v>
      </c>
      <c r="AG11" s="1">
        <v>0.12285859528363367</v>
      </c>
      <c r="AH11" s="1">
        <v>2.3909924792418378E-3</v>
      </c>
      <c r="AI11" s="1">
        <v>3.9197134554301545E-3</v>
      </c>
      <c r="AJ11" s="1">
        <v>5.6640056882453702E-3</v>
      </c>
      <c r="AK11" s="1">
        <v>9.3548671785367576E-3</v>
      </c>
      <c r="AL11" s="2">
        <v>7.2297800711940176E-3</v>
      </c>
      <c r="AM11" s="3">
        <v>4.3807566145244489E-2</v>
      </c>
    </row>
    <row r="12" spans="1:39">
      <c r="A12" s="111">
        <v>21</v>
      </c>
      <c r="B12" s="43" t="s">
        <v>8</v>
      </c>
      <c r="C12" s="27">
        <v>7.5084017526694177E-3</v>
      </c>
      <c r="D12" s="1">
        <v>1.3249211356466877E-2</v>
      </c>
      <c r="E12" s="1">
        <v>3.4333623272446122E-2</v>
      </c>
      <c r="F12" s="1">
        <v>2.1372216119045242E-2</v>
      </c>
      <c r="G12" s="1">
        <v>2.294660383423729E-3</v>
      </c>
      <c r="H12" s="1">
        <v>3.2665964172813489E-3</v>
      </c>
      <c r="I12" s="1">
        <v>3.7081141375619902E-3</v>
      </c>
      <c r="J12" s="1">
        <v>0.24302784543657355</v>
      </c>
      <c r="K12" s="1">
        <v>5.6414760527485661E-2</v>
      </c>
      <c r="L12" s="1">
        <v>2.1750611668588798E-2</v>
      </c>
      <c r="M12" s="1">
        <v>4.1301395366856862E-2</v>
      </c>
      <c r="N12" s="1">
        <v>2.6213477851083885E-3</v>
      </c>
      <c r="O12" s="1">
        <v>2.5229980980475877E-3</v>
      </c>
      <c r="P12" s="1">
        <v>6.3935679870289971E-4</v>
      </c>
      <c r="Q12" s="1">
        <v>1.7166737803877056E-3</v>
      </c>
      <c r="R12" s="1">
        <v>7.332050224544038E-4</v>
      </c>
      <c r="S12" s="1">
        <v>1.541641173381638E-4</v>
      </c>
      <c r="T12" s="1">
        <v>1.1159880311501986E-3</v>
      </c>
      <c r="U12" s="1">
        <v>2.8159125199802813E-3</v>
      </c>
      <c r="V12" s="1">
        <v>1.5420976767848059E-2</v>
      </c>
      <c r="W12" s="1">
        <v>6.0397038552812948E-2</v>
      </c>
      <c r="X12" s="1">
        <v>1.3271579859700441E-2</v>
      </c>
      <c r="Y12" s="1">
        <v>1.1518348210260572E-2</v>
      </c>
      <c r="Z12" s="1">
        <v>1.6262809777083467E-3</v>
      </c>
      <c r="AA12" s="1">
        <v>4.6727185451703206E-4</v>
      </c>
      <c r="AB12" s="1">
        <v>3.5907393123259251E-4</v>
      </c>
      <c r="AC12" s="1">
        <v>0.10139349520260957</v>
      </c>
      <c r="AD12" s="1">
        <v>8.019280765367055E-4</v>
      </c>
      <c r="AE12" s="1">
        <v>1.0736876694323503E-2</v>
      </c>
      <c r="AF12" s="1">
        <v>2.0744171301369393E-3</v>
      </c>
      <c r="AG12" s="1">
        <v>2.2364713393211479E-3</v>
      </c>
      <c r="AH12" s="1">
        <v>3.4995435377994173E-3</v>
      </c>
      <c r="AI12" s="1">
        <v>2.2910049334324526E-3</v>
      </c>
      <c r="AJ12" s="1">
        <v>5.1361192807817032E-3</v>
      </c>
      <c r="AK12" s="1">
        <v>0</v>
      </c>
      <c r="AL12" s="2">
        <v>1.9343800877507658E-2</v>
      </c>
      <c r="AM12" s="3">
        <v>3.5141304453809301E-2</v>
      </c>
    </row>
    <row r="13" spans="1:39">
      <c r="A13" s="112">
        <v>25</v>
      </c>
      <c r="B13" s="44" t="s">
        <v>9</v>
      </c>
      <c r="C13" s="31">
        <v>2.4602600643779866E-3</v>
      </c>
      <c r="D13" s="45">
        <v>7.3606729758149316E-4</v>
      </c>
      <c r="E13" s="45">
        <v>2.4161592732192905E-5</v>
      </c>
      <c r="F13" s="45">
        <v>1.6645028130097539E-4</v>
      </c>
      <c r="G13" s="45">
        <v>6.7506104275386605E-3</v>
      </c>
      <c r="H13" s="45">
        <v>1.053740779768177E-3</v>
      </c>
      <c r="I13" s="45">
        <v>3.059947845223919E-3</v>
      </c>
      <c r="J13" s="45">
        <v>2.3574498519003313E-3</v>
      </c>
      <c r="K13" s="45">
        <v>8.9990047100790659E-5</v>
      </c>
      <c r="L13" s="45">
        <v>5.9560892012201036E-2</v>
      </c>
      <c r="M13" s="45">
        <v>3.5068914578351546E-3</v>
      </c>
      <c r="N13" s="45">
        <v>8.6985548224945022E-4</v>
      </c>
      <c r="O13" s="45">
        <v>3.4933819819120446E-3</v>
      </c>
      <c r="P13" s="45">
        <v>1.1357985482839747E-2</v>
      </c>
      <c r="Q13" s="45">
        <v>2.3916173787423254E-2</v>
      </c>
      <c r="R13" s="45">
        <v>5.8350899703662968E-3</v>
      </c>
      <c r="S13" s="45">
        <v>5.4631909081711803E-3</v>
      </c>
      <c r="T13" s="45">
        <v>5.544202547766562E-3</v>
      </c>
      <c r="U13" s="45">
        <v>2.5096726968524522E-3</v>
      </c>
      <c r="V13" s="45">
        <v>5.3173223673054097E-2</v>
      </c>
      <c r="W13" s="45">
        <v>3.694703784229299E-5</v>
      </c>
      <c r="X13" s="45">
        <v>4.9565288047452669E-3</v>
      </c>
      <c r="Y13" s="45">
        <v>4.9589757461004414E-4</v>
      </c>
      <c r="Z13" s="45">
        <v>2.0956336347466447E-4</v>
      </c>
      <c r="AA13" s="45">
        <v>8.4958519003096734E-6</v>
      </c>
      <c r="AB13" s="45">
        <v>7.2194758660521239E-5</v>
      </c>
      <c r="AC13" s="45">
        <v>7.2141209593611021E-5</v>
      </c>
      <c r="AD13" s="45">
        <v>4.3114412717027174E-6</v>
      </c>
      <c r="AE13" s="45">
        <v>1.6977463785974425E-4</v>
      </c>
      <c r="AF13" s="45">
        <v>1.743613069517095E-3</v>
      </c>
      <c r="AG13" s="45">
        <v>7.8840592021172816E-4</v>
      </c>
      <c r="AH13" s="45">
        <v>4.7819849584836762E-4</v>
      </c>
      <c r="AI13" s="45">
        <v>6.65675474758397E-4</v>
      </c>
      <c r="AJ13" s="45">
        <v>1.4085948525688677E-3</v>
      </c>
      <c r="AK13" s="45">
        <v>5.0304474450622184E-3</v>
      </c>
      <c r="AL13" s="46">
        <v>4.7186732525731946E-3</v>
      </c>
      <c r="AM13" s="6">
        <v>5.2945920281600731E-3</v>
      </c>
    </row>
    <row r="14" spans="1:39">
      <c r="A14" s="111">
        <v>26</v>
      </c>
      <c r="B14" s="43" t="s">
        <v>10</v>
      </c>
      <c r="C14" s="27">
        <v>3.5450433204293754E-5</v>
      </c>
      <c r="D14" s="1">
        <v>3.505082369435682E-5</v>
      </c>
      <c r="E14" s="1">
        <v>4.1074707644727943E-4</v>
      </c>
      <c r="F14" s="1">
        <v>1.1651519691068279E-3</v>
      </c>
      <c r="G14" s="1">
        <v>0</v>
      </c>
      <c r="H14" s="1">
        <v>3.6880927291886193E-4</v>
      </c>
      <c r="I14" s="1">
        <v>5.5018766675208391E-3</v>
      </c>
      <c r="J14" s="1">
        <v>1.3494275053808422E-6</v>
      </c>
      <c r="K14" s="1">
        <v>0</v>
      </c>
      <c r="L14" s="1">
        <v>6.6178768902445595E-3</v>
      </c>
      <c r="M14" s="1">
        <v>0.50816493008099284</v>
      </c>
      <c r="N14" s="1">
        <v>2.7097078228086708E-4</v>
      </c>
      <c r="O14" s="1">
        <v>0.25577378410899354</v>
      </c>
      <c r="P14" s="1">
        <v>4.8131448414771232E-2</v>
      </c>
      <c r="Q14" s="1">
        <v>8.3488506259292786E-4</v>
      </c>
      <c r="R14" s="1">
        <v>4.1181682094522346E-2</v>
      </c>
      <c r="S14" s="1">
        <v>1.9737824647951784E-2</v>
      </c>
      <c r="T14" s="1">
        <v>9.0305686503205015E-2</v>
      </c>
      <c r="U14" s="1">
        <v>2.0615168581288E-3</v>
      </c>
      <c r="V14" s="1">
        <v>2.3018060030523996E-2</v>
      </c>
      <c r="W14" s="1">
        <v>0</v>
      </c>
      <c r="X14" s="1">
        <v>2.7084856856531512E-5</v>
      </c>
      <c r="Y14" s="1">
        <v>0</v>
      </c>
      <c r="Z14" s="1">
        <v>0</v>
      </c>
      <c r="AA14" s="1">
        <v>0</v>
      </c>
      <c r="AB14" s="1">
        <v>0</v>
      </c>
      <c r="AC14" s="1">
        <v>9.7488121072447321E-6</v>
      </c>
      <c r="AD14" s="1">
        <v>0</v>
      </c>
      <c r="AE14" s="1">
        <v>3.0121306717051397E-5</v>
      </c>
      <c r="AF14" s="1">
        <v>0</v>
      </c>
      <c r="AG14" s="1">
        <v>2.6545653879182768E-6</v>
      </c>
      <c r="AH14" s="1">
        <v>0</v>
      </c>
      <c r="AI14" s="1">
        <v>1.1826721632763399E-4</v>
      </c>
      <c r="AJ14" s="1">
        <v>1.8853085980845264E-5</v>
      </c>
      <c r="AK14" s="1">
        <v>0</v>
      </c>
      <c r="AL14" s="2">
        <v>4.8566461546952176E-3</v>
      </c>
      <c r="AM14" s="3">
        <v>7.6371721066162149E-2</v>
      </c>
    </row>
    <row r="15" spans="1:39">
      <c r="A15" s="111">
        <v>27</v>
      </c>
      <c r="B15" s="43" t="s">
        <v>11</v>
      </c>
      <c r="C15" s="27">
        <v>0</v>
      </c>
      <c r="D15" s="1">
        <v>0</v>
      </c>
      <c r="E15" s="1">
        <v>0</v>
      </c>
      <c r="F15" s="1">
        <v>6.9909118146409667E-4</v>
      </c>
      <c r="G15" s="1">
        <v>1.0225088742827049E-3</v>
      </c>
      <c r="H15" s="1">
        <v>0</v>
      </c>
      <c r="I15" s="1">
        <v>1.6430261829034835E-3</v>
      </c>
      <c r="J15" s="1">
        <v>1.8514145373825155E-3</v>
      </c>
      <c r="K15" s="1">
        <v>1.0798805652094878E-5</v>
      </c>
      <c r="L15" s="1">
        <v>1.0013041744360254E-2</v>
      </c>
      <c r="M15" s="1">
        <v>1.7297699068822745E-3</v>
      </c>
      <c r="N15" s="1">
        <v>8.2685359723531263E-2</v>
      </c>
      <c r="O15" s="1">
        <v>5.3041183092031208E-2</v>
      </c>
      <c r="P15" s="1">
        <v>2.2816262228221126E-2</v>
      </c>
      <c r="Q15" s="1">
        <v>3.9300572693630013E-2</v>
      </c>
      <c r="R15" s="1">
        <v>4.5672562857055572E-2</v>
      </c>
      <c r="S15" s="1">
        <v>4.5859007279436918E-2</v>
      </c>
      <c r="T15" s="1">
        <v>1.7659251654488808E-2</v>
      </c>
      <c r="U15" s="1">
        <v>2.576896072661E-3</v>
      </c>
      <c r="V15" s="1">
        <v>9.4412413091402407E-3</v>
      </c>
      <c r="W15" s="1">
        <v>2.2736638672180302E-4</v>
      </c>
      <c r="X15" s="1">
        <v>2.7084856856531513E-4</v>
      </c>
      <c r="Y15" s="1">
        <v>0</v>
      </c>
      <c r="Z15" s="1">
        <v>1.2123500366302903E-5</v>
      </c>
      <c r="AA15" s="1">
        <v>0</v>
      </c>
      <c r="AB15" s="1">
        <v>0</v>
      </c>
      <c r="AC15" s="1">
        <v>3.8995248428978928E-5</v>
      </c>
      <c r="AD15" s="1">
        <v>9.0540266705757072E-5</v>
      </c>
      <c r="AE15" s="1">
        <v>2.0263424518743666E-4</v>
      </c>
      <c r="AF15" s="1">
        <v>1.7229378157283547E-5</v>
      </c>
      <c r="AG15" s="1">
        <v>1.1932271418692653E-3</v>
      </c>
      <c r="AH15" s="1">
        <v>2.1736295265834891E-4</v>
      </c>
      <c r="AI15" s="1">
        <v>3.6831790227748868E-4</v>
      </c>
      <c r="AJ15" s="1">
        <v>3.6628852762785085E-4</v>
      </c>
      <c r="AK15" s="1">
        <v>9.7078810343305974E-4</v>
      </c>
      <c r="AL15" s="2">
        <v>3.8080520985678411E-3</v>
      </c>
      <c r="AM15" s="3">
        <v>8.7122686952915435E-3</v>
      </c>
    </row>
    <row r="16" spans="1:39">
      <c r="A16" s="111">
        <v>28</v>
      </c>
      <c r="B16" s="43" t="s">
        <v>12</v>
      </c>
      <c r="C16" s="27">
        <v>1.3258462018405864E-3</v>
      </c>
      <c r="D16" s="1">
        <v>5.6081317910970912E-4</v>
      </c>
      <c r="E16" s="1">
        <v>1.9812506040398181E-3</v>
      </c>
      <c r="F16" s="1">
        <v>1.3016411997736276E-2</v>
      </c>
      <c r="G16" s="1">
        <v>2.0593807494750666E-2</v>
      </c>
      <c r="H16" s="1">
        <v>1.8967334035827187E-3</v>
      </c>
      <c r="I16" s="1">
        <v>1.1335373298563482E-2</v>
      </c>
      <c r="J16" s="1">
        <v>2.5693099702451235E-3</v>
      </c>
      <c r="K16" s="1">
        <v>5.9033470898118667E-4</v>
      </c>
      <c r="L16" s="1">
        <v>7.8789381217732463E-3</v>
      </c>
      <c r="M16" s="1">
        <v>8.6811347462776941E-5</v>
      </c>
      <c r="N16" s="1">
        <v>3.0827835375431983E-4</v>
      </c>
      <c r="O16" s="1">
        <v>5.8941117105927102E-2</v>
      </c>
      <c r="P16" s="1">
        <v>2.0952516265989145E-2</v>
      </c>
      <c r="Q16" s="1">
        <v>1.3705248049980535E-2</v>
      </c>
      <c r="R16" s="1">
        <v>3.0397458222588825E-2</v>
      </c>
      <c r="S16" s="1">
        <v>2.6121182631485131E-2</v>
      </c>
      <c r="T16" s="1">
        <v>1.710206985727699E-2</v>
      </c>
      <c r="U16" s="1">
        <v>6.4907903975142288E-3</v>
      </c>
      <c r="V16" s="1">
        <v>8.9168221129387826E-2</v>
      </c>
      <c r="W16" s="1">
        <v>3.2968126074661437E-4</v>
      </c>
      <c r="X16" s="1">
        <v>8.1254570569594539E-4</v>
      </c>
      <c r="Y16" s="1">
        <v>1.5778559192137768E-4</v>
      </c>
      <c r="Z16" s="1">
        <v>2.8091882277347588E-3</v>
      </c>
      <c r="AA16" s="1">
        <v>1.1469400065418059E-4</v>
      </c>
      <c r="AB16" s="1">
        <v>3.3057600018238678E-4</v>
      </c>
      <c r="AC16" s="1">
        <v>1.6144032849597276E-3</v>
      </c>
      <c r="AD16" s="1">
        <v>4.7856998115900162E-4</v>
      </c>
      <c r="AE16" s="1">
        <v>4.4168788849639909E-3</v>
      </c>
      <c r="AF16" s="1">
        <v>1.412809008897251E-4</v>
      </c>
      <c r="AG16" s="1">
        <v>3.3447523887770287E-4</v>
      </c>
      <c r="AH16" s="1">
        <v>2.4562013650393428E-3</v>
      </c>
      <c r="AI16" s="1">
        <v>1.1252280867743462E-3</v>
      </c>
      <c r="AJ16" s="1">
        <v>2.0819193518847698E-3</v>
      </c>
      <c r="AK16" s="1">
        <v>3.5301385579383993E-4</v>
      </c>
      <c r="AL16" s="2">
        <v>5.794861889124976E-3</v>
      </c>
      <c r="AM16" s="3">
        <v>8.3147719685573371E-3</v>
      </c>
    </row>
    <row r="17" spans="1:39">
      <c r="A17" s="111">
        <v>29</v>
      </c>
      <c r="B17" s="43" t="s">
        <v>13</v>
      </c>
      <c r="C17" s="27">
        <v>2.8360346563435004E-4</v>
      </c>
      <c r="D17" s="1">
        <v>3.505082369435682E-4</v>
      </c>
      <c r="E17" s="1">
        <v>2.4161592732192905E-5</v>
      </c>
      <c r="F17" s="1">
        <v>2.6632045008156062E-3</v>
      </c>
      <c r="G17" s="1">
        <v>0</v>
      </c>
      <c r="H17" s="1">
        <v>0</v>
      </c>
      <c r="I17" s="1">
        <v>1.9897197811308241E-3</v>
      </c>
      <c r="J17" s="1">
        <v>5.3977100215233688E-6</v>
      </c>
      <c r="K17" s="1">
        <v>1.0798805652094878E-5</v>
      </c>
      <c r="L17" s="1">
        <v>4.4406600631608445E-3</v>
      </c>
      <c r="M17" s="1">
        <v>1.7218779662038401E-5</v>
      </c>
      <c r="N17" s="1">
        <v>5.8906691800188505E-6</v>
      </c>
      <c r="O17" s="1">
        <v>2.4453673873384312E-3</v>
      </c>
      <c r="P17" s="1">
        <v>0.18527974994045207</v>
      </c>
      <c r="Q17" s="1">
        <v>5.92393165199364E-3</v>
      </c>
      <c r="R17" s="1">
        <v>1.1334127638774326E-2</v>
      </c>
      <c r="S17" s="1">
        <v>1.0266366688988346E-2</v>
      </c>
      <c r="T17" s="1">
        <v>1.4389260523913334E-2</v>
      </c>
      <c r="U17" s="1">
        <v>1.867315994681884E-3</v>
      </c>
      <c r="V17" s="1">
        <v>6.6792436832287605E-3</v>
      </c>
      <c r="W17" s="1">
        <v>0</v>
      </c>
      <c r="X17" s="1">
        <v>1.2215270442295713E-2</v>
      </c>
      <c r="Y17" s="1">
        <v>2.25407988459111E-5</v>
      </c>
      <c r="Z17" s="1">
        <v>1.0287656025119894E-3</v>
      </c>
      <c r="AA17" s="1">
        <v>8.4958519003096734E-6</v>
      </c>
      <c r="AB17" s="1">
        <v>0</v>
      </c>
      <c r="AC17" s="1">
        <v>1.4233265676577309E-4</v>
      </c>
      <c r="AD17" s="1">
        <v>7.7605942890648913E-5</v>
      </c>
      <c r="AE17" s="1">
        <v>3.5488375913907827E-3</v>
      </c>
      <c r="AF17" s="1">
        <v>0</v>
      </c>
      <c r="AG17" s="1">
        <v>1.0145748912623653E-2</v>
      </c>
      <c r="AH17" s="1">
        <v>0</v>
      </c>
      <c r="AI17" s="1">
        <v>2.1723998107724539E-2</v>
      </c>
      <c r="AJ17" s="1">
        <v>9.6150738502310846E-4</v>
      </c>
      <c r="AK17" s="1">
        <v>2.4710969905568793E-2</v>
      </c>
      <c r="AL17" s="2">
        <v>0</v>
      </c>
      <c r="AM17" s="3">
        <v>7.4164994179546024E-3</v>
      </c>
    </row>
    <row r="18" spans="1:39">
      <c r="A18" s="112">
        <v>32</v>
      </c>
      <c r="B18" s="44" t="s">
        <v>16</v>
      </c>
      <c r="C18" s="31">
        <v>0</v>
      </c>
      <c r="D18" s="45">
        <v>0</v>
      </c>
      <c r="E18" s="45">
        <v>0</v>
      </c>
      <c r="F18" s="45">
        <v>6.6580112520390157E-5</v>
      </c>
      <c r="G18" s="45">
        <v>0</v>
      </c>
      <c r="H18" s="45">
        <v>0</v>
      </c>
      <c r="I18" s="45">
        <v>0</v>
      </c>
      <c r="J18" s="45">
        <v>1.3494275053808422E-6</v>
      </c>
      <c r="K18" s="45">
        <v>0</v>
      </c>
      <c r="L18" s="45">
        <v>0</v>
      </c>
      <c r="M18" s="45">
        <v>7.1744915258493343E-7</v>
      </c>
      <c r="N18" s="45">
        <v>4.3198240653471565E-5</v>
      </c>
      <c r="O18" s="45">
        <v>1.1062376276054808E-3</v>
      </c>
      <c r="P18" s="45">
        <v>7.9861096601379841E-2</v>
      </c>
      <c r="Q18" s="45">
        <v>0.24296093394558238</v>
      </c>
      <c r="R18" s="45">
        <v>0.13209910487886842</v>
      </c>
      <c r="S18" s="45">
        <v>0.27553945396996693</v>
      </c>
      <c r="T18" s="45">
        <v>6.9932001078625988E-3</v>
      </c>
      <c r="U18" s="45">
        <v>1.2697748763836812E-4</v>
      </c>
      <c r="V18" s="45">
        <v>2.9040189927081566E-4</v>
      </c>
      <c r="W18" s="45">
        <v>5.6841596680450752E-6</v>
      </c>
      <c r="X18" s="45">
        <v>2.7084856856531512E-5</v>
      </c>
      <c r="Y18" s="45">
        <v>0</v>
      </c>
      <c r="Z18" s="45">
        <v>2.5978929356363365E-5</v>
      </c>
      <c r="AA18" s="45">
        <v>4.2479259501548367E-5</v>
      </c>
      <c r="AB18" s="45">
        <v>0</v>
      </c>
      <c r="AC18" s="45">
        <v>1.9497624214489464E-6</v>
      </c>
      <c r="AD18" s="45">
        <v>8.3641960671032719E-4</v>
      </c>
      <c r="AE18" s="45">
        <v>2.2152851940085982E-3</v>
      </c>
      <c r="AF18" s="45">
        <v>4.1695095140626185E-4</v>
      </c>
      <c r="AG18" s="45">
        <v>5.3091307758365535E-6</v>
      </c>
      <c r="AH18" s="45">
        <v>0</v>
      </c>
      <c r="AI18" s="45">
        <v>1.0728526052578225E-2</v>
      </c>
      <c r="AJ18" s="45">
        <v>5.3865959945272186E-6</v>
      </c>
      <c r="AK18" s="45">
        <v>3.6007413290971672E-2</v>
      </c>
      <c r="AL18" s="46">
        <v>0</v>
      </c>
      <c r="AM18" s="6">
        <v>1.3415206867274243E-2</v>
      </c>
    </row>
    <row r="19" spans="1:39">
      <c r="A19" s="111">
        <v>33</v>
      </c>
      <c r="B19" s="43" t="s">
        <v>14</v>
      </c>
      <c r="C19" s="27">
        <v>3.5450433204293754E-5</v>
      </c>
      <c r="D19" s="1">
        <v>0</v>
      </c>
      <c r="E19" s="1">
        <v>8.2149415289455886E-4</v>
      </c>
      <c r="F19" s="1">
        <v>1.0652818003262425E-3</v>
      </c>
      <c r="G19" s="1">
        <v>0</v>
      </c>
      <c r="H19" s="1">
        <v>0</v>
      </c>
      <c r="I19" s="1">
        <v>1.8088361646643856E-4</v>
      </c>
      <c r="J19" s="1">
        <v>0</v>
      </c>
      <c r="K19" s="1">
        <v>0</v>
      </c>
      <c r="L19" s="1">
        <v>5.3891505620884038E-5</v>
      </c>
      <c r="M19" s="1">
        <v>0</v>
      </c>
      <c r="N19" s="1">
        <v>3.9271127866792337E-6</v>
      </c>
      <c r="O19" s="1">
        <v>5.0459961960951755E-4</v>
      </c>
      <c r="P19" s="1">
        <v>1.9962140048390534E-2</v>
      </c>
      <c r="Q19" s="1">
        <v>2.0360876723123034E-2</v>
      </c>
      <c r="R19" s="1">
        <v>0.12876913206855467</v>
      </c>
      <c r="S19" s="1">
        <v>1.987271825062268E-2</v>
      </c>
      <c r="T19" s="1">
        <v>2.5731077748790607E-2</v>
      </c>
      <c r="U19" s="1">
        <v>7.4692639787275359E-5</v>
      </c>
      <c r="V19" s="1">
        <v>7.8790062743768017E-3</v>
      </c>
      <c r="W19" s="1">
        <v>2.8420798340225376E-6</v>
      </c>
      <c r="X19" s="1">
        <v>2.166788548522521E-4</v>
      </c>
      <c r="Y19" s="1">
        <v>0</v>
      </c>
      <c r="Z19" s="1">
        <v>2.1302722072217959E-4</v>
      </c>
      <c r="AA19" s="1">
        <v>4.2479259501548367E-6</v>
      </c>
      <c r="AB19" s="1">
        <v>1.1399172420082301E-5</v>
      </c>
      <c r="AC19" s="1">
        <v>1.8912695488054781E-4</v>
      </c>
      <c r="AD19" s="1">
        <v>1.2503179687937881E-4</v>
      </c>
      <c r="AE19" s="1">
        <v>1.8428763109614174E-3</v>
      </c>
      <c r="AF19" s="1">
        <v>6.0302823550492418E-4</v>
      </c>
      <c r="AG19" s="1">
        <v>6.9018700085875186E-5</v>
      </c>
      <c r="AH19" s="1">
        <v>0</v>
      </c>
      <c r="AI19" s="1">
        <v>6.1397580590660267E-3</v>
      </c>
      <c r="AJ19" s="1">
        <v>1.8045096581666183E-4</v>
      </c>
      <c r="AK19" s="1">
        <v>0</v>
      </c>
      <c r="AL19" s="2">
        <v>1.1589723778249951E-3</v>
      </c>
      <c r="AM19" s="3">
        <v>3.8085468706764896E-3</v>
      </c>
    </row>
    <row r="20" spans="1:39">
      <c r="A20" s="111">
        <v>34</v>
      </c>
      <c r="B20" s="43" t="s">
        <v>15</v>
      </c>
      <c r="C20" s="27">
        <v>0</v>
      </c>
      <c r="D20" s="1">
        <v>1.752541184717841E-4</v>
      </c>
      <c r="E20" s="1">
        <v>2.4161592732192905E-5</v>
      </c>
      <c r="F20" s="1">
        <v>0</v>
      </c>
      <c r="G20" s="1">
        <v>4.1037145456162069E-5</v>
      </c>
      <c r="H20" s="1">
        <v>0</v>
      </c>
      <c r="I20" s="1">
        <v>0</v>
      </c>
      <c r="J20" s="1">
        <v>1.214484754842758E-5</v>
      </c>
      <c r="K20" s="1">
        <v>1.799800942015813E-6</v>
      </c>
      <c r="L20" s="1">
        <v>1.0778301124176808E-5</v>
      </c>
      <c r="M20" s="1">
        <v>0</v>
      </c>
      <c r="N20" s="1">
        <v>0</v>
      </c>
      <c r="O20" s="1">
        <v>5.8223033031867404E-5</v>
      </c>
      <c r="P20" s="1">
        <v>7.4382686385043232E-4</v>
      </c>
      <c r="Q20" s="1">
        <v>1.2194950352480969E-4</v>
      </c>
      <c r="R20" s="1">
        <v>3.0550209268933492E-5</v>
      </c>
      <c r="S20" s="1">
        <v>3.2263659181677597E-2</v>
      </c>
      <c r="T20" s="1">
        <v>9.1293344032956567E-3</v>
      </c>
      <c r="U20" s="1">
        <v>1.4938527957455073E-5</v>
      </c>
      <c r="V20" s="1">
        <v>1.6364253010005088E-3</v>
      </c>
      <c r="W20" s="1">
        <v>1.4210399170112689E-5</v>
      </c>
      <c r="X20" s="1">
        <v>0</v>
      </c>
      <c r="Y20" s="1">
        <v>2.25407988459111E-5</v>
      </c>
      <c r="Z20" s="1">
        <v>3.0655136640508771E-4</v>
      </c>
      <c r="AA20" s="1">
        <v>1.3593363040495477E-4</v>
      </c>
      <c r="AB20" s="1">
        <v>5.6995862100411511E-5</v>
      </c>
      <c r="AC20" s="1">
        <v>9.7488121072447328E-5</v>
      </c>
      <c r="AD20" s="1">
        <v>1.6814620959640597E-4</v>
      </c>
      <c r="AE20" s="1">
        <v>1.6813165749335961E-3</v>
      </c>
      <c r="AF20" s="1">
        <v>4.4796383208937221E-5</v>
      </c>
      <c r="AG20" s="1">
        <v>2.9200219267101043E-5</v>
      </c>
      <c r="AH20" s="1">
        <v>8.6945181063339562E-5</v>
      </c>
      <c r="AI20" s="1">
        <v>1.4563762924917213E-3</v>
      </c>
      <c r="AJ20" s="1">
        <v>1.427447938549713E-4</v>
      </c>
      <c r="AK20" s="1">
        <v>0</v>
      </c>
      <c r="AL20" s="2">
        <v>0</v>
      </c>
      <c r="AM20" s="3">
        <v>1.4009416668110302E-3</v>
      </c>
    </row>
    <row r="21" spans="1:39">
      <c r="A21" s="111">
        <v>35</v>
      </c>
      <c r="B21" s="43" t="s">
        <v>17</v>
      </c>
      <c r="C21" s="27">
        <v>0</v>
      </c>
      <c r="D21" s="1">
        <v>0</v>
      </c>
      <c r="E21" s="1">
        <v>3.5710834058181117E-2</v>
      </c>
      <c r="F21" s="1">
        <v>0</v>
      </c>
      <c r="G21" s="1">
        <v>0</v>
      </c>
      <c r="H21" s="1">
        <v>0</v>
      </c>
      <c r="I21" s="1">
        <v>0</v>
      </c>
      <c r="J21" s="1">
        <v>0</v>
      </c>
      <c r="K21" s="1">
        <v>0</v>
      </c>
      <c r="L21" s="1">
        <v>0</v>
      </c>
      <c r="M21" s="1">
        <v>0</v>
      </c>
      <c r="N21" s="1">
        <v>0</v>
      </c>
      <c r="O21" s="1">
        <v>0</v>
      </c>
      <c r="P21" s="1">
        <v>8.3576052118026109E-6</v>
      </c>
      <c r="Q21" s="1">
        <v>0</v>
      </c>
      <c r="R21" s="1">
        <v>0</v>
      </c>
      <c r="S21" s="1">
        <v>0</v>
      </c>
      <c r="T21" s="1">
        <v>0.41626191118229755</v>
      </c>
      <c r="U21" s="1">
        <v>0</v>
      </c>
      <c r="V21" s="1">
        <v>0</v>
      </c>
      <c r="W21" s="1">
        <v>0</v>
      </c>
      <c r="X21" s="1">
        <v>0</v>
      </c>
      <c r="Y21" s="1">
        <v>0</v>
      </c>
      <c r="Z21" s="1">
        <v>0</v>
      </c>
      <c r="AA21" s="1">
        <v>0</v>
      </c>
      <c r="AB21" s="1">
        <v>0</v>
      </c>
      <c r="AC21" s="1">
        <v>1.264225954067497E-2</v>
      </c>
      <c r="AD21" s="1">
        <v>0</v>
      </c>
      <c r="AE21" s="1">
        <v>5.4355267121224569E-3</v>
      </c>
      <c r="AF21" s="1">
        <v>7.580926389204761E-5</v>
      </c>
      <c r="AG21" s="1">
        <v>0</v>
      </c>
      <c r="AH21" s="1">
        <v>0</v>
      </c>
      <c r="AI21" s="1">
        <v>2.5552476853416235E-2</v>
      </c>
      <c r="AJ21" s="1">
        <v>1.3466489986318046E-5</v>
      </c>
      <c r="AK21" s="1">
        <v>0</v>
      </c>
      <c r="AL21" s="2">
        <v>0</v>
      </c>
      <c r="AM21" s="3">
        <v>2.5918036156014485E-2</v>
      </c>
    </row>
    <row r="22" spans="1:39">
      <c r="A22" s="111">
        <v>39</v>
      </c>
      <c r="B22" s="43" t="s">
        <v>18</v>
      </c>
      <c r="C22" s="27">
        <v>9.2951035861658232E-3</v>
      </c>
      <c r="D22" s="1">
        <v>2.0084121976866456E-2</v>
      </c>
      <c r="E22" s="1">
        <v>1.8193679327341259E-2</v>
      </c>
      <c r="F22" s="1">
        <v>8.6554146276507215E-3</v>
      </c>
      <c r="G22" s="1">
        <v>2.6195377849516789E-2</v>
      </c>
      <c r="H22" s="1">
        <v>2.8925184404636459E-2</v>
      </c>
      <c r="I22" s="1">
        <v>3.7789602206780119E-2</v>
      </c>
      <c r="J22" s="1">
        <v>6.5595671036562742E-3</v>
      </c>
      <c r="K22" s="1">
        <v>3.0776596108470404E-3</v>
      </c>
      <c r="L22" s="1">
        <v>1.6533913924487224E-2</v>
      </c>
      <c r="M22" s="1">
        <v>1.0557981729439881E-2</v>
      </c>
      <c r="N22" s="1">
        <v>1.9631636820609488E-2</v>
      </c>
      <c r="O22" s="1">
        <v>5.6864495594457169E-3</v>
      </c>
      <c r="P22" s="1">
        <v>4.4550214581513814E-2</v>
      </c>
      <c r="Q22" s="1">
        <v>3.5613945394764611E-2</v>
      </c>
      <c r="R22" s="1">
        <v>5.7037240705098829E-2</v>
      </c>
      <c r="S22" s="1">
        <v>4.6485299006123207E-2</v>
      </c>
      <c r="T22" s="1">
        <v>3.3216482184802422E-2</v>
      </c>
      <c r="U22" s="1">
        <v>0.1591401383307689</v>
      </c>
      <c r="V22" s="1">
        <v>1.6419365779209768E-2</v>
      </c>
      <c r="W22" s="1">
        <v>9.3845476119424186E-3</v>
      </c>
      <c r="X22" s="1">
        <v>4.5556729232686007E-2</v>
      </c>
      <c r="Y22" s="1">
        <v>1.7514200703272923E-2</v>
      </c>
      <c r="Z22" s="1">
        <v>1.1761527283937574E-2</v>
      </c>
      <c r="AA22" s="1">
        <v>1.8975485219341656E-2</v>
      </c>
      <c r="AB22" s="1">
        <v>6.7635089692488326E-4</v>
      </c>
      <c r="AC22" s="1">
        <v>5.049884671552771E-3</v>
      </c>
      <c r="AD22" s="1">
        <v>2.0738032516890072E-2</v>
      </c>
      <c r="AE22" s="1">
        <v>1.0753306497987348E-2</v>
      </c>
      <c r="AF22" s="1">
        <v>1.2250087869828601E-2</v>
      </c>
      <c r="AG22" s="1">
        <v>6.713395866045321E-3</v>
      </c>
      <c r="AH22" s="1">
        <v>5.4949354432030605E-2</v>
      </c>
      <c r="AI22" s="1">
        <v>1.851050888693654E-2</v>
      </c>
      <c r="AJ22" s="1">
        <v>9.5100352283378035E-3</v>
      </c>
      <c r="AK22" s="1">
        <v>0.19406936722266349</v>
      </c>
      <c r="AL22" s="2">
        <v>5.6292944065785477E-3</v>
      </c>
      <c r="AM22" s="3">
        <v>1.6779303361190292E-2</v>
      </c>
    </row>
    <row r="23" spans="1:39">
      <c r="A23" s="112">
        <v>41</v>
      </c>
      <c r="B23" s="44" t="s">
        <v>19</v>
      </c>
      <c r="C23" s="31">
        <v>2.8502148296252181E-3</v>
      </c>
      <c r="D23" s="45">
        <v>1.4721345951629863E-3</v>
      </c>
      <c r="E23" s="45">
        <v>1.3772107857349958E-3</v>
      </c>
      <c r="F23" s="45">
        <v>2.3635939944738507E-3</v>
      </c>
      <c r="G23" s="45">
        <v>5.129643182020259E-4</v>
      </c>
      <c r="H23" s="45">
        <v>1.9494204425711274E-3</v>
      </c>
      <c r="I23" s="45">
        <v>3.723187772267527E-3</v>
      </c>
      <c r="J23" s="45">
        <v>2.5962985203527404E-3</v>
      </c>
      <c r="K23" s="45">
        <v>3.6535959122921006E-4</v>
      </c>
      <c r="L23" s="45">
        <v>5.9496222205455973E-3</v>
      </c>
      <c r="M23" s="45">
        <v>3.3504875425716392E-3</v>
      </c>
      <c r="N23" s="45">
        <v>2.8648287778825009E-3</v>
      </c>
      <c r="O23" s="45">
        <v>3.4351589488801769E-3</v>
      </c>
      <c r="P23" s="45">
        <v>1.0864886775343392E-3</v>
      </c>
      <c r="Q23" s="45">
        <v>1.4399422146967914E-3</v>
      </c>
      <c r="R23" s="45">
        <v>1.5886108819845417E-3</v>
      </c>
      <c r="S23" s="45">
        <v>3.2278112067678048E-4</v>
      </c>
      <c r="T23" s="45">
        <v>5.5230848703212161E-4</v>
      </c>
      <c r="U23" s="45">
        <v>2.203432873724623E-3</v>
      </c>
      <c r="V23" s="45">
        <v>5.8292352043411903E-4</v>
      </c>
      <c r="W23" s="45">
        <v>1.2945673643972659E-2</v>
      </c>
      <c r="X23" s="45">
        <v>3.1553858237859216E-2</v>
      </c>
      <c r="Y23" s="45">
        <v>2.8401406545847984E-3</v>
      </c>
      <c r="Z23" s="45">
        <v>2.9477425176353631E-3</v>
      </c>
      <c r="AA23" s="45">
        <v>2.6676974966972377E-3</v>
      </c>
      <c r="AB23" s="45">
        <v>9.3454215223974738E-3</v>
      </c>
      <c r="AC23" s="45">
        <v>5.0674325333458121E-3</v>
      </c>
      <c r="AD23" s="45">
        <v>4.3502442431480421E-3</v>
      </c>
      <c r="AE23" s="45">
        <v>8.16561242093157E-3</v>
      </c>
      <c r="AF23" s="45">
        <v>4.8069965058821097E-3</v>
      </c>
      <c r="AG23" s="45">
        <v>2.3187628663466145E-3</v>
      </c>
      <c r="AH23" s="45">
        <v>1.7171673260009564E-3</v>
      </c>
      <c r="AI23" s="45">
        <v>1.2705278096911536E-3</v>
      </c>
      <c r="AJ23" s="45">
        <v>2.1277054178382511E-3</v>
      </c>
      <c r="AK23" s="45">
        <v>0</v>
      </c>
      <c r="AL23" s="46">
        <v>0</v>
      </c>
      <c r="AM23" s="6">
        <v>3.3756455771886294E-3</v>
      </c>
    </row>
    <row r="24" spans="1:39">
      <c r="A24" s="111">
        <v>46</v>
      </c>
      <c r="B24" s="43" t="s">
        <v>20</v>
      </c>
      <c r="C24" s="27">
        <v>9.8552204307936642E-3</v>
      </c>
      <c r="D24" s="1">
        <v>7.4658254468980018E-3</v>
      </c>
      <c r="E24" s="1">
        <v>8.1424567507490091E-3</v>
      </c>
      <c r="F24" s="1">
        <v>4.3576683644595361E-2</v>
      </c>
      <c r="G24" s="1">
        <v>1.1244177854988407E-2</v>
      </c>
      <c r="H24" s="1">
        <v>2.6923076923076925E-2</v>
      </c>
      <c r="I24" s="1">
        <v>5.9812182511569015E-2</v>
      </c>
      <c r="J24" s="1">
        <v>2.7003393810176034E-2</v>
      </c>
      <c r="K24" s="1">
        <v>7.5321669423361777E-3</v>
      </c>
      <c r="L24" s="1">
        <v>8.8770088058720178E-2</v>
      </c>
      <c r="M24" s="1">
        <v>2.4883288959103245E-2</v>
      </c>
      <c r="N24" s="1">
        <v>3.4915959786365067E-2</v>
      </c>
      <c r="O24" s="1">
        <v>2.0805030470053953E-2</v>
      </c>
      <c r="P24" s="1">
        <v>1.3706472547356281E-2</v>
      </c>
      <c r="Q24" s="1">
        <v>3.4474186573359662E-2</v>
      </c>
      <c r="R24" s="1">
        <v>8.4624079674945774E-3</v>
      </c>
      <c r="S24" s="1">
        <v>6.1761999508601877E-3</v>
      </c>
      <c r="T24" s="1">
        <v>1.2037076143847121E-2</v>
      </c>
      <c r="U24" s="1">
        <v>2.9152537308973575E-2</v>
      </c>
      <c r="V24" s="1">
        <v>3.160505341699169E-3</v>
      </c>
      <c r="W24" s="1">
        <v>8.8135737732872921E-2</v>
      </c>
      <c r="X24" s="1">
        <v>4.8048536063486906E-2</v>
      </c>
      <c r="Y24" s="1">
        <v>7.3798575421512941E-2</v>
      </c>
      <c r="Z24" s="1">
        <v>2.4229681446368233E-2</v>
      </c>
      <c r="AA24" s="1">
        <v>5.492568253550204E-3</v>
      </c>
      <c r="AB24" s="1">
        <v>3.3399575190841144E-3</v>
      </c>
      <c r="AC24" s="1">
        <v>8.8207251946350335E-3</v>
      </c>
      <c r="AD24" s="1">
        <v>7.3854988984267548E-3</v>
      </c>
      <c r="AE24" s="1">
        <v>1.2004709877050303E-2</v>
      </c>
      <c r="AF24" s="1">
        <v>2.5423670408887603E-2</v>
      </c>
      <c r="AG24" s="1">
        <v>1.3267517808815547E-2</v>
      </c>
      <c r="AH24" s="1">
        <v>4.6080945963569968E-3</v>
      </c>
      <c r="AI24" s="1">
        <v>5.7444076501993648E-3</v>
      </c>
      <c r="AJ24" s="1">
        <v>4.0717279122631247E-2</v>
      </c>
      <c r="AK24" s="1">
        <v>0</v>
      </c>
      <c r="AL24" s="2">
        <v>4.5255111896023619E-3</v>
      </c>
      <c r="AM24" s="3">
        <v>2.0851491190179417E-2</v>
      </c>
    </row>
    <row r="25" spans="1:39">
      <c r="A25" s="111">
        <v>47</v>
      </c>
      <c r="B25" s="43" t="s">
        <v>250</v>
      </c>
      <c r="C25" s="27">
        <v>6.3810779767728757E-4</v>
      </c>
      <c r="D25" s="1">
        <v>2.1030494216614089E-4</v>
      </c>
      <c r="E25" s="1">
        <v>2.6577752005412197E-4</v>
      </c>
      <c r="F25" s="1">
        <v>2.6299144445554113E-3</v>
      </c>
      <c r="G25" s="1">
        <v>1.9629434576530855E-3</v>
      </c>
      <c r="H25" s="1">
        <v>7.9030558482613277E-4</v>
      </c>
      <c r="I25" s="1">
        <v>3.0298005758128458E-3</v>
      </c>
      <c r="J25" s="1">
        <v>1.5734324712740619E-3</v>
      </c>
      <c r="K25" s="1">
        <v>4.6434864304007974E-4</v>
      </c>
      <c r="L25" s="1">
        <v>9.1615559555502856E-4</v>
      </c>
      <c r="M25" s="1">
        <v>5.5243584749039871E-4</v>
      </c>
      <c r="N25" s="1">
        <v>5.9495758718190381E-4</v>
      </c>
      <c r="O25" s="1">
        <v>6.2104568567325231E-4</v>
      </c>
      <c r="P25" s="1">
        <v>4.8056229967865008E-4</v>
      </c>
      <c r="Q25" s="1">
        <v>1.0506418765214374E-3</v>
      </c>
      <c r="R25" s="1">
        <v>5.8045397610973631E-4</v>
      </c>
      <c r="S25" s="1">
        <v>1.3489360267089333E-4</v>
      </c>
      <c r="T25" s="1">
        <v>3.7362044710996463E-4</v>
      </c>
      <c r="U25" s="1">
        <v>1.1054510688516754E-3</v>
      </c>
      <c r="V25" s="1">
        <v>7.1646599966084445E-4</v>
      </c>
      <c r="W25" s="1">
        <v>5.1725852979210183E-4</v>
      </c>
      <c r="X25" s="1">
        <v>2.7897402562227459E-3</v>
      </c>
      <c r="Y25" s="1">
        <v>9.0388603372103509E-3</v>
      </c>
      <c r="Z25" s="1">
        <v>2.4108446442705203E-3</v>
      </c>
      <c r="AA25" s="1">
        <v>1.2318985255449027E-3</v>
      </c>
      <c r="AB25" s="1">
        <v>3.0017820706216728E-4</v>
      </c>
      <c r="AC25" s="1">
        <v>2.6048825950557926E-3</v>
      </c>
      <c r="AD25" s="1">
        <v>3.1775322172449029E-3</v>
      </c>
      <c r="AE25" s="1">
        <v>3.9924422903146305E-3</v>
      </c>
      <c r="AF25" s="1">
        <v>9.1005575426771693E-3</v>
      </c>
      <c r="AG25" s="1">
        <v>4.9879283638984417E-3</v>
      </c>
      <c r="AH25" s="1">
        <v>2.217102117115159E-3</v>
      </c>
      <c r="AI25" s="1">
        <v>7.5691018449685742E-4</v>
      </c>
      <c r="AJ25" s="1">
        <v>9.4804089503679051E-3</v>
      </c>
      <c r="AK25" s="1">
        <v>0</v>
      </c>
      <c r="AL25" s="2">
        <v>1.3797290212202323E-3</v>
      </c>
      <c r="AM25" s="3">
        <v>1.9921221999034612E-3</v>
      </c>
    </row>
    <row r="26" spans="1:39">
      <c r="A26" s="111">
        <v>48</v>
      </c>
      <c r="B26" s="43" t="s">
        <v>251</v>
      </c>
      <c r="C26" s="27">
        <v>2.7651337899349131E-4</v>
      </c>
      <c r="D26" s="1">
        <v>1.4020329477742728E-4</v>
      </c>
      <c r="E26" s="1">
        <v>0</v>
      </c>
      <c r="F26" s="1">
        <v>1.4647624754485836E-3</v>
      </c>
      <c r="G26" s="1">
        <v>4.1379121668296752E-4</v>
      </c>
      <c r="H26" s="1">
        <v>1.0537407797681771E-4</v>
      </c>
      <c r="I26" s="1">
        <v>1.7033207217256297E-3</v>
      </c>
      <c r="J26" s="1">
        <v>1.13756738703605E-3</v>
      </c>
      <c r="K26" s="1">
        <v>1.9797810362173944E-5</v>
      </c>
      <c r="L26" s="1">
        <v>1.5628536630056371E-3</v>
      </c>
      <c r="M26" s="1">
        <v>1.8653677967208268E-4</v>
      </c>
      <c r="N26" s="1">
        <v>3.7307571473452721E-5</v>
      </c>
      <c r="O26" s="1">
        <v>1.9407677677289135E-5</v>
      </c>
      <c r="P26" s="1">
        <v>7.5218446906223492E-5</v>
      </c>
      <c r="Q26" s="1">
        <v>5.7691495898275354E-4</v>
      </c>
      <c r="R26" s="1">
        <v>1.8330125561360095E-4</v>
      </c>
      <c r="S26" s="1">
        <v>3.3723400667723333E-5</v>
      </c>
      <c r="T26" s="1">
        <v>2.1605008463315345E-4</v>
      </c>
      <c r="U26" s="1">
        <v>5.975411182982029E-5</v>
      </c>
      <c r="V26" s="1">
        <v>1.5897914193657792E-3</v>
      </c>
      <c r="W26" s="1">
        <v>5.45395120148925E-3</v>
      </c>
      <c r="X26" s="1">
        <v>1.1646488448308551E-3</v>
      </c>
      <c r="Y26" s="1">
        <v>0</v>
      </c>
      <c r="Z26" s="1">
        <v>1.0010547445318684E-3</v>
      </c>
      <c r="AA26" s="1">
        <v>2.0644920117752507E-3</v>
      </c>
      <c r="AB26" s="1">
        <v>9.4993103500685846E-6</v>
      </c>
      <c r="AC26" s="1">
        <v>1.5169151638872802E-3</v>
      </c>
      <c r="AD26" s="1">
        <v>3.8544284969022295E-3</v>
      </c>
      <c r="AE26" s="1">
        <v>1.8341137490073659E-2</v>
      </c>
      <c r="AF26" s="1">
        <v>3.9627569761752158E-3</v>
      </c>
      <c r="AG26" s="1">
        <v>2.4103453722297951E-3</v>
      </c>
      <c r="AH26" s="1">
        <v>2.1736295265834891E-5</v>
      </c>
      <c r="AI26" s="1">
        <v>2.5680881259714807E-4</v>
      </c>
      <c r="AJ26" s="1">
        <v>1.455188907921528E-2</v>
      </c>
      <c r="AK26" s="1">
        <v>0</v>
      </c>
      <c r="AL26" s="2">
        <v>1.0844670106791026E-2</v>
      </c>
      <c r="AM26" s="3">
        <v>2.1665890890130448E-3</v>
      </c>
    </row>
    <row r="27" spans="1:39">
      <c r="A27" s="111">
        <v>51</v>
      </c>
      <c r="B27" s="43" t="s">
        <v>21</v>
      </c>
      <c r="C27" s="27">
        <v>6.7823768806454812E-2</v>
      </c>
      <c r="D27" s="1">
        <v>2.4290220820189275E-2</v>
      </c>
      <c r="E27" s="1">
        <v>7.5867401179085719E-2</v>
      </c>
      <c r="F27" s="1">
        <v>1.9408102799693731E-2</v>
      </c>
      <c r="G27" s="1">
        <v>5.6603902632532878E-2</v>
      </c>
      <c r="H27" s="1">
        <v>7.3867228661749204E-2</v>
      </c>
      <c r="I27" s="1">
        <v>7.297146560950242E-2</v>
      </c>
      <c r="J27" s="1">
        <v>2.0848654958134011E-2</v>
      </c>
      <c r="K27" s="1">
        <v>1.0442445065575748E-2</v>
      </c>
      <c r="L27" s="1">
        <v>2.9122969637525732E-2</v>
      </c>
      <c r="M27" s="1">
        <v>9.0276626869762178E-3</v>
      </c>
      <c r="N27" s="1">
        <v>1.3819509896324222E-2</v>
      </c>
      <c r="O27" s="1">
        <v>4.6461980359430194E-2</v>
      </c>
      <c r="P27" s="1">
        <v>5.068887560958283E-2</v>
      </c>
      <c r="Q27" s="1">
        <v>4.2035055791897862E-2</v>
      </c>
      <c r="R27" s="1">
        <v>5.1874255338649068E-2</v>
      </c>
      <c r="S27" s="1">
        <v>4.3821150353373063E-2</v>
      </c>
      <c r="T27" s="1">
        <v>3.8010194964895924E-2</v>
      </c>
      <c r="U27" s="1">
        <v>4.6742653978876919E-2</v>
      </c>
      <c r="V27" s="1">
        <v>5.3048160081397323E-2</v>
      </c>
      <c r="W27" s="1">
        <v>1.815520597973597E-2</v>
      </c>
      <c r="X27" s="1">
        <v>1.9880284932694132E-2</v>
      </c>
      <c r="Y27" s="1">
        <v>1.4741682445225859E-2</v>
      </c>
      <c r="Z27" s="1">
        <v>1.0753544824910677E-2</v>
      </c>
      <c r="AA27" s="1">
        <v>5.3396429193446303E-3</v>
      </c>
      <c r="AB27" s="1">
        <v>1.3356030352196431E-3</v>
      </c>
      <c r="AC27" s="1">
        <v>2.6727343273222157E-2</v>
      </c>
      <c r="AD27" s="1">
        <v>1.0252607344109063E-2</v>
      </c>
      <c r="AE27" s="1">
        <v>9.8524055970864478E-3</v>
      </c>
      <c r="AF27" s="1">
        <v>1.1612600878009111E-2</v>
      </c>
      <c r="AG27" s="1">
        <v>4.8751093349119146E-2</v>
      </c>
      <c r="AH27" s="1">
        <v>3.840803373473025E-2</v>
      </c>
      <c r="AI27" s="1">
        <v>2.0041224572548491E-2</v>
      </c>
      <c r="AJ27" s="1">
        <v>7.1202719153658042E-2</v>
      </c>
      <c r="AK27" s="1">
        <v>0.22681140234754213</v>
      </c>
      <c r="AL27" s="2">
        <v>1.0072021854907695E-2</v>
      </c>
      <c r="AM27" s="3">
        <v>2.6706213757059734E-2</v>
      </c>
    </row>
    <row r="28" spans="1:39">
      <c r="A28" s="112">
        <v>53</v>
      </c>
      <c r="B28" s="44" t="s">
        <v>22</v>
      </c>
      <c r="C28" s="31">
        <v>5.3955559336935095E-3</v>
      </c>
      <c r="D28" s="45">
        <v>6.0287416754293728E-3</v>
      </c>
      <c r="E28" s="45">
        <v>9.5196675364840055E-3</v>
      </c>
      <c r="F28" s="45">
        <v>3.388927727287859E-2</v>
      </c>
      <c r="G28" s="45">
        <v>1.2889083435356236E-2</v>
      </c>
      <c r="H28" s="45">
        <v>1.5121180189673341E-2</v>
      </c>
      <c r="I28" s="45">
        <v>1.0023967079181803E-2</v>
      </c>
      <c r="J28" s="45">
        <v>7.9575739992308256E-3</v>
      </c>
      <c r="K28" s="45">
        <v>3.6589953151181481E-3</v>
      </c>
      <c r="L28" s="45">
        <v>1.0810636027549338E-2</v>
      </c>
      <c r="M28" s="45">
        <v>4.006953517186853E-3</v>
      </c>
      <c r="N28" s="45">
        <v>6.3894125039271124E-3</v>
      </c>
      <c r="O28" s="45">
        <v>1.2712028878624384E-2</v>
      </c>
      <c r="P28" s="45">
        <v>6.535647275629641E-3</v>
      </c>
      <c r="Q28" s="45">
        <v>5.4079914447732911E-3</v>
      </c>
      <c r="R28" s="45">
        <v>4.8269330644914914E-3</v>
      </c>
      <c r="S28" s="45">
        <v>4.5382062041421974E-3</v>
      </c>
      <c r="T28" s="45">
        <v>5.6514153717198562E-3</v>
      </c>
      <c r="U28" s="45">
        <v>4.981999073811267E-3</v>
      </c>
      <c r="V28" s="45">
        <v>1.3154994064778701E-2</v>
      </c>
      <c r="W28" s="45">
        <v>1.7578263773429397E-2</v>
      </c>
      <c r="X28" s="45">
        <v>2.6786923431109666E-2</v>
      </c>
      <c r="Y28" s="45">
        <v>2.7409611396627898E-2</v>
      </c>
      <c r="Z28" s="45">
        <v>1.6881108295764915E-2</v>
      </c>
      <c r="AA28" s="45">
        <v>4.2891308318713385E-2</v>
      </c>
      <c r="AB28" s="45">
        <v>7.4675978523959158E-2</v>
      </c>
      <c r="AC28" s="45">
        <v>2.5405404351479772E-2</v>
      </c>
      <c r="AD28" s="45">
        <v>7.2518442190039707E-3</v>
      </c>
      <c r="AE28" s="45">
        <v>2.1046578493387005E-2</v>
      </c>
      <c r="AF28" s="45">
        <v>1.02204671229006E-2</v>
      </c>
      <c r="AG28" s="45">
        <v>8.8675756783410022E-3</v>
      </c>
      <c r="AH28" s="45">
        <v>2.5518410642090161E-2</v>
      </c>
      <c r="AI28" s="45">
        <v>1.040751503683179E-2</v>
      </c>
      <c r="AJ28" s="45">
        <v>9.1275869127263719E-3</v>
      </c>
      <c r="AK28" s="45">
        <v>0</v>
      </c>
      <c r="AL28" s="46">
        <v>2.8422417837136787E-3</v>
      </c>
      <c r="AM28" s="6">
        <v>1.3915036044972887E-2</v>
      </c>
    </row>
    <row r="29" spans="1:39">
      <c r="A29" s="111">
        <v>55</v>
      </c>
      <c r="B29" s="43" t="s">
        <v>23</v>
      </c>
      <c r="C29" s="27">
        <v>8.8626083010734391E-4</v>
      </c>
      <c r="D29" s="1">
        <v>6.6596565019277952E-4</v>
      </c>
      <c r="E29" s="1">
        <v>5.5571663284043689E-4</v>
      </c>
      <c r="F29" s="1">
        <v>2.3303039382136558E-3</v>
      </c>
      <c r="G29" s="1">
        <v>1.3986827076308572E-3</v>
      </c>
      <c r="H29" s="1">
        <v>2.0021074815595365E-3</v>
      </c>
      <c r="I29" s="1">
        <v>1.1908171417373871E-3</v>
      </c>
      <c r="J29" s="1">
        <v>1.3129929627355595E-3</v>
      </c>
      <c r="K29" s="1">
        <v>2.0697710833181851E-4</v>
      </c>
      <c r="L29" s="1">
        <v>1.4442923506396922E-3</v>
      </c>
      <c r="M29" s="1">
        <v>5.7395932206794672E-4</v>
      </c>
      <c r="N29" s="1">
        <v>1.6101162425384856E-4</v>
      </c>
      <c r="O29" s="1">
        <v>3.3381205604937313E-3</v>
      </c>
      <c r="P29" s="1">
        <v>1.8136003309611663E-3</v>
      </c>
      <c r="Q29" s="1">
        <v>9.0524054539570264E-4</v>
      </c>
      <c r="R29" s="1">
        <v>1.1303577429505392E-3</v>
      </c>
      <c r="S29" s="1">
        <v>2.4714435060774385E-3</v>
      </c>
      <c r="T29" s="1">
        <v>6.4977469062602543E-4</v>
      </c>
      <c r="U29" s="1">
        <v>1.6282995473626029E-3</v>
      </c>
      <c r="V29" s="1">
        <v>2.4292012887909106E-3</v>
      </c>
      <c r="W29" s="1">
        <v>2.9756575862215969E-3</v>
      </c>
      <c r="X29" s="1">
        <v>9.47969989978603E-4</v>
      </c>
      <c r="Y29" s="1">
        <v>1.3524479307546659E-3</v>
      </c>
      <c r="Z29" s="1">
        <v>1.7698578606178482E-2</v>
      </c>
      <c r="AA29" s="1">
        <v>1.0989384433050564E-2</v>
      </c>
      <c r="AB29" s="1">
        <v>2.5410655186433467E-2</v>
      </c>
      <c r="AC29" s="1">
        <v>2.0515400198485814E-2</v>
      </c>
      <c r="AD29" s="1">
        <v>9.2997788230627619E-3</v>
      </c>
      <c r="AE29" s="1">
        <v>8.653029929625674E-4</v>
      </c>
      <c r="AF29" s="1">
        <v>1.7229378157283548E-3</v>
      </c>
      <c r="AG29" s="1">
        <v>9.2458512461193569E-3</v>
      </c>
      <c r="AH29" s="1">
        <v>1.2607051254184237E-2</v>
      </c>
      <c r="AI29" s="1">
        <v>5.2814759748597692E-3</v>
      </c>
      <c r="AJ29" s="1">
        <v>8.5754608232873324E-3</v>
      </c>
      <c r="AK29" s="1">
        <v>0</v>
      </c>
      <c r="AL29" s="2">
        <v>1.8957476751565991E-2</v>
      </c>
      <c r="AM29" s="3">
        <v>5.6588614743313575E-3</v>
      </c>
    </row>
    <row r="30" spans="1:39">
      <c r="A30" s="111">
        <v>57</v>
      </c>
      <c r="B30" s="43" t="s">
        <v>260</v>
      </c>
      <c r="C30" s="27">
        <v>5.789764750925256E-2</v>
      </c>
      <c r="D30" s="1">
        <v>7.2800560813179108E-2</v>
      </c>
      <c r="E30" s="1">
        <v>4.4795592925485649E-2</v>
      </c>
      <c r="F30" s="1">
        <v>0.22900229701388194</v>
      </c>
      <c r="G30" s="1">
        <v>3.1174551498197787E-2</v>
      </c>
      <c r="H30" s="1">
        <v>2.3234984193888305E-2</v>
      </c>
      <c r="I30" s="1">
        <v>4.2854343467840401E-2</v>
      </c>
      <c r="J30" s="1">
        <v>2.0082180135077694E-2</v>
      </c>
      <c r="K30" s="1">
        <v>2.0542927952168489E-2</v>
      </c>
      <c r="L30" s="1">
        <v>6.114530227745503E-2</v>
      </c>
      <c r="M30" s="1">
        <v>1.5341215229723631E-2</v>
      </c>
      <c r="N30" s="1">
        <v>4.2884071630537229E-2</v>
      </c>
      <c r="O30" s="1">
        <v>3.1867406746108759E-2</v>
      </c>
      <c r="P30" s="1">
        <v>2.5992152208706116E-2</v>
      </c>
      <c r="Q30" s="1">
        <v>2.0370257454163404E-2</v>
      </c>
      <c r="R30" s="1">
        <v>2.056029083799224E-2</v>
      </c>
      <c r="S30" s="1">
        <v>1.2891974312403949E-2</v>
      </c>
      <c r="T30" s="1">
        <v>1.7964645759083037E-2</v>
      </c>
      <c r="U30" s="1">
        <v>0.13947356627477928</v>
      </c>
      <c r="V30" s="1">
        <v>4.3825250127183316E-2</v>
      </c>
      <c r="W30" s="1">
        <v>3.7134615111338476E-2</v>
      </c>
      <c r="X30" s="1">
        <v>2.2317922049781967E-2</v>
      </c>
      <c r="Y30" s="1">
        <v>6.1851952033180058E-2</v>
      </c>
      <c r="Z30" s="1">
        <v>5.261079580388333E-2</v>
      </c>
      <c r="AA30" s="1">
        <v>3.5661338351549852E-2</v>
      </c>
      <c r="AB30" s="1">
        <v>2.4584215185977499E-3</v>
      </c>
      <c r="AC30" s="1">
        <v>0.17646714747807979</v>
      </c>
      <c r="AD30" s="1">
        <v>2.5967810779465469E-2</v>
      </c>
      <c r="AE30" s="1">
        <v>3.4598428215449492E-2</v>
      </c>
      <c r="AF30" s="1">
        <v>2.4048766031936376E-2</v>
      </c>
      <c r="AG30" s="1">
        <v>1.5364624465270985E-2</v>
      </c>
      <c r="AH30" s="1">
        <v>3.829935225840108E-2</v>
      </c>
      <c r="AI30" s="1">
        <v>1.7415692370075016E-2</v>
      </c>
      <c r="AJ30" s="1">
        <v>4.7321245811921611E-2</v>
      </c>
      <c r="AK30" s="1">
        <v>5.0833995234312944E-2</v>
      </c>
      <c r="AL30" s="2">
        <v>9.4511437953585922E-2</v>
      </c>
      <c r="AM30" s="3">
        <v>3.6487151313533091E-2</v>
      </c>
    </row>
    <row r="31" spans="1:39">
      <c r="A31" s="111">
        <v>59</v>
      </c>
      <c r="B31" s="43" t="s">
        <v>25</v>
      </c>
      <c r="C31" s="27">
        <v>3.7152053998099855E-3</v>
      </c>
      <c r="D31" s="1">
        <v>1.6473887136347705E-3</v>
      </c>
      <c r="E31" s="1">
        <v>4.542379433652266E-3</v>
      </c>
      <c r="F31" s="1">
        <v>8.6554146276507215E-3</v>
      </c>
      <c r="G31" s="1">
        <v>4.8389634017057771E-3</v>
      </c>
      <c r="H31" s="1">
        <v>5.795574288724974E-3</v>
      </c>
      <c r="I31" s="1">
        <v>5.3360666857599371E-3</v>
      </c>
      <c r="J31" s="1">
        <v>5.2573695609637611E-3</v>
      </c>
      <c r="K31" s="1">
        <v>6.3892933441561368E-4</v>
      </c>
      <c r="L31" s="1">
        <v>6.5208721801269685E-3</v>
      </c>
      <c r="M31" s="1">
        <v>2.0303811018153616E-3</v>
      </c>
      <c r="N31" s="1">
        <v>2.1363493559535028E-3</v>
      </c>
      <c r="O31" s="1">
        <v>5.4535574273182471E-3</v>
      </c>
      <c r="P31" s="1">
        <v>6.1094094098277079E-3</v>
      </c>
      <c r="Q31" s="1">
        <v>9.0055017987551774E-3</v>
      </c>
      <c r="R31" s="1">
        <v>1.4816851495432744E-2</v>
      </c>
      <c r="S31" s="1">
        <v>1.2116336097046312E-2</v>
      </c>
      <c r="T31" s="1">
        <v>2.8638819489342072E-3</v>
      </c>
      <c r="U31" s="1">
        <v>5.4749704964072842E-3</v>
      </c>
      <c r="V31" s="1">
        <v>8.4343734102085809E-3</v>
      </c>
      <c r="W31" s="1">
        <v>1.0402012192522488E-2</v>
      </c>
      <c r="X31" s="1">
        <v>4.3877468107581051E-2</v>
      </c>
      <c r="Y31" s="1">
        <v>9.7376251014335957E-3</v>
      </c>
      <c r="Z31" s="1">
        <v>3.7832248857360092E-2</v>
      </c>
      <c r="AA31" s="1">
        <v>5.8770055520392168E-2</v>
      </c>
      <c r="AB31" s="1">
        <v>3.3532565535742105E-3</v>
      </c>
      <c r="AC31" s="1">
        <v>1.204953176455449E-2</v>
      </c>
      <c r="AD31" s="1">
        <v>0.19733035556456169</v>
      </c>
      <c r="AE31" s="1">
        <v>3.0373230373230375E-2</v>
      </c>
      <c r="AF31" s="1">
        <v>1.3021964011274905E-2</v>
      </c>
      <c r="AG31" s="1">
        <v>1.3701539249740184E-2</v>
      </c>
      <c r="AH31" s="1">
        <v>7.014302482284919E-2</v>
      </c>
      <c r="AI31" s="1">
        <v>5.3764276542542407E-2</v>
      </c>
      <c r="AJ31" s="1">
        <v>2.1400945886256639E-2</v>
      </c>
      <c r="AK31" s="1">
        <v>0</v>
      </c>
      <c r="AL31" s="2">
        <v>7.5498772041171114E-2</v>
      </c>
      <c r="AM31" s="3">
        <v>1.6559586785160261E-2</v>
      </c>
    </row>
    <row r="32" spans="1:39">
      <c r="A32" s="111">
        <v>61</v>
      </c>
      <c r="B32" s="43" t="s">
        <v>26</v>
      </c>
      <c r="C32" s="27">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0.24661276525290432</v>
      </c>
      <c r="AM32" s="3">
        <v>8.4601768202514883E-4</v>
      </c>
    </row>
    <row r="33" spans="1:39">
      <c r="A33" s="112">
        <v>63</v>
      </c>
      <c r="B33" s="44" t="s">
        <v>27</v>
      </c>
      <c r="C33" s="31">
        <v>2.8360346563435006E-5</v>
      </c>
      <c r="D33" s="45">
        <v>2.1030494216614089E-4</v>
      </c>
      <c r="E33" s="45">
        <v>0</v>
      </c>
      <c r="F33" s="45">
        <v>9.3212157528546223E-4</v>
      </c>
      <c r="G33" s="45">
        <v>2.2228453788754454E-4</v>
      </c>
      <c r="H33" s="45">
        <v>0</v>
      </c>
      <c r="I33" s="45">
        <v>1.2058907764429237E-4</v>
      </c>
      <c r="J33" s="45">
        <v>3.2791088380754467E-4</v>
      </c>
      <c r="K33" s="45">
        <v>5.3994028260474391E-6</v>
      </c>
      <c r="L33" s="45">
        <v>7.1136787419566927E-4</v>
      </c>
      <c r="M33" s="45">
        <v>2.0806025424963069E-5</v>
      </c>
      <c r="N33" s="45">
        <v>0</v>
      </c>
      <c r="O33" s="45">
        <v>5.6282265264138499E-4</v>
      </c>
      <c r="P33" s="45">
        <v>4.137014579842292E-4</v>
      </c>
      <c r="Q33" s="45">
        <v>9.8966712475903238E-4</v>
      </c>
      <c r="R33" s="45">
        <v>8.2485565026120425E-4</v>
      </c>
      <c r="S33" s="45">
        <v>3.1796349200996287E-4</v>
      </c>
      <c r="T33" s="45">
        <v>2.0955233772689319E-4</v>
      </c>
      <c r="U33" s="45">
        <v>8.9631167744730429E-5</v>
      </c>
      <c r="V33" s="45">
        <v>1.6321858572155334E-4</v>
      </c>
      <c r="W33" s="45">
        <v>5.1157437012405683E-4</v>
      </c>
      <c r="X33" s="45">
        <v>1.0833942742612605E-4</v>
      </c>
      <c r="Y33" s="45">
        <v>1.3524479307546659E-4</v>
      </c>
      <c r="Z33" s="45">
        <v>2.1302722072217959E-4</v>
      </c>
      <c r="AA33" s="45">
        <v>2.0814837155758701E-4</v>
      </c>
      <c r="AB33" s="45">
        <v>0</v>
      </c>
      <c r="AC33" s="45">
        <v>4.0165105881848296E-4</v>
      </c>
      <c r="AD33" s="45">
        <v>4.2252124462686634E-3</v>
      </c>
      <c r="AE33" s="45">
        <v>1.2870012870012869E-4</v>
      </c>
      <c r="AF33" s="45">
        <v>0</v>
      </c>
      <c r="AG33" s="45">
        <v>9.2909788577139678E-5</v>
      </c>
      <c r="AH33" s="45">
        <v>0</v>
      </c>
      <c r="AI33" s="45">
        <v>4.6293167533959585E-4</v>
      </c>
      <c r="AJ33" s="45">
        <v>4.0399469958954138E-4</v>
      </c>
      <c r="AK33" s="45">
        <v>0</v>
      </c>
      <c r="AL33" s="46">
        <v>1.6556748254642787E-4</v>
      </c>
      <c r="AM33" s="6">
        <v>2.8967372798444167E-4</v>
      </c>
    </row>
    <row r="34" spans="1:39">
      <c r="A34" s="111">
        <v>64</v>
      </c>
      <c r="B34" s="43" t="s">
        <v>254</v>
      </c>
      <c r="C34" s="27">
        <v>3.3323407212036129E-4</v>
      </c>
      <c r="D34" s="1">
        <v>0</v>
      </c>
      <c r="E34" s="1">
        <v>0</v>
      </c>
      <c r="F34" s="1">
        <v>0</v>
      </c>
      <c r="G34" s="1">
        <v>0</v>
      </c>
      <c r="H34" s="1">
        <v>0</v>
      </c>
      <c r="I34" s="1">
        <v>0</v>
      </c>
      <c r="J34" s="1">
        <v>2.6988550107616844E-6</v>
      </c>
      <c r="K34" s="1">
        <v>0</v>
      </c>
      <c r="L34" s="1">
        <v>0</v>
      </c>
      <c r="M34" s="1">
        <v>2.1523474577548002E-6</v>
      </c>
      <c r="N34" s="1">
        <v>0</v>
      </c>
      <c r="O34" s="1">
        <v>0</v>
      </c>
      <c r="P34" s="1">
        <v>0</v>
      </c>
      <c r="Q34" s="1">
        <v>0</v>
      </c>
      <c r="R34" s="1">
        <v>0</v>
      </c>
      <c r="S34" s="1">
        <v>0</v>
      </c>
      <c r="T34" s="1">
        <v>0</v>
      </c>
      <c r="U34" s="1">
        <v>0</v>
      </c>
      <c r="V34" s="1">
        <v>0</v>
      </c>
      <c r="W34" s="1">
        <v>5.6841596680450752E-6</v>
      </c>
      <c r="X34" s="1">
        <v>2.9793342542184663E-4</v>
      </c>
      <c r="Y34" s="1">
        <v>0</v>
      </c>
      <c r="Z34" s="1">
        <v>2.7710857980120924E-5</v>
      </c>
      <c r="AA34" s="1">
        <v>1.5292533420557412E-4</v>
      </c>
      <c r="AB34" s="1">
        <v>5.6995862100411507E-6</v>
      </c>
      <c r="AC34" s="1">
        <v>3.1020720125252738E-3</v>
      </c>
      <c r="AD34" s="1">
        <v>8.838454606990571E-4</v>
      </c>
      <c r="AE34" s="1">
        <v>2.7383006106410362E-5</v>
      </c>
      <c r="AF34" s="1">
        <v>2.4121129420196966E-5</v>
      </c>
      <c r="AG34" s="1">
        <v>1.4557636587343829E-2</v>
      </c>
      <c r="AH34" s="1">
        <v>0</v>
      </c>
      <c r="AI34" s="1">
        <v>4.0548759883760223E-5</v>
      </c>
      <c r="AJ34" s="1">
        <v>6.7332449931590234E-5</v>
      </c>
      <c r="AK34" s="1">
        <v>0</v>
      </c>
      <c r="AL34" s="2">
        <v>2.4283230773476088E-3</v>
      </c>
      <c r="AM34" s="3">
        <v>1.2331013008906331E-3</v>
      </c>
    </row>
    <row r="35" spans="1:39">
      <c r="A35" s="111">
        <v>65</v>
      </c>
      <c r="B35" s="43" t="s">
        <v>255</v>
      </c>
      <c r="C35" s="27">
        <v>8.5081039690305019E-5</v>
      </c>
      <c r="D35" s="1">
        <v>1.4020329477742728E-4</v>
      </c>
      <c r="E35" s="1">
        <v>1.1500918140523824E-2</v>
      </c>
      <c r="F35" s="1">
        <v>2.6964945570758015E-3</v>
      </c>
      <c r="G35" s="1">
        <v>1.1627191212579254E-3</v>
      </c>
      <c r="H35" s="1">
        <v>5.2687038988408848E-4</v>
      </c>
      <c r="I35" s="1">
        <v>1.2209644111484603E-3</v>
      </c>
      <c r="J35" s="1">
        <v>8.5553703841145399E-4</v>
      </c>
      <c r="K35" s="1">
        <v>1.5478288101335993E-4</v>
      </c>
      <c r="L35" s="1">
        <v>1.067051811293504E-3</v>
      </c>
      <c r="M35" s="1">
        <v>9.5922951700605594E-4</v>
      </c>
      <c r="N35" s="1">
        <v>3.0631479736098022E-4</v>
      </c>
      <c r="O35" s="1">
        <v>9.5097620618716768E-4</v>
      </c>
      <c r="P35" s="1">
        <v>1.491832530306766E-3</v>
      </c>
      <c r="Q35" s="1">
        <v>7.9736213843144797E-4</v>
      </c>
      <c r="R35" s="1">
        <v>5.499037668408029E-4</v>
      </c>
      <c r="S35" s="1">
        <v>5.7811544001811432E-5</v>
      </c>
      <c r="T35" s="1">
        <v>2.9077417405514637E-4</v>
      </c>
      <c r="U35" s="1">
        <v>7.3198786991529857E-4</v>
      </c>
      <c r="V35" s="1">
        <v>1.0683398338138036E-3</v>
      </c>
      <c r="W35" s="1">
        <v>9.7199130323570788E-4</v>
      </c>
      <c r="X35" s="1">
        <v>9.2359361880772466E-3</v>
      </c>
      <c r="Y35" s="1">
        <v>1.9385087007483546E-3</v>
      </c>
      <c r="Z35" s="1">
        <v>5.9231958932508472E-4</v>
      </c>
      <c r="AA35" s="1">
        <v>3.2539112778186049E-3</v>
      </c>
      <c r="AB35" s="1">
        <v>3.267762760423593E-4</v>
      </c>
      <c r="AC35" s="1">
        <v>1.5052165893585866E-3</v>
      </c>
      <c r="AD35" s="1">
        <v>1.3063667053259233E-3</v>
      </c>
      <c r="AE35" s="1">
        <v>2.7383006106410362E-6</v>
      </c>
      <c r="AF35" s="1">
        <v>6.2025761366220767E-4</v>
      </c>
      <c r="AG35" s="1">
        <v>9.0653407997409144E-4</v>
      </c>
      <c r="AH35" s="1">
        <v>0</v>
      </c>
      <c r="AI35" s="1">
        <v>2.2876258701088059E-3</v>
      </c>
      <c r="AJ35" s="1">
        <v>2.8468159831076352E-3</v>
      </c>
      <c r="AK35" s="1">
        <v>0</v>
      </c>
      <c r="AL35" s="2">
        <v>4.8290515742708132E-3</v>
      </c>
      <c r="AM35" s="3">
        <v>1.0034449400768241E-3</v>
      </c>
    </row>
    <row r="36" spans="1:39">
      <c r="A36" s="111">
        <v>66</v>
      </c>
      <c r="B36" s="43" t="s">
        <v>28</v>
      </c>
      <c r="C36" s="27">
        <v>1.8498036046000484E-2</v>
      </c>
      <c r="D36" s="1">
        <v>3.0984928145811427E-2</v>
      </c>
      <c r="E36" s="1">
        <v>1.2636512998936891E-2</v>
      </c>
      <c r="F36" s="1">
        <v>3.9781617230933118E-2</v>
      </c>
      <c r="G36" s="1">
        <v>4.2760705565320876E-2</v>
      </c>
      <c r="H36" s="1">
        <v>3.3930453108535298E-2</v>
      </c>
      <c r="I36" s="1">
        <v>2.1977359400672285E-2</v>
      </c>
      <c r="J36" s="1">
        <v>2.3312709582959428E-2</v>
      </c>
      <c r="K36" s="1">
        <v>4.6902812548932091E-3</v>
      </c>
      <c r="L36" s="1">
        <v>4.3458110132680888E-2</v>
      </c>
      <c r="M36" s="1">
        <v>7.8646776106360405E-3</v>
      </c>
      <c r="N36" s="1">
        <v>8.2685359723531256E-3</v>
      </c>
      <c r="O36" s="1">
        <v>2.6491480029499671E-2</v>
      </c>
      <c r="P36" s="1">
        <v>3.8361407922173983E-2</v>
      </c>
      <c r="Q36" s="1">
        <v>5.0984273204410818E-2</v>
      </c>
      <c r="R36" s="1">
        <v>4.2800843185775823E-2</v>
      </c>
      <c r="S36" s="1">
        <v>2.4608447230104399E-2</v>
      </c>
      <c r="T36" s="1">
        <v>2.5614118304477924E-2</v>
      </c>
      <c r="U36" s="1">
        <v>4.6227274764344718E-2</v>
      </c>
      <c r="V36" s="1">
        <v>9.680769882991351E-2</v>
      </c>
      <c r="W36" s="1">
        <v>5.1643432664023534E-2</v>
      </c>
      <c r="X36" s="1">
        <v>0.15197313182199831</v>
      </c>
      <c r="Y36" s="1">
        <v>6.1761788837796414E-2</v>
      </c>
      <c r="Z36" s="1">
        <v>8.658084383026407E-2</v>
      </c>
      <c r="AA36" s="1">
        <v>0.11542889184355738</v>
      </c>
      <c r="AB36" s="1">
        <v>2.5051581255200871E-2</v>
      </c>
      <c r="AC36" s="1">
        <v>9.9550969714340312E-2</v>
      </c>
      <c r="AD36" s="1">
        <v>0.13844469067564596</v>
      </c>
      <c r="AE36" s="1">
        <v>9.1415427585640349E-2</v>
      </c>
      <c r="AF36" s="1">
        <v>5.0103031681380555E-2</v>
      </c>
      <c r="AG36" s="1">
        <v>4.842325452371124E-2</v>
      </c>
      <c r="AH36" s="1">
        <v>7.8207190366473944E-2</v>
      </c>
      <c r="AI36" s="1">
        <v>0.13779820233831183</v>
      </c>
      <c r="AJ36" s="1">
        <v>3.5125992480311993E-2</v>
      </c>
      <c r="AK36" s="1">
        <v>0</v>
      </c>
      <c r="AL36" s="2">
        <v>3.9901763293689121E-2</v>
      </c>
      <c r="AM36" s="3">
        <v>4.7121111733688742E-2</v>
      </c>
    </row>
    <row r="37" spans="1:39">
      <c r="A37" s="111">
        <v>67</v>
      </c>
      <c r="B37" s="43" t="s">
        <v>29</v>
      </c>
      <c r="C37" s="27">
        <v>8.5081039690305019E-5</v>
      </c>
      <c r="D37" s="1">
        <v>1.752541184717841E-4</v>
      </c>
      <c r="E37" s="1">
        <v>8.456557456267517E-4</v>
      </c>
      <c r="F37" s="1">
        <v>1.9974033756117049E-4</v>
      </c>
      <c r="G37" s="1">
        <v>1.3679048485387357E-4</v>
      </c>
      <c r="H37" s="1">
        <v>5.2687038988408854E-5</v>
      </c>
      <c r="I37" s="1">
        <v>4.522090411660964E-5</v>
      </c>
      <c r="J37" s="1">
        <v>4.4531107677567794E-5</v>
      </c>
      <c r="K37" s="1">
        <v>1.6198208478142318E-5</v>
      </c>
      <c r="L37" s="1">
        <v>5.3891505620884038E-5</v>
      </c>
      <c r="M37" s="1">
        <v>5.3091237291285075E-5</v>
      </c>
      <c r="N37" s="1">
        <v>4.1234684260131953E-5</v>
      </c>
      <c r="O37" s="1">
        <v>1.9407677677289135E-5</v>
      </c>
      <c r="P37" s="1">
        <v>1.7968851205375612E-4</v>
      </c>
      <c r="Q37" s="1">
        <v>2.3451827600924941E-4</v>
      </c>
      <c r="R37" s="1">
        <v>0</v>
      </c>
      <c r="S37" s="1">
        <v>2.0234040400634001E-4</v>
      </c>
      <c r="T37" s="1">
        <v>1.0396395050016407E-4</v>
      </c>
      <c r="U37" s="1">
        <v>6.7223375808547832E-5</v>
      </c>
      <c r="V37" s="1">
        <v>2.7768356791588942E-4</v>
      </c>
      <c r="W37" s="1">
        <v>7.1051995850563438E-5</v>
      </c>
      <c r="X37" s="1">
        <v>2.7084856856531513E-4</v>
      </c>
      <c r="Y37" s="1">
        <v>6.7622396537733297E-5</v>
      </c>
      <c r="Z37" s="1">
        <v>8.2786188215611253E-4</v>
      </c>
      <c r="AA37" s="1">
        <v>2.0814837155758701E-4</v>
      </c>
      <c r="AB37" s="1">
        <v>4.7686537957344297E-4</v>
      </c>
      <c r="AC37" s="1">
        <v>3.5095723586081037E-4</v>
      </c>
      <c r="AD37" s="1">
        <v>6.7646513553015633E-3</v>
      </c>
      <c r="AE37" s="1">
        <v>4.8741750869410444E-4</v>
      </c>
      <c r="AF37" s="1">
        <v>2.8531850228461554E-3</v>
      </c>
      <c r="AG37" s="1">
        <v>1.3024625075821025E-2</v>
      </c>
      <c r="AH37" s="1">
        <v>2.6083554319001868E-3</v>
      </c>
      <c r="AI37" s="1">
        <v>1.3009393796039738E-3</v>
      </c>
      <c r="AJ37" s="1">
        <v>1.6116695215625438E-2</v>
      </c>
      <c r="AK37" s="1">
        <v>0</v>
      </c>
      <c r="AL37" s="2">
        <v>1.6280802450398741E-3</v>
      </c>
      <c r="AM37" s="3">
        <v>1.9421392821335965E-3</v>
      </c>
    </row>
    <row r="38" spans="1:39">
      <c r="A38" s="112">
        <v>68</v>
      </c>
      <c r="B38" s="44" t="s">
        <v>30</v>
      </c>
      <c r="C38" s="31">
        <v>5.6011684462784134E-4</v>
      </c>
      <c r="D38" s="45">
        <v>2.1731510690501227E-3</v>
      </c>
      <c r="E38" s="45">
        <v>1.0389484874842949E-3</v>
      </c>
      <c r="F38" s="45">
        <v>1.4314724191883885E-3</v>
      </c>
      <c r="G38" s="45">
        <v>5.9845837123569687E-4</v>
      </c>
      <c r="H38" s="45">
        <v>1.0010537407797683E-3</v>
      </c>
      <c r="I38" s="45">
        <v>5.2757721469377913E-4</v>
      </c>
      <c r="J38" s="45">
        <v>2.5369237101159831E-4</v>
      </c>
      <c r="K38" s="45">
        <v>1.9797810362173944E-5</v>
      </c>
      <c r="L38" s="45">
        <v>9.592688000517359E-4</v>
      </c>
      <c r="M38" s="45">
        <v>1.0474757627740028E-4</v>
      </c>
      <c r="N38" s="45">
        <v>1.2763116556707509E-4</v>
      </c>
      <c r="O38" s="45">
        <v>3.2993052051391532E-4</v>
      </c>
      <c r="P38" s="45">
        <v>1.4458657016418516E-3</v>
      </c>
      <c r="Q38" s="45">
        <v>6.4727044178552833E-4</v>
      </c>
      <c r="R38" s="45">
        <v>9.165062780680048E-4</v>
      </c>
      <c r="S38" s="45">
        <v>3.4686926401086859E-4</v>
      </c>
      <c r="T38" s="45">
        <v>2.9239861078171142E-4</v>
      </c>
      <c r="U38" s="45">
        <v>3.510554070001942E-4</v>
      </c>
      <c r="V38" s="45">
        <v>1.0238256740715617E-3</v>
      </c>
      <c r="W38" s="45">
        <v>3.1262878174247913E-5</v>
      </c>
      <c r="X38" s="45">
        <v>1.0292245605481975E-3</v>
      </c>
      <c r="Y38" s="45">
        <v>3.2458750338111983E-3</v>
      </c>
      <c r="Z38" s="45">
        <v>2.0783143485090692E-3</v>
      </c>
      <c r="AA38" s="45">
        <v>3.436572093675263E-3</v>
      </c>
      <c r="AB38" s="45">
        <v>2.792797242920164E-4</v>
      </c>
      <c r="AC38" s="45">
        <v>2.263674171302227E-3</v>
      </c>
      <c r="AD38" s="45">
        <v>2.2591952263722238E-3</v>
      </c>
      <c r="AE38" s="45">
        <v>2.861524138119883E-3</v>
      </c>
      <c r="AF38" s="45">
        <v>2.4603552008600907E-3</v>
      </c>
      <c r="AG38" s="45">
        <v>2.4992733127250574E-3</v>
      </c>
      <c r="AH38" s="45">
        <v>5.0645567969395296E-3</v>
      </c>
      <c r="AI38" s="45">
        <v>1.4901669257281881E-3</v>
      </c>
      <c r="AJ38" s="45">
        <v>1.9014683860681082E-3</v>
      </c>
      <c r="AK38" s="45">
        <v>0</v>
      </c>
      <c r="AL38" s="46">
        <v>1.9316206297083252E-4</v>
      </c>
      <c r="AM38" s="6">
        <v>1.0726447750953297E-3</v>
      </c>
    </row>
    <row r="39" spans="1:39">
      <c r="A39" s="113">
        <v>69</v>
      </c>
      <c r="B39" s="43" t="s">
        <v>31</v>
      </c>
      <c r="C39" s="27">
        <v>3.8073765261411496E-3</v>
      </c>
      <c r="D39" s="1">
        <v>6.4143007360672978E-3</v>
      </c>
      <c r="E39" s="1">
        <v>6.2820141103701556E-3</v>
      </c>
      <c r="F39" s="1">
        <v>1.5513166217250907E-2</v>
      </c>
      <c r="G39" s="1">
        <v>6.4291527881320575E-3</v>
      </c>
      <c r="H39" s="1">
        <v>4.4257112750263434E-3</v>
      </c>
      <c r="I39" s="1">
        <v>4.009586831672721E-3</v>
      </c>
      <c r="J39" s="1">
        <v>1.9715135853614102E-3</v>
      </c>
      <c r="K39" s="1">
        <v>2.4297312717213475E-4</v>
      </c>
      <c r="L39" s="1">
        <v>6.2621929531467254E-3</v>
      </c>
      <c r="M39" s="1">
        <v>2.2298319662339729E-3</v>
      </c>
      <c r="N39" s="1">
        <v>3.8210807414388939E-3</v>
      </c>
      <c r="O39" s="1">
        <v>4.9683654853860185E-3</v>
      </c>
      <c r="P39" s="1">
        <v>5.8085356222028137E-3</v>
      </c>
      <c r="Q39" s="1">
        <v>4.7841728305886879E-4</v>
      </c>
      <c r="R39" s="1">
        <v>3.9104267864234869E-3</v>
      </c>
      <c r="S39" s="1">
        <v>1.9415043527275006E-3</v>
      </c>
      <c r="T39" s="1">
        <v>4.9805230036484849E-3</v>
      </c>
      <c r="U39" s="1">
        <v>2.7412198801930058E-3</v>
      </c>
      <c r="V39" s="1">
        <v>1.3163472952348652E-2</v>
      </c>
      <c r="W39" s="1">
        <v>2.7255545608276138E-3</v>
      </c>
      <c r="X39" s="1">
        <v>1.0536009317190759E-2</v>
      </c>
      <c r="Y39" s="1">
        <v>2.0872779731313677E-2</v>
      </c>
      <c r="Z39" s="1">
        <v>6.8930759225550794E-3</v>
      </c>
      <c r="AA39" s="1">
        <v>5.1272466218368878E-3</v>
      </c>
      <c r="AB39" s="1">
        <v>1.3356030352196431E-3</v>
      </c>
      <c r="AC39" s="1">
        <v>8.2279974185145537E-3</v>
      </c>
      <c r="AD39" s="1">
        <v>3.1430406870712811E-3</v>
      </c>
      <c r="AE39" s="1">
        <v>9.3923710944987537E-4</v>
      </c>
      <c r="AF39" s="1">
        <v>1.018945424221749E-2</v>
      </c>
      <c r="AG39" s="1">
        <v>4.3760510419832786E-3</v>
      </c>
      <c r="AH39" s="1">
        <v>4.7819849584836756E-3</v>
      </c>
      <c r="AI39" s="1">
        <v>4.4130567006825704E-3</v>
      </c>
      <c r="AJ39" s="1">
        <v>3.0138004589379788E-3</v>
      </c>
      <c r="AK39" s="1">
        <v>4.4126731974229987E-4</v>
      </c>
      <c r="AL39" s="2">
        <v>3.3113496509285575E-4</v>
      </c>
      <c r="AM39" s="3">
        <v>4.2789353524917478E-3</v>
      </c>
    </row>
    <row r="40" spans="1:39">
      <c r="A40" s="114">
        <v>70</v>
      </c>
      <c r="B40" s="47" t="s">
        <v>267</v>
      </c>
      <c r="C40" s="48">
        <v>0.53998808865444337</v>
      </c>
      <c r="D40" s="49">
        <v>0.42986330178759202</v>
      </c>
      <c r="E40" s="49">
        <v>0.51046196965303958</v>
      </c>
      <c r="F40" s="49">
        <v>0.48636772196145012</v>
      </c>
      <c r="G40" s="49">
        <v>0.58179729018049509</v>
      </c>
      <c r="H40" s="49">
        <v>0.58630136986301373</v>
      </c>
      <c r="I40" s="49">
        <v>0.67621832652507496</v>
      </c>
      <c r="J40" s="49">
        <v>0.79310307601999852</v>
      </c>
      <c r="K40" s="49">
        <v>0.72045131808421992</v>
      </c>
      <c r="L40" s="49">
        <v>0.54672932452386858</v>
      </c>
      <c r="M40" s="49">
        <v>0.74603089192561201</v>
      </c>
      <c r="N40" s="49">
        <v>0.7390296104304116</v>
      </c>
      <c r="O40" s="49">
        <v>0.55478787408298724</v>
      </c>
      <c r="P40" s="49">
        <v>0.60415456555078706</v>
      </c>
      <c r="Q40" s="49">
        <v>0.57885677030811011</v>
      </c>
      <c r="R40" s="49">
        <v>0.62294931720282287</v>
      </c>
      <c r="S40" s="49">
        <v>0.61298543630854019</v>
      </c>
      <c r="T40" s="49">
        <v>0.76547519647562212</v>
      </c>
      <c r="U40" s="49">
        <v>0.60614571040169707</v>
      </c>
      <c r="V40" s="49">
        <v>0.52247753094793958</v>
      </c>
      <c r="W40" s="49">
        <v>0.63562262863963848</v>
      </c>
      <c r="X40" s="49">
        <v>0.46198640340185804</v>
      </c>
      <c r="Y40" s="49">
        <v>0.33802181949328286</v>
      </c>
      <c r="Z40" s="49">
        <v>0.2940641610277957</v>
      </c>
      <c r="AA40" s="49">
        <v>0.31851798359451</v>
      </c>
      <c r="AB40" s="49">
        <v>0.14973002959985104</v>
      </c>
      <c r="AC40" s="49">
        <v>0.52124363646289695</v>
      </c>
      <c r="AD40" s="49">
        <v>0.46477768053082463</v>
      </c>
      <c r="AE40" s="49">
        <v>0.28197924368137134</v>
      </c>
      <c r="AF40" s="49">
        <v>0.2033032163803144</v>
      </c>
      <c r="AG40" s="49">
        <v>0.36787630787118458</v>
      </c>
      <c r="AH40" s="49">
        <v>0.39583967308611923</v>
      </c>
      <c r="AI40" s="49">
        <v>0.36239778333445971</v>
      </c>
      <c r="AJ40" s="49">
        <v>0.45607230966463053</v>
      </c>
      <c r="AK40" s="49">
        <v>1</v>
      </c>
      <c r="AL40" s="50">
        <v>0.57217362510003034</v>
      </c>
      <c r="AM40" s="51">
        <v>0.54609471062399229</v>
      </c>
    </row>
    <row r="41" spans="1:39">
      <c r="A41" s="111">
        <v>71</v>
      </c>
      <c r="B41" s="43" t="s">
        <v>268</v>
      </c>
      <c r="C41" s="27">
        <v>2.5311609307865743E-3</v>
      </c>
      <c r="D41" s="1">
        <v>1.1146161934805467E-2</v>
      </c>
      <c r="E41" s="1">
        <v>2.0609838600560548E-2</v>
      </c>
      <c r="F41" s="1">
        <v>5.978894104331036E-2</v>
      </c>
      <c r="G41" s="1">
        <v>9.0179127139916153E-3</v>
      </c>
      <c r="H41" s="1">
        <v>1.2644889357218124E-2</v>
      </c>
      <c r="I41" s="1">
        <v>1.3430608522633062E-2</v>
      </c>
      <c r="J41" s="1">
        <v>7.4420926921753448E-3</v>
      </c>
      <c r="K41" s="1">
        <v>3.4898140265686617E-3</v>
      </c>
      <c r="L41" s="1">
        <v>1.6727923344722406E-2</v>
      </c>
      <c r="M41" s="1">
        <v>1.0111728356532053E-2</v>
      </c>
      <c r="N41" s="1">
        <v>1.6256283380458685E-2</v>
      </c>
      <c r="O41" s="1">
        <v>1.9446493032643713E-2</v>
      </c>
      <c r="P41" s="1">
        <v>1.2168673188384601E-2</v>
      </c>
      <c r="Q41" s="1">
        <v>2.2344901338161284E-2</v>
      </c>
      <c r="R41" s="1">
        <v>1.3717043961751139E-2</v>
      </c>
      <c r="S41" s="1">
        <v>4.0227199367927121E-3</v>
      </c>
      <c r="T41" s="1">
        <v>1.1062414107908083E-2</v>
      </c>
      <c r="U41" s="1">
        <v>1.6477196337072945E-2</v>
      </c>
      <c r="V41" s="1">
        <v>2.0448957096828896E-2</v>
      </c>
      <c r="W41" s="1">
        <v>7.8043512242258889E-3</v>
      </c>
      <c r="X41" s="1">
        <v>1.3190325289130847E-2</v>
      </c>
      <c r="Y41" s="1">
        <v>2.4885041925885854E-2</v>
      </c>
      <c r="Z41" s="1">
        <v>2.331002734715297E-2</v>
      </c>
      <c r="AA41" s="1">
        <v>3.0984371880429379E-2</v>
      </c>
      <c r="AB41" s="1">
        <v>3.7845252434673244E-3</v>
      </c>
      <c r="AC41" s="1">
        <v>1.9719897130534646E-2</v>
      </c>
      <c r="AD41" s="1">
        <v>1.4594228704713698E-2</v>
      </c>
      <c r="AE41" s="1">
        <v>1.2601659410170048E-2</v>
      </c>
      <c r="AF41" s="1">
        <v>7.222555323533263E-3</v>
      </c>
      <c r="AG41" s="1">
        <v>1.173716086268066E-2</v>
      </c>
      <c r="AH41" s="1">
        <v>3.7386427857236011E-2</v>
      </c>
      <c r="AI41" s="1">
        <v>1.5476110022301818E-2</v>
      </c>
      <c r="AJ41" s="1">
        <v>2.2650636156986953E-2</v>
      </c>
      <c r="AK41" s="1">
        <v>0</v>
      </c>
      <c r="AL41" s="2">
        <v>4.1667816440851017E-3</v>
      </c>
      <c r="AM41" s="3">
        <v>1.3071195649138471E-2</v>
      </c>
    </row>
    <row r="42" spans="1:39">
      <c r="A42" s="111">
        <v>91</v>
      </c>
      <c r="B42" s="43" t="s">
        <v>269</v>
      </c>
      <c r="C42" s="27">
        <v>0.10150877043717474</v>
      </c>
      <c r="D42" s="1">
        <v>0.17749737118822292</v>
      </c>
      <c r="E42" s="1">
        <v>0.11744950227118972</v>
      </c>
      <c r="F42" s="1">
        <v>0.19927427677352774</v>
      </c>
      <c r="G42" s="1">
        <v>0.15396794998939875</v>
      </c>
      <c r="H42" s="1">
        <v>0.17602739726027397</v>
      </c>
      <c r="I42" s="1">
        <v>0.2306869055335313</v>
      </c>
      <c r="J42" s="1">
        <v>2.2426135711924217E-2</v>
      </c>
      <c r="K42" s="1">
        <v>5.2806159638743959E-3</v>
      </c>
      <c r="L42" s="1">
        <v>0.20641524482911003</v>
      </c>
      <c r="M42" s="1">
        <v>1.6235156873844459E-2</v>
      </c>
      <c r="N42" s="1">
        <v>1.6103125981778196E-2</v>
      </c>
      <c r="O42" s="1">
        <v>0.27095058805263361</v>
      </c>
      <c r="P42" s="1">
        <v>0.13978512597000456</v>
      </c>
      <c r="Q42" s="1">
        <v>0.23900695581206644</v>
      </c>
      <c r="R42" s="1">
        <v>0.2224666238963737</v>
      </c>
      <c r="S42" s="1">
        <v>0.20969210535190369</v>
      </c>
      <c r="T42" s="1">
        <v>7.3921617679069782E-2</v>
      </c>
      <c r="U42" s="1">
        <v>0.22426465096129428</v>
      </c>
      <c r="V42" s="1">
        <v>0.36486984907580128</v>
      </c>
      <c r="W42" s="1">
        <v>6.9545693538531503E-2</v>
      </c>
      <c r="X42" s="1">
        <v>0.14753121529752716</v>
      </c>
      <c r="Y42" s="1">
        <v>0.40787575511676133</v>
      </c>
      <c r="Z42" s="1">
        <v>0.46028601069292735</v>
      </c>
      <c r="AA42" s="1">
        <v>0.33348342671690545</v>
      </c>
      <c r="AB42" s="1">
        <v>4.0514558643042514E-2</v>
      </c>
      <c r="AC42" s="1">
        <v>0.23637944716436302</v>
      </c>
      <c r="AD42" s="1">
        <v>0.15635872915957075</v>
      </c>
      <c r="AE42" s="1">
        <v>0.41886689120731674</v>
      </c>
      <c r="AF42" s="1">
        <v>0.59610547136132763</v>
      </c>
      <c r="AG42" s="1">
        <v>0.5396771252118675</v>
      </c>
      <c r="AH42" s="1">
        <v>0.45696213537364694</v>
      </c>
      <c r="AI42" s="1">
        <v>0.46322227478542949</v>
      </c>
      <c r="AJ42" s="1">
        <v>0.26046615601736639</v>
      </c>
      <c r="AK42" s="1">
        <v>0</v>
      </c>
      <c r="AL42" s="2">
        <v>8.9130494770827007E-3</v>
      </c>
      <c r="AM42" s="3">
        <v>0.20060170723850154</v>
      </c>
    </row>
    <row r="43" spans="1:39">
      <c r="A43" s="111">
        <v>92</v>
      </c>
      <c r="B43" s="43" t="s">
        <v>270</v>
      </c>
      <c r="C43" s="27">
        <v>0.20816494377561293</v>
      </c>
      <c r="D43" s="1">
        <v>0.28093235191026988</v>
      </c>
      <c r="E43" s="1">
        <v>0.17659708127959794</v>
      </c>
      <c r="F43" s="1">
        <v>9.4876660341555979E-2</v>
      </c>
      <c r="G43" s="1">
        <v>4.1020046645555336E-2</v>
      </c>
      <c r="H43" s="1">
        <v>7.0495258166491048E-2</v>
      </c>
      <c r="I43" s="1">
        <v>-1.6128789134924105E-3</v>
      </c>
      <c r="J43" s="1">
        <v>6.0216853000114701E-2</v>
      </c>
      <c r="K43" s="1">
        <v>3.8850503134353342E-2</v>
      </c>
      <c r="L43" s="1">
        <v>8.6786880651871651E-2</v>
      </c>
      <c r="M43" s="1">
        <v>0.14298546376271948</v>
      </c>
      <c r="N43" s="1">
        <v>0.19101083883129125</v>
      </c>
      <c r="O43" s="1">
        <v>4.7607033342390248E-2</v>
      </c>
      <c r="P43" s="1">
        <v>0.12791732656924484</v>
      </c>
      <c r="Q43" s="1">
        <v>-9.3131897768793118E-2</v>
      </c>
      <c r="R43" s="1">
        <v>-3.7332355726636728E-2</v>
      </c>
      <c r="S43" s="1">
        <v>-5.8187319037823204E-2</v>
      </c>
      <c r="T43" s="1">
        <v>6.0034308103665057E-2</v>
      </c>
      <c r="U43" s="1">
        <v>2.9936810026739966E-2</v>
      </c>
      <c r="V43" s="1">
        <v>1.8435221298965576E-2</v>
      </c>
      <c r="W43" s="1">
        <v>8.4094300208892872E-2</v>
      </c>
      <c r="X43" s="1">
        <v>0.17949134638823433</v>
      </c>
      <c r="Y43" s="1">
        <v>0.13357677396086917</v>
      </c>
      <c r="Z43" s="1">
        <v>9.2097036496931892E-2</v>
      </c>
      <c r="AA43" s="1">
        <v>0.23751853157695754</v>
      </c>
      <c r="AB43" s="1">
        <v>0.42378893292346975</v>
      </c>
      <c r="AC43" s="1">
        <v>7.6266906877396984E-2</v>
      </c>
      <c r="AD43" s="1">
        <v>0.18449950633997439</v>
      </c>
      <c r="AE43" s="1">
        <v>0</v>
      </c>
      <c r="AF43" s="1">
        <v>1.4817265215263851E-3</v>
      </c>
      <c r="AG43" s="1">
        <v>1.3410864339763132E-2</v>
      </c>
      <c r="AH43" s="1">
        <v>3.7321218971438509E-2</v>
      </c>
      <c r="AI43" s="1">
        <v>-2.3660201392174091E-2</v>
      </c>
      <c r="AJ43" s="1">
        <v>0.11607306378806977</v>
      </c>
      <c r="AK43" s="1">
        <v>0</v>
      </c>
      <c r="AL43" s="2">
        <v>0.35326581859322831</v>
      </c>
      <c r="AM43" s="3">
        <v>9.4524418690619838E-2</v>
      </c>
    </row>
    <row r="44" spans="1:39">
      <c r="A44" s="111">
        <v>93</v>
      </c>
      <c r="B44" s="43" t="s">
        <v>271</v>
      </c>
      <c r="C44" s="27">
        <v>0.15711631996142994</v>
      </c>
      <c r="D44" s="1">
        <v>0.12562215212057484</v>
      </c>
      <c r="E44" s="1">
        <v>0.12708997777133468</v>
      </c>
      <c r="F44" s="1">
        <v>0.11202103931555644</v>
      </c>
      <c r="G44" s="1">
        <v>6.2109719647901289E-2</v>
      </c>
      <c r="H44" s="1">
        <v>0.10579557428872498</v>
      </c>
      <c r="I44" s="1">
        <v>5.6254804721062389E-2</v>
      </c>
      <c r="J44" s="1">
        <v>9.9427168023965826E-2</v>
      </c>
      <c r="K44" s="1">
        <v>2.9291760331307357E-2</v>
      </c>
      <c r="L44" s="1">
        <v>0.11219133640155639</v>
      </c>
      <c r="M44" s="1">
        <v>6.9398856529540615E-2</v>
      </c>
      <c r="N44" s="1">
        <v>3.216109016650958E-2</v>
      </c>
      <c r="O44" s="1">
        <v>8.1570469277646232E-2</v>
      </c>
      <c r="P44" s="1">
        <v>0.10447006514753263</v>
      </c>
      <c r="Q44" s="1">
        <v>0.24182117512417742</v>
      </c>
      <c r="R44" s="1">
        <v>0.17190602755628875</v>
      </c>
      <c r="S44" s="1">
        <v>0.20198871711366231</v>
      </c>
      <c r="T44" s="1">
        <v>8.8902173171452797E-2</v>
      </c>
      <c r="U44" s="1">
        <v>8.0302057035299745E-2</v>
      </c>
      <c r="V44" s="1">
        <v>4.0893674749872815E-2</v>
      </c>
      <c r="W44" s="1">
        <v>0.1738585496866607</v>
      </c>
      <c r="X44" s="1">
        <v>0.20151133501259447</v>
      </c>
      <c r="Y44" s="1">
        <v>7.6548552880714091E-2</v>
      </c>
      <c r="Z44" s="1">
        <v>8.9237622339108161E-2</v>
      </c>
      <c r="AA44" s="1">
        <v>7.5630073616556714E-2</v>
      </c>
      <c r="AB44" s="1">
        <v>0.33567143025416357</v>
      </c>
      <c r="AC44" s="1">
        <v>0.10626400173138903</v>
      </c>
      <c r="AD44" s="1">
        <v>0.14575258363118207</v>
      </c>
      <c r="AE44" s="1">
        <v>0.28444371423094827</v>
      </c>
      <c r="AF44" s="1">
        <v>0.18264519196973142</v>
      </c>
      <c r="AG44" s="1">
        <v>6.4659903718913378E-2</v>
      </c>
      <c r="AH44" s="1">
        <v>6.1426770421249402E-2</v>
      </c>
      <c r="AI44" s="1">
        <v>0.13518956545245658</v>
      </c>
      <c r="AJ44" s="1">
        <v>0.10451881537980888</v>
      </c>
      <c r="AK44" s="1">
        <v>0</v>
      </c>
      <c r="AL44" s="2">
        <v>4.9035569414167056E-2</v>
      </c>
      <c r="AM44" s="3">
        <v>0.11172043569579299</v>
      </c>
    </row>
    <row r="45" spans="1:39">
      <c r="A45" s="111">
        <v>94</v>
      </c>
      <c r="B45" s="43" t="s">
        <v>272</v>
      </c>
      <c r="C45" s="27">
        <v>4.004480934757023E-2</v>
      </c>
      <c r="D45" s="1">
        <v>2.5972660357518402E-2</v>
      </c>
      <c r="E45" s="1">
        <v>4.8347347057118004E-2</v>
      </c>
      <c r="F45" s="1">
        <v>4.7671360564599356E-2</v>
      </c>
      <c r="G45" s="1">
        <v>0.1539063942712145</v>
      </c>
      <c r="H45" s="1">
        <v>4.8735511064278189E-2</v>
      </c>
      <c r="I45" s="1">
        <v>2.5037307245896204E-2</v>
      </c>
      <c r="J45" s="1">
        <v>1.738467455182139E-2</v>
      </c>
      <c r="K45" s="1">
        <v>0.20610600467588286</v>
      </c>
      <c r="L45" s="1">
        <v>3.1149290248870972E-2</v>
      </c>
      <c r="M45" s="1">
        <v>1.5240054899209156E-2</v>
      </c>
      <c r="N45" s="1">
        <v>5.4390512095507382E-3</v>
      </c>
      <c r="O45" s="1">
        <v>2.5637542211698949E-2</v>
      </c>
      <c r="P45" s="1">
        <v>1.1508422376652195E-2</v>
      </c>
      <c r="Q45" s="1">
        <v>1.1106785551798051E-2</v>
      </c>
      <c r="R45" s="1">
        <v>6.2933431094002994E-3</v>
      </c>
      <c r="S45" s="1">
        <v>2.9512793212924736E-2</v>
      </c>
      <c r="T45" s="1">
        <v>6.1078820918846388E-4</v>
      </c>
      <c r="U45" s="1">
        <v>4.2873575237896061E-2</v>
      </c>
      <c r="V45" s="1">
        <v>3.7347380023740884E-2</v>
      </c>
      <c r="W45" s="1">
        <v>2.9159739097071237E-2</v>
      </c>
      <c r="X45" s="1">
        <v>4.3227431543024296E-2</v>
      </c>
      <c r="Y45" s="1">
        <v>1.9092056622486701E-2</v>
      </c>
      <c r="Z45" s="1">
        <v>4.1493545967983568E-2</v>
      </c>
      <c r="AA45" s="1">
        <v>2.0317829819590585E-2</v>
      </c>
      <c r="AB45" s="1">
        <v>4.6882896301728497E-2</v>
      </c>
      <c r="AC45" s="1">
        <v>4.3152141911508082E-2</v>
      </c>
      <c r="AD45" s="1">
        <v>3.4025894516277848E-2</v>
      </c>
      <c r="AE45" s="1">
        <v>2.1084914701935977E-3</v>
      </c>
      <c r="AF45" s="1">
        <v>9.5588590016609121E-3</v>
      </c>
      <c r="AG45" s="1">
        <v>1.4203252108056738E-2</v>
      </c>
      <c r="AH45" s="1">
        <v>3.4517236882145808E-2</v>
      </c>
      <c r="AI45" s="1">
        <v>4.7418395620733932E-2</v>
      </c>
      <c r="AJ45" s="1">
        <v>4.0221712291134741E-2</v>
      </c>
      <c r="AK45" s="1">
        <v>0</v>
      </c>
      <c r="AL45" s="2">
        <v>1.7494963989072545E-2</v>
      </c>
      <c r="AM45" s="3">
        <v>3.6900551695921345E-2</v>
      </c>
    </row>
    <row r="46" spans="1:39">
      <c r="A46" s="111">
        <v>95</v>
      </c>
      <c r="B46" s="43" t="s">
        <v>273</v>
      </c>
      <c r="C46" s="27">
        <v>-4.9354093107017764E-2</v>
      </c>
      <c r="D46" s="1">
        <v>-5.1033999298983529E-2</v>
      </c>
      <c r="E46" s="1">
        <v>-5.5571663284043689E-4</v>
      </c>
      <c r="F46" s="1">
        <v>0</v>
      </c>
      <c r="G46" s="1">
        <v>-1.8193134485565185E-3</v>
      </c>
      <c r="H46" s="1">
        <v>0</v>
      </c>
      <c r="I46" s="1">
        <v>-1.5073634705536546E-5</v>
      </c>
      <c r="J46" s="1">
        <v>0</v>
      </c>
      <c r="K46" s="1">
        <v>-3.4700162162064874E-3</v>
      </c>
      <c r="L46" s="1">
        <v>0</v>
      </c>
      <c r="M46" s="1">
        <v>-2.1523474577548002E-6</v>
      </c>
      <c r="N46" s="1">
        <v>0</v>
      </c>
      <c r="O46" s="1">
        <v>0</v>
      </c>
      <c r="P46" s="1">
        <v>-4.1788026059013055E-6</v>
      </c>
      <c r="Q46" s="1">
        <v>-4.6903655201849881E-6</v>
      </c>
      <c r="R46" s="1">
        <v>0</v>
      </c>
      <c r="S46" s="1">
        <v>-1.4452886000452858E-5</v>
      </c>
      <c r="T46" s="1">
        <v>-6.4977469062602544E-6</v>
      </c>
      <c r="U46" s="1">
        <v>0</v>
      </c>
      <c r="V46" s="1">
        <v>-4.4726131931490587E-3</v>
      </c>
      <c r="W46" s="1">
        <v>-8.5262395020676134E-5</v>
      </c>
      <c r="X46" s="1">
        <v>-4.6938056932369111E-2</v>
      </c>
      <c r="Y46" s="1">
        <v>0</v>
      </c>
      <c r="Z46" s="1">
        <v>-4.8840387189963126E-4</v>
      </c>
      <c r="AA46" s="1">
        <v>-1.6452217204949684E-2</v>
      </c>
      <c r="AB46" s="1">
        <v>-3.7237296572268855E-4</v>
      </c>
      <c r="AC46" s="1">
        <v>-3.0260312780887649E-3</v>
      </c>
      <c r="AD46" s="1">
        <v>-8.6228825434054348E-6</v>
      </c>
      <c r="AE46" s="1">
        <v>0</v>
      </c>
      <c r="AF46" s="1">
        <v>-3.1702055809401729E-4</v>
      </c>
      <c r="AG46" s="1">
        <v>-1.1564614112465971E-2</v>
      </c>
      <c r="AH46" s="1">
        <v>-2.3453462591835849E-2</v>
      </c>
      <c r="AI46" s="1">
        <v>-4.3927823207406906E-5</v>
      </c>
      <c r="AJ46" s="1">
        <v>-2.6932979972636093E-6</v>
      </c>
      <c r="AK46" s="1">
        <v>0</v>
      </c>
      <c r="AL46" s="2">
        <v>-5.0498082176660504E-3</v>
      </c>
      <c r="AM46" s="3">
        <v>-2.9130195939664179E-3</v>
      </c>
    </row>
    <row r="47" spans="1:39">
      <c r="A47" s="114">
        <v>96</v>
      </c>
      <c r="B47" s="47" t="s">
        <v>274</v>
      </c>
      <c r="C47" s="48">
        <v>0.46001191134555663</v>
      </c>
      <c r="D47" s="49">
        <v>0.57013669821240798</v>
      </c>
      <c r="E47" s="49">
        <v>0.48953803034696047</v>
      </c>
      <c r="F47" s="49">
        <v>0.51363227803854994</v>
      </c>
      <c r="G47" s="49">
        <v>0.41820270981950497</v>
      </c>
      <c r="H47" s="49">
        <v>0.41369863013698632</v>
      </c>
      <c r="I47" s="49">
        <v>0.32378167347492504</v>
      </c>
      <c r="J47" s="49">
        <v>0.20689692398000148</v>
      </c>
      <c r="K47" s="49">
        <v>0.27954868191578014</v>
      </c>
      <c r="L47" s="49">
        <v>0.45327067547613148</v>
      </c>
      <c r="M47" s="49">
        <v>0.25396910807438799</v>
      </c>
      <c r="N47" s="49">
        <v>0.26097038956958846</v>
      </c>
      <c r="O47" s="49">
        <v>0.44521212591701276</v>
      </c>
      <c r="P47" s="49">
        <v>0.39584543444921294</v>
      </c>
      <c r="Q47" s="49">
        <v>0.42114322969188989</v>
      </c>
      <c r="R47" s="49">
        <v>0.37705068279717718</v>
      </c>
      <c r="S47" s="49">
        <v>0.38701456369145981</v>
      </c>
      <c r="T47" s="49">
        <v>0.23452480352437793</v>
      </c>
      <c r="U47" s="49">
        <v>0.39385428959830299</v>
      </c>
      <c r="V47" s="49">
        <v>0.47752246905206036</v>
      </c>
      <c r="W47" s="49">
        <v>0.36437737136036152</v>
      </c>
      <c r="X47" s="49">
        <v>0.53801359659814196</v>
      </c>
      <c r="Y47" s="49">
        <v>0.6619781805067172</v>
      </c>
      <c r="Z47" s="49">
        <v>0.70593583897220424</v>
      </c>
      <c r="AA47" s="49">
        <v>0.68148201640549</v>
      </c>
      <c r="AB47" s="49">
        <v>0.85026997040014896</v>
      </c>
      <c r="AC47" s="49">
        <v>0.47875636353710299</v>
      </c>
      <c r="AD47" s="49">
        <v>0.53522231946917531</v>
      </c>
      <c r="AE47" s="49">
        <v>0.71802075631862861</v>
      </c>
      <c r="AF47" s="49">
        <v>0.79669678361968554</v>
      </c>
      <c r="AG47" s="49">
        <v>0.63212369212881547</v>
      </c>
      <c r="AH47" s="49">
        <v>0.60416032691388077</v>
      </c>
      <c r="AI47" s="49">
        <v>0.63760221666554029</v>
      </c>
      <c r="AJ47" s="49">
        <v>0.54392769033536947</v>
      </c>
      <c r="AK47" s="49">
        <v>0</v>
      </c>
      <c r="AL47" s="50">
        <v>0.42782637489996966</v>
      </c>
      <c r="AM47" s="51">
        <v>0.45390528937600777</v>
      </c>
    </row>
    <row r="48" spans="1:39">
      <c r="A48" s="114">
        <v>97</v>
      </c>
      <c r="B48" s="47" t="s">
        <v>275</v>
      </c>
      <c r="C48" s="48">
        <v>1</v>
      </c>
      <c r="D48" s="49">
        <v>1</v>
      </c>
      <c r="E48" s="49">
        <v>1</v>
      </c>
      <c r="F48" s="49">
        <v>1</v>
      </c>
      <c r="G48" s="49">
        <v>1</v>
      </c>
      <c r="H48" s="49">
        <v>1</v>
      </c>
      <c r="I48" s="49">
        <v>1</v>
      </c>
      <c r="J48" s="49">
        <v>1</v>
      </c>
      <c r="K48" s="49">
        <v>1</v>
      </c>
      <c r="L48" s="49">
        <v>1</v>
      </c>
      <c r="M48" s="49">
        <v>1</v>
      </c>
      <c r="N48" s="49">
        <v>1</v>
      </c>
      <c r="O48" s="49">
        <v>1</v>
      </c>
      <c r="P48" s="49">
        <v>1</v>
      </c>
      <c r="Q48" s="49">
        <v>1</v>
      </c>
      <c r="R48" s="49">
        <v>1</v>
      </c>
      <c r="S48" s="49">
        <v>1</v>
      </c>
      <c r="T48" s="49">
        <v>1</v>
      </c>
      <c r="U48" s="49">
        <v>1</v>
      </c>
      <c r="V48" s="49">
        <v>1</v>
      </c>
      <c r="W48" s="49">
        <v>1</v>
      </c>
      <c r="X48" s="49">
        <v>1</v>
      </c>
      <c r="Y48" s="49">
        <v>1</v>
      </c>
      <c r="Z48" s="49">
        <v>1</v>
      </c>
      <c r="AA48" s="49">
        <v>1</v>
      </c>
      <c r="AB48" s="49">
        <v>1</v>
      </c>
      <c r="AC48" s="49">
        <v>1</v>
      </c>
      <c r="AD48" s="49">
        <v>1</v>
      </c>
      <c r="AE48" s="49">
        <v>1</v>
      </c>
      <c r="AF48" s="49">
        <v>1</v>
      </c>
      <c r="AG48" s="49">
        <v>1</v>
      </c>
      <c r="AH48" s="49">
        <v>1</v>
      </c>
      <c r="AI48" s="49">
        <v>1</v>
      </c>
      <c r="AJ48" s="49">
        <v>1</v>
      </c>
      <c r="AK48" s="49">
        <v>1</v>
      </c>
      <c r="AL48" s="50">
        <v>1</v>
      </c>
      <c r="AM48" s="51">
        <v>1</v>
      </c>
    </row>
    <row r="49" spans="1:39">
      <c r="B49" s="356" t="s">
        <v>312</v>
      </c>
      <c r="C49" s="357">
        <f>'H27取引基本表（生産者）(36)'!C49/'H27取引基本表（生産者）(36)'!C48</f>
        <v>8.9951929212574971E-2</v>
      </c>
      <c r="D49" s="357">
        <f>'H27取引基本表（生産者）(36)'!D49/'H27取引基本表（生産者）(36)'!D48</f>
        <v>0.16070802663862602</v>
      </c>
      <c r="E49" s="357">
        <f>'H27取引基本表（生産者）(36)'!E49/'H27取引基本表（生産者）(36)'!E48</f>
        <v>0.1035324248574466</v>
      </c>
      <c r="F49" s="357">
        <f>'H27取引基本表（生産者）(36)'!F49/'H27取引基本表（生産者）(36)'!F48</f>
        <v>0.1650520989380472</v>
      </c>
      <c r="G49" s="357">
        <f>'H27取引基本表（生産者）(36)'!G49/'H27取引基本表（生産者）(36)'!G48</f>
        <v>0.12928752675963859</v>
      </c>
      <c r="H49" s="357">
        <f>'H27取引基本表（生産者）(36)'!H49/'H27取引基本表（生産者）(36)'!H48</f>
        <v>0.14915700737618545</v>
      </c>
      <c r="I49" s="357">
        <f>'H27取引基本表（生産者）(36)'!I49/'H27取引基本表（生産者）(36)'!I48</f>
        <v>0.19452525587494912</v>
      </c>
      <c r="J49" s="357">
        <f>'H27取引基本表（生産者）(36)'!J49/'H27取引基本表（生産者）(36)'!J48</f>
        <v>1.8510097091309012E-2</v>
      </c>
      <c r="K49" s="357">
        <f>'H27取引基本表（生産者）(36)'!K49/'H27取引基本表（生産者）(36)'!K48</f>
        <v>4.1359425647523387E-3</v>
      </c>
      <c r="L49" s="357">
        <f>'H27取引基本表（生産者）(36)'!L49/'H27取引基本表（生産者）(36)'!L48</f>
        <v>0.17314262925877624</v>
      </c>
      <c r="M49" s="357">
        <f>'H27取引基本表（生産者）(36)'!M49/'H27取引基本表（生産者）(36)'!M48</f>
        <v>1.3805874043191875E-2</v>
      </c>
      <c r="N49" s="357">
        <f>'H27取引基本表（生産者）(36)'!N49/'H27取引基本表（生産者）(36)'!N48</f>
        <v>1.2189758089852341E-2</v>
      </c>
      <c r="O49" s="357">
        <f>'H27取引基本表（生産者）(36)'!O49/'H27取引基本表（生産者）(36)'!O48</f>
        <v>0.23001979583123083</v>
      </c>
      <c r="P49" s="357">
        <f>'H27取引基本表（生産者）(36)'!P49/'H27取引基本表（生産者）(36)'!P48</f>
        <v>0.11801774319586465</v>
      </c>
      <c r="Q49" s="357">
        <f>'H27取引基本表（生産者）(36)'!Q49/'H27取引基本表（生産者）(36)'!Q48</f>
        <v>0.19923265620089772</v>
      </c>
      <c r="R49" s="357">
        <f>'H27取引基本表（生産者）(36)'!R49/'H27取引基本表（生産者）(36)'!R48</f>
        <v>0.18272080163749121</v>
      </c>
      <c r="S49" s="357">
        <f>'H27取引基本表（生産者）(36)'!S49/'H27取引基本表（生産者）(36)'!S48</f>
        <v>0.17472093885947459</v>
      </c>
      <c r="T49" s="357">
        <f>'H27取引基本表（生産者）(36)'!T49/'H27取引基本表（生産者）(36)'!T48</f>
        <v>6.1691233564761416E-2</v>
      </c>
      <c r="U49" s="357">
        <f>'H27取引基本表（生産者）(36)'!U49/'H27取引基本表（生産者）(36)'!U48</f>
        <v>0.18989856739516889</v>
      </c>
      <c r="V49" s="357">
        <f>'H27取引基本表（生産者）(36)'!V49/'H27取引基本表（生産者）(36)'!V48</f>
        <v>0.31272045107681873</v>
      </c>
      <c r="W49" s="357">
        <f>'H27取引基本表（生産者）(36)'!W49/'H27取引基本表（生産者）(36)'!W48</f>
        <v>5.4852140796634981E-2</v>
      </c>
      <c r="X49" s="357">
        <f>'H27取引基本表（生産者）(36)'!X49/'H27取引基本表（生産者）(36)'!X48</f>
        <v>0.11857750331789496</v>
      </c>
      <c r="Y49" s="357">
        <f>'H27取引基本表（生産者）(36)'!Y49/'H27取引基本表（生産者）(36)'!Y48</f>
        <v>0.35724912090884503</v>
      </c>
      <c r="Z49" s="357">
        <f>'H27取引基本表（生産者）(36)'!Z49/'H27取引基本表（生産者）(36)'!Z48</f>
        <v>0.39585653396052239</v>
      </c>
      <c r="AA49" s="357">
        <f>'H27取引基本表（生産者）(36)'!AA49/'H27取引基本表（生産者）(36)'!AA48</f>
        <v>0.25915321844109612</v>
      </c>
      <c r="AB49" s="357">
        <f>'H27取引基本表（生産者）(36)'!AB49/'H27取引基本表（生産者）(36)'!AB48</f>
        <v>3.6623641123654425E-2</v>
      </c>
      <c r="AC49" s="357">
        <f>'H27取引基本表（生産者）(36)'!AC49/'H27取引基本表（生産者）(36)'!AC48</f>
        <v>0.19969661696722255</v>
      </c>
      <c r="AD49" s="357">
        <f>'H27取引基本表（生産者）(36)'!AD49/'H27取引基本表（生産者）(36)'!AD48</f>
        <v>0.13324078106070078</v>
      </c>
      <c r="AE49" s="357">
        <f>'H27取引基本表（生産者）(36)'!AE49/'H27取引基本表（生産者）(36)'!AE48</f>
        <v>0.31210876530025466</v>
      </c>
      <c r="AF49" s="357">
        <f>'H27取引基本表（生産者）(36)'!AF49/'H27取引基本表（生産者）(36)'!AF48</f>
        <v>0.46802916589134463</v>
      </c>
      <c r="AG49" s="357">
        <f>'H27取引基本表（生産者）(36)'!AG49/'H27取引基本表（生産者）(36)'!AG48</f>
        <v>0.46090820645616848</v>
      </c>
      <c r="AH49" s="357">
        <f>'H27取引基本表（生産者）(36)'!AH49/'H27取引基本表（生産者）(36)'!AH48</f>
        <v>0.41361996261357215</v>
      </c>
      <c r="AI49" s="357">
        <f>'H27取引基本表（生産者）(36)'!AI49/'H27取引基本表（生産者）(36)'!AI48</f>
        <v>0.40430830573764953</v>
      </c>
      <c r="AJ49" s="357">
        <f>'H27取引基本表（生産者）(36)'!AJ49/'H27取引基本表（生産者）(36)'!AJ48</f>
        <v>0.23240737748187409</v>
      </c>
      <c r="AK49" s="357">
        <f>'H27取引基本表（生産者）(36)'!AK49/'H27取引基本表（生産者）(36)'!AK48</f>
        <v>0</v>
      </c>
      <c r="AL49" s="357">
        <f>'H27取引基本表（生産者）(36)'!AL49/'H27取引基本表（生産者）(36)'!AL48</f>
        <v>7.4505367145892547E-3</v>
      </c>
      <c r="AM49" s="357">
        <f>'H27取引基本表（生産者）(36)'!AM49/'H27取引基本表（生産者）(36)'!AM48</f>
        <v>0.16825083169965871</v>
      </c>
    </row>
    <row r="50" spans="1:39">
      <c r="A50" s="33" t="s">
        <v>110</v>
      </c>
    </row>
    <row r="51" spans="1:39">
      <c r="A51" s="34"/>
      <c r="B51" s="35"/>
      <c r="C51" s="102">
        <v>1</v>
      </c>
      <c r="D51" s="103">
        <v>2</v>
      </c>
      <c r="E51" s="103">
        <v>3</v>
      </c>
      <c r="F51" s="103">
        <v>4</v>
      </c>
      <c r="G51" s="103">
        <v>5</v>
      </c>
      <c r="H51" s="103">
        <v>6</v>
      </c>
      <c r="I51" s="103">
        <v>7</v>
      </c>
      <c r="J51" s="103">
        <v>8</v>
      </c>
      <c r="K51" s="103">
        <v>9</v>
      </c>
      <c r="L51" s="103">
        <v>10</v>
      </c>
      <c r="M51" s="103">
        <v>11</v>
      </c>
      <c r="N51" s="103">
        <v>12</v>
      </c>
      <c r="O51" s="103">
        <v>13</v>
      </c>
      <c r="P51" s="103">
        <v>14</v>
      </c>
      <c r="Q51" s="103">
        <v>15</v>
      </c>
      <c r="R51" s="103">
        <v>16</v>
      </c>
      <c r="S51" s="103">
        <v>17</v>
      </c>
      <c r="T51" s="103">
        <v>18</v>
      </c>
      <c r="U51" s="103">
        <v>19</v>
      </c>
      <c r="V51" s="103">
        <v>20</v>
      </c>
      <c r="W51" s="103">
        <v>21</v>
      </c>
      <c r="X51" s="103">
        <v>22</v>
      </c>
      <c r="Y51" s="103">
        <v>23</v>
      </c>
      <c r="Z51" s="103">
        <v>24</v>
      </c>
      <c r="AA51" s="103">
        <v>25</v>
      </c>
      <c r="AB51" s="103">
        <v>26</v>
      </c>
      <c r="AC51" s="103">
        <v>27</v>
      </c>
      <c r="AD51" s="103">
        <v>28</v>
      </c>
      <c r="AE51" s="103">
        <v>29</v>
      </c>
      <c r="AF51" s="103">
        <v>30</v>
      </c>
      <c r="AG51" s="103">
        <v>31</v>
      </c>
      <c r="AH51" s="103">
        <v>32</v>
      </c>
      <c r="AI51" s="103">
        <v>33</v>
      </c>
      <c r="AJ51" s="103">
        <v>34</v>
      </c>
      <c r="AK51" s="103">
        <v>35</v>
      </c>
      <c r="AL51" s="104">
        <v>36</v>
      </c>
      <c r="AM51" s="68"/>
    </row>
    <row r="52" spans="1:39" ht="32.4">
      <c r="A52" s="36"/>
      <c r="B52" s="37"/>
      <c r="C52" s="38" t="s">
        <v>0</v>
      </c>
      <c r="D52" s="39" t="s">
        <v>1</v>
      </c>
      <c r="E52" s="39" t="s">
        <v>2</v>
      </c>
      <c r="F52" s="39" t="s">
        <v>3</v>
      </c>
      <c r="G52" s="39" t="s">
        <v>4</v>
      </c>
      <c r="H52" s="39" t="s">
        <v>5</v>
      </c>
      <c r="I52" s="39" t="s">
        <v>6</v>
      </c>
      <c r="J52" s="39" t="s">
        <v>7</v>
      </c>
      <c r="K52" s="39" t="s">
        <v>8</v>
      </c>
      <c r="L52" s="39" t="s">
        <v>9</v>
      </c>
      <c r="M52" s="39" t="s">
        <v>10</v>
      </c>
      <c r="N52" s="39" t="s">
        <v>11</v>
      </c>
      <c r="O52" s="39" t="s">
        <v>12</v>
      </c>
      <c r="P52" s="39" t="s">
        <v>13</v>
      </c>
      <c r="Q52" s="39" t="s">
        <v>16</v>
      </c>
      <c r="R52" s="39" t="s">
        <v>14</v>
      </c>
      <c r="S52" s="39" t="s">
        <v>15</v>
      </c>
      <c r="T52" s="39" t="s">
        <v>17</v>
      </c>
      <c r="U52" s="39" t="s">
        <v>18</v>
      </c>
      <c r="V52" s="39" t="s">
        <v>19</v>
      </c>
      <c r="W52" s="39" t="s">
        <v>20</v>
      </c>
      <c r="X52" s="39" t="s">
        <v>250</v>
      </c>
      <c r="Y52" s="39" t="s">
        <v>251</v>
      </c>
      <c r="Z52" s="39" t="s">
        <v>21</v>
      </c>
      <c r="AA52" s="39" t="s">
        <v>22</v>
      </c>
      <c r="AB52" s="39" t="s">
        <v>23</v>
      </c>
      <c r="AC52" s="39" t="s">
        <v>24</v>
      </c>
      <c r="AD52" s="39" t="s">
        <v>25</v>
      </c>
      <c r="AE52" s="39" t="s">
        <v>26</v>
      </c>
      <c r="AF52" s="39" t="s">
        <v>27</v>
      </c>
      <c r="AG52" s="39" t="s">
        <v>254</v>
      </c>
      <c r="AH52" s="39" t="s">
        <v>255</v>
      </c>
      <c r="AI52" s="39" t="s">
        <v>28</v>
      </c>
      <c r="AJ52" s="39" t="s">
        <v>29</v>
      </c>
      <c r="AK52" s="39" t="s">
        <v>30</v>
      </c>
      <c r="AL52" s="40" t="s">
        <v>31</v>
      </c>
      <c r="AM52" s="106" t="s">
        <v>103</v>
      </c>
    </row>
    <row r="53" spans="1:39">
      <c r="A53" s="57" t="s">
        <v>111</v>
      </c>
      <c r="B53" s="47"/>
      <c r="C53" s="57">
        <f t="array" ref="C53:AL53">TRANSPOSE(計算!D5:D40)</f>
        <v>0</v>
      </c>
      <c r="D53" s="67">
        <v>0</v>
      </c>
      <c r="E53" s="67">
        <v>0</v>
      </c>
      <c r="F53" s="67">
        <v>0</v>
      </c>
      <c r="G53" s="67">
        <v>0</v>
      </c>
      <c r="H53" s="67">
        <v>0</v>
      </c>
      <c r="I53" s="67">
        <v>0</v>
      </c>
      <c r="J53" s="67">
        <v>0</v>
      </c>
      <c r="K53" s="67">
        <v>0</v>
      </c>
      <c r="L53" s="67">
        <v>0</v>
      </c>
      <c r="M53" s="67">
        <v>0</v>
      </c>
      <c r="N53" s="67">
        <v>0</v>
      </c>
      <c r="O53" s="67">
        <v>0</v>
      </c>
      <c r="P53" s="67">
        <v>0</v>
      </c>
      <c r="Q53" s="67">
        <v>0</v>
      </c>
      <c r="R53" s="67">
        <v>0</v>
      </c>
      <c r="S53" s="67">
        <v>0</v>
      </c>
      <c r="T53" s="67">
        <v>0</v>
      </c>
      <c r="U53" s="67">
        <v>0</v>
      </c>
      <c r="V53" s="67">
        <v>0</v>
      </c>
      <c r="W53" s="67">
        <v>0</v>
      </c>
      <c r="X53" s="67">
        <v>0</v>
      </c>
      <c r="Y53" s="67">
        <v>0</v>
      </c>
      <c r="Z53" s="67">
        <v>0</v>
      </c>
      <c r="AA53" s="67">
        <v>0</v>
      </c>
      <c r="AB53" s="67">
        <v>0</v>
      </c>
      <c r="AC53" s="67">
        <v>0</v>
      </c>
      <c r="AD53" s="67">
        <v>0</v>
      </c>
      <c r="AE53" s="67">
        <v>0</v>
      </c>
      <c r="AF53" s="67">
        <v>0</v>
      </c>
      <c r="AG53" s="67">
        <v>0</v>
      </c>
      <c r="AH53" s="67">
        <v>0</v>
      </c>
      <c r="AI53" s="67">
        <v>0</v>
      </c>
      <c r="AJ53" s="67">
        <v>0</v>
      </c>
      <c r="AK53" s="67">
        <v>0</v>
      </c>
      <c r="AL53" s="47">
        <v>0</v>
      </c>
      <c r="AM53" s="72">
        <f>SUM(C53:AL53)</f>
        <v>0</v>
      </c>
    </row>
    <row r="54" spans="1:39">
      <c r="A54" s="110">
        <v>1</v>
      </c>
      <c r="B54" s="35" t="s">
        <v>0</v>
      </c>
      <c r="C54" s="98">
        <f>+C$53*C4</f>
        <v>0</v>
      </c>
      <c r="D54" s="98">
        <f t="shared" ref="D54:AL54" si="0">+D$53*D4</f>
        <v>0</v>
      </c>
      <c r="E54" s="98">
        <f t="shared" si="0"/>
        <v>0</v>
      </c>
      <c r="F54" s="98">
        <f t="shared" si="0"/>
        <v>0</v>
      </c>
      <c r="G54" s="98">
        <f>+G$53*G4</f>
        <v>0</v>
      </c>
      <c r="H54" s="98">
        <f t="shared" si="0"/>
        <v>0</v>
      </c>
      <c r="I54" s="98">
        <f t="shared" si="0"/>
        <v>0</v>
      </c>
      <c r="J54" s="98">
        <f t="shared" si="0"/>
        <v>0</v>
      </c>
      <c r="K54" s="98">
        <f t="shared" si="0"/>
        <v>0</v>
      </c>
      <c r="L54" s="98">
        <f t="shared" si="0"/>
        <v>0</v>
      </c>
      <c r="M54" s="98">
        <f t="shared" si="0"/>
        <v>0</v>
      </c>
      <c r="N54" s="98">
        <f t="shared" si="0"/>
        <v>0</v>
      </c>
      <c r="O54" s="98">
        <f t="shared" si="0"/>
        <v>0</v>
      </c>
      <c r="P54" s="98">
        <f t="shared" si="0"/>
        <v>0</v>
      </c>
      <c r="Q54" s="98">
        <f t="shared" si="0"/>
        <v>0</v>
      </c>
      <c r="R54" s="98">
        <f t="shared" si="0"/>
        <v>0</v>
      </c>
      <c r="S54" s="98">
        <f t="shared" si="0"/>
        <v>0</v>
      </c>
      <c r="T54" s="98">
        <f t="shared" si="0"/>
        <v>0</v>
      </c>
      <c r="U54" s="98">
        <f t="shared" si="0"/>
        <v>0</v>
      </c>
      <c r="V54" s="98">
        <f t="shared" si="0"/>
        <v>0</v>
      </c>
      <c r="W54" s="98">
        <f t="shared" si="0"/>
        <v>0</v>
      </c>
      <c r="X54" s="98">
        <f t="shared" si="0"/>
        <v>0</v>
      </c>
      <c r="Y54" s="98">
        <f t="shared" si="0"/>
        <v>0</v>
      </c>
      <c r="Z54" s="98">
        <f t="shared" si="0"/>
        <v>0</v>
      </c>
      <c r="AA54" s="98">
        <f t="shared" si="0"/>
        <v>0</v>
      </c>
      <c r="AB54" s="98">
        <f t="shared" si="0"/>
        <v>0</v>
      </c>
      <c r="AC54" s="98">
        <f t="shared" si="0"/>
        <v>0</v>
      </c>
      <c r="AD54" s="98">
        <f t="shared" si="0"/>
        <v>0</v>
      </c>
      <c r="AE54" s="98">
        <f t="shared" si="0"/>
        <v>0</v>
      </c>
      <c r="AF54" s="98">
        <f t="shared" si="0"/>
        <v>0</v>
      </c>
      <c r="AG54" s="98">
        <f t="shared" si="0"/>
        <v>0</v>
      </c>
      <c r="AH54" s="98">
        <f t="shared" si="0"/>
        <v>0</v>
      </c>
      <c r="AI54" s="98">
        <f t="shared" si="0"/>
        <v>0</v>
      </c>
      <c r="AJ54" s="98">
        <f t="shared" si="0"/>
        <v>0</v>
      </c>
      <c r="AK54" s="98">
        <f t="shared" si="0"/>
        <v>0</v>
      </c>
      <c r="AL54" s="43">
        <f t="shared" si="0"/>
        <v>0</v>
      </c>
      <c r="AM54" s="68">
        <f>SUM(C54:AL54)</f>
        <v>0</v>
      </c>
    </row>
    <row r="55" spans="1:39">
      <c r="A55" s="111">
        <v>2</v>
      </c>
      <c r="B55" s="43" t="s">
        <v>1</v>
      </c>
      <c r="C55" s="98">
        <f t="shared" ref="C55:AL55" si="1">+C$53*C5</f>
        <v>0</v>
      </c>
      <c r="D55" s="98">
        <f t="shared" si="1"/>
        <v>0</v>
      </c>
      <c r="E55" s="98">
        <f t="shared" si="1"/>
        <v>0</v>
      </c>
      <c r="F55" s="98">
        <f t="shared" si="1"/>
        <v>0</v>
      </c>
      <c r="G55" s="98">
        <f t="shared" si="1"/>
        <v>0</v>
      </c>
      <c r="H55" s="98">
        <f t="shared" si="1"/>
        <v>0</v>
      </c>
      <c r="I55" s="98">
        <f t="shared" si="1"/>
        <v>0</v>
      </c>
      <c r="J55" s="98">
        <f t="shared" si="1"/>
        <v>0</v>
      </c>
      <c r="K55" s="98">
        <f t="shared" si="1"/>
        <v>0</v>
      </c>
      <c r="L55" s="98">
        <f t="shared" si="1"/>
        <v>0</v>
      </c>
      <c r="M55" s="98">
        <f t="shared" si="1"/>
        <v>0</v>
      </c>
      <c r="N55" s="98">
        <f t="shared" si="1"/>
        <v>0</v>
      </c>
      <c r="O55" s="98">
        <f t="shared" si="1"/>
        <v>0</v>
      </c>
      <c r="P55" s="98">
        <f t="shared" si="1"/>
        <v>0</v>
      </c>
      <c r="Q55" s="98">
        <f t="shared" si="1"/>
        <v>0</v>
      </c>
      <c r="R55" s="98">
        <f t="shared" si="1"/>
        <v>0</v>
      </c>
      <c r="S55" s="98">
        <f t="shared" si="1"/>
        <v>0</v>
      </c>
      <c r="T55" s="98">
        <f t="shared" si="1"/>
        <v>0</v>
      </c>
      <c r="U55" s="98">
        <f t="shared" si="1"/>
        <v>0</v>
      </c>
      <c r="V55" s="98">
        <f t="shared" si="1"/>
        <v>0</v>
      </c>
      <c r="W55" s="98">
        <f t="shared" si="1"/>
        <v>0</v>
      </c>
      <c r="X55" s="98">
        <f t="shared" si="1"/>
        <v>0</v>
      </c>
      <c r="Y55" s="98">
        <f t="shared" si="1"/>
        <v>0</v>
      </c>
      <c r="Z55" s="98">
        <f t="shared" si="1"/>
        <v>0</v>
      </c>
      <c r="AA55" s="98">
        <f t="shared" si="1"/>
        <v>0</v>
      </c>
      <c r="AB55" s="98">
        <f t="shared" si="1"/>
        <v>0</v>
      </c>
      <c r="AC55" s="98">
        <f t="shared" si="1"/>
        <v>0</v>
      </c>
      <c r="AD55" s="98">
        <f t="shared" si="1"/>
        <v>0</v>
      </c>
      <c r="AE55" s="98">
        <f t="shared" si="1"/>
        <v>0</v>
      </c>
      <c r="AF55" s="98">
        <f t="shared" si="1"/>
        <v>0</v>
      </c>
      <c r="AG55" s="98">
        <f t="shared" si="1"/>
        <v>0</v>
      </c>
      <c r="AH55" s="98">
        <f t="shared" si="1"/>
        <v>0</v>
      </c>
      <c r="AI55" s="98">
        <f t="shared" si="1"/>
        <v>0</v>
      </c>
      <c r="AJ55" s="98">
        <f t="shared" si="1"/>
        <v>0</v>
      </c>
      <c r="AK55" s="98">
        <f t="shared" si="1"/>
        <v>0</v>
      </c>
      <c r="AL55" s="43">
        <f t="shared" si="1"/>
        <v>0</v>
      </c>
      <c r="AM55" s="65">
        <f t="shared" ref="AM55:AM89" si="2">SUM(C55:AL55)</f>
        <v>0</v>
      </c>
    </row>
    <row r="56" spans="1:39">
      <c r="A56" s="111">
        <v>3</v>
      </c>
      <c r="B56" s="43" t="s">
        <v>2</v>
      </c>
      <c r="C56" s="98">
        <f t="shared" ref="C56:AL56" si="3">+C$53*C6</f>
        <v>0</v>
      </c>
      <c r="D56" s="98">
        <f t="shared" si="3"/>
        <v>0</v>
      </c>
      <c r="E56" s="98">
        <f t="shared" si="3"/>
        <v>0</v>
      </c>
      <c r="F56" s="98">
        <f t="shared" si="3"/>
        <v>0</v>
      </c>
      <c r="G56" s="98">
        <f t="shared" si="3"/>
        <v>0</v>
      </c>
      <c r="H56" s="98">
        <f t="shared" si="3"/>
        <v>0</v>
      </c>
      <c r="I56" s="98">
        <f t="shared" si="3"/>
        <v>0</v>
      </c>
      <c r="J56" s="98">
        <f t="shared" si="3"/>
        <v>0</v>
      </c>
      <c r="K56" s="98">
        <f t="shared" si="3"/>
        <v>0</v>
      </c>
      <c r="L56" s="98">
        <f t="shared" si="3"/>
        <v>0</v>
      </c>
      <c r="M56" s="98">
        <f t="shared" si="3"/>
        <v>0</v>
      </c>
      <c r="N56" s="98">
        <f t="shared" si="3"/>
        <v>0</v>
      </c>
      <c r="O56" s="98">
        <f t="shared" si="3"/>
        <v>0</v>
      </c>
      <c r="P56" s="98">
        <f t="shared" si="3"/>
        <v>0</v>
      </c>
      <c r="Q56" s="98">
        <f t="shared" si="3"/>
        <v>0</v>
      </c>
      <c r="R56" s="98">
        <f t="shared" si="3"/>
        <v>0</v>
      </c>
      <c r="S56" s="98">
        <f t="shared" si="3"/>
        <v>0</v>
      </c>
      <c r="T56" s="98">
        <f t="shared" si="3"/>
        <v>0</v>
      </c>
      <c r="U56" s="98">
        <f t="shared" si="3"/>
        <v>0</v>
      </c>
      <c r="V56" s="98">
        <f t="shared" si="3"/>
        <v>0</v>
      </c>
      <c r="W56" s="98">
        <f t="shared" si="3"/>
        <v>0</v>
      </c>
      <c r="X56" s="98">
        <f t="shared" si="3"/>
        <v>0</v>
      </c>
      <c r="Y56" s="98">
        <f t="shared" si="3"/>
        <v>0</v>
      </c>
      <c r="Z56" s="98">
        <f t="shared" si="3"/>
        <v>0</v>
      </c>
      <c r="AA56" s="98">
        <f t="shared" si="3"/>
        <v>0</v>
      </c>
      <c r="AB56" s="98">
        <f t="shared" si="3"/>
        <v>0</v>
      </c>
      <c r="AC56" s="98">
        <f t="shared" si="3"/>
        <v>0</v>
      </c>
      <c r="AD56" s="98">
        <f t="shared" si="3"/>
        <v>0</v>
      </c>
      <c r="AE56" s="98">
        <f t="shared" si="3"/>
        <v>0</v>
      </c>
      <c r="AF56" s="98">
        <f t="shared" si="3"/>
        <v>0</v>
      </c>
      <c r="AG56" s="98">
        <f t="shared" si="3"/>
        <v>0</v>
      </c>
      <c r="AH56" s="98">
        <f t="shared" si="3"/>
        <v>0</v>
      </c>
      <c r="AI56" s="98">
        <f t="shared" si="3"/>
        <v>0</v>
      </c>
      <c r="AJ56" s="98">
        <f t="shared" si="3"/>
        <v>0</v>
      </c>
      <c r="AK56" s="98">
        <f t="shared" si="3"/>
        <v>0</v>
      </c>
      <c r="AL56" s="43">
        <f t="shared" si="3"/>
        <v>0</v>
      </c>
      <c r="AM56" s="65">
        <f t="shared" si="2"/>
        <v>0</v>
      </c>
    </row>
    <row r="57" spans="1:39">
      <c r="A57" s="111">
        <v>6</v>
      </c>
      <c r="B57" s="43" t="s">
        <v>3</v>
      </c>
      <c r="C57" s="98">
        <f t="shared" ref="C57:AL57" si="4">+C$53*C7</f>
        <v>0</v>
      </c>
      <c r="D57" s="98">
        <f t="shared" si="4"/>
        <v>0</v>
      </c>
      <c r="E57" s="98">
        <f t="shared" si="4"/>
        <v>0</v>
      </c>
      <c r="F57" s="98">
        <f t="shared" si="4"/>
        <v>0</v>
      </c>
      <c r="G57" s="98">
        <f t="shared" si="4"/>
        <v>0</v>
      </c>
      <c r="H57" s="98">
        <f t="shared" si="4"/>
        <v>0</v>
      </c>
      <c r="I57" s="98">
        <f t="shared" si="4"/>
        <v>0</v>
      </c>
      <c r="J57" s="98">
        <f t="shared" si="4"/>
        <v>0</v>
      </c>
      <c r="K57" s="98">
        <f t="shared" si="4"/>
        <v>0</v>
      </c>
      <c r="L57" s="98">
        <f t="shared" si="4"/>
        <v>0</v>
      </c>
      <c r="M57" s="98">
        <f t="shared" si="4"/>
        <v>0</v>
      </c>
      <c r="N57" s="98">
        <f t="shared" si="4"/>
        <v>0</v>
      </c>
      <c r="O57" s="98">
        <f t="shared" si="4"/>
        <v>0</v>
      </c>
      <c r="P57" s="98">
        <f t="shared" si="4"/>
        <v>0</v>
      </c>
      <c r="Q57" s="98">
        <f t="shared" si="4"/>
        <v>0</v>
      </c>
      <c r="R57" s="98">
        <f t="shared" si="4"/>
        <v>0</v>
      </c>
      <c r="S57" s="98">
        <f t="shared" si="4"/>
        <v>0</v>
      </c>
      <c r="T57" s="98">
        <f t="shared" si="4"/>
        <v>0</v>
      </c>
      <c r="U57" s="98">
        <f t="shared" si="4"/>
        <v>0</v>
      </c>
      <c r="V57" s="98">
        <f t="shared" si="4"/>
        <v>0</v>
      </c>
      <c r="W57" s="98">
        <f t="shared" si="4"/>
        <v>0</v>
      </c>
      <c r="X57" s="98">
        <f t="shared" si="4"/>
        <v>0</v>
      </c>
      <c r="Y57" s="98">
        <f t="shared" si="4"/>
        <v>0</v>
      </c>
      <c r="Z57" s="98">
        <f t="shared" si="4"/>
        <v>0</v>
      </c>
      <c r="AA57" s="98">
        <f t="shared" si="4"/>
        <v>0</v>
      </c>
      <c r="AB57" s="98">
        <f t="shared" si="4"/>
        <v>0</v>
      </c>
      <c r="AC57" s="98">
        <f t="shared" si="4"/>
        <v>0</v>
      </c>
      <c r="AD57" s="98">
        <f t="shared" si="4"/>
        <v>0</v>
      </c>
      <c r="AE57" s="98">
        <f t="shared" si="4"/>
        <v>0</v>
      </c>
      <c r="AF57" s="98">
        <f t="shared" si="4"/>
        <v>0</v>
      </c>
      <c r="AG57" s="98">
        <f t="shared" si="4"/>
        <v>0</v>
      </c>
      <c r="AH57" s="98">
        <f t="shared" si="4"/>
        <v>0</v>
      </c>
      <c r="AI57" s="98">
        <f t="shared" si="4"/>
        <v>0</v>
      </c>
      <c r="AJ57" s="98">
        <f t="shared" si="4"/>
        <v>0</v>
      </c>
      <c r="AK57" s="98">
        <f t="shared" si="4"/>
        <v>0</v>
      </c>
      <c r="AL57" s="43">
        <f t="shared" si="4"/>
        <v>0</v>
      </c>
      <c r="AM57" s="65">
        <f t="shared" si="2"/>
        <v>0</v>
      </c>
    </row>
    <row r="58" spans="1:39">
      <c r="A58" s="112">
        <v>11</v>
      </c>
      <c r="B58" s="44" t="s">
        <v>4</v>
      </c>
      <c r="C58" s="98">
        <f t="shared" ref="C58:AL58" si="5">+C$53*C8</f>
        <v>0</v>
      </c>
      <c r="D58" s="98">
        <f t="shared" si="5"/>
        <v>0</v>
      </c>
      <c r="E58" s="98">
        <f t="shared" si="5"/>
        <v>0</v>
      </c>
      <c r="F58" s="98">
        <f t="shared" si="5"/>
        <v>0</v>
      </c>
      <c r="G58" s="98">
        <f t="shared" si="5"/>
        <v>0</v>
      </c>
      <c r="H58" s="98">
        <f t="shared" si="5"/>
        <v>0</v>
      </c>
      <c r="I58" s="98">
        <f t="shared" si="5"/>
        <v>0</v>
      </c>
      <c r="J58" s="98">
        <f t="shared" si="5"/>
        <v>0</v>
      </c>
      <c r="K58" s="98">
        <f t="shared" si="5"/>
        <v>0</v>
      </c>
      <c r="L58" s="98">
        <f t="shared" si="5"/>
        <v>0</v>
      </c>
      <c r="M58" s="98">
        <f t="shared" si="5"/>
        <v>0</v>
      </c>
      <c r="N58" s="98">
        <f t="shared" si="5"/>
        <v>0</v>
      </c>
      <c r="O58" s="98">
        <f t="shared" si="5"/>
        <v>0</v>
      </c>
      <c r="P58" s="98">
        <f t="shared" si="5"/>
        <v>0</v>
      </c>
      <c r="Q58" s="98">
        <f t="shared" si="5"/>
        <v>0</v>
      </c>
      <c r="R58" s="98">
        <f t="shared" si="5"/>
        <v>0</v>
      </c>
      <c r="S58" s="98">
        <f t="shared" si="5"/>
        <v>0</v>
      </c>
      <c r="T58" s="98">
        <f t="shared" si="5"/>
        <v>0</v>
      </c>
      <c r="U58" s="98">
        <f t="shared" si="5"/>
        <v>0</v>
      </c>
      <c r="V58" s="98">
        <f t="shared" si="5"/>
        <v>0</v>
      </c>
      <c r="W58" s="98">
        <f t="shared" si="5"/>
        <v>0</v>
      </c>
      <c r="X58" s="98">
        <f t="shared" si="5"/>
        <v>0</v>
      </c>
      <c r="Y58" s="98">
        <f t="shared" si="5"/>
        <v>0</v>
      </c>
      <c r="Z58" s="98">
        <f t="shared" si="5"/>
        <v>0</v>
      </c>
      <c r="AA58" s="98">
        <f t="shared" si="5"/>
        <v>0</v>
      </c>
      <c r="AB58" s="98">
        <f t="shared" si="5"/>
        <v>0</v>
      </c>
      <c r="AC58" s="98">
        <f t="shared" si="5"/>
        <v>0</v>
      </c>
      <c r="AD58" s="98">
        <f t="shared" si="5"/>
        <v>0</v>
      </c>
      <c r="AE58" s="98">
        <f t="shared" si="5"/>
        <v>0</v>
      </c>
      <c r="AF58" s="98">
        <f t="shared" si="5"/>
        <v>0</v>
      </c>
      <c r="AG58" s="98">
        <f t="shared" si="5"/>
        <v>0</v>
      </c>
      <c r="AH58" s="98">
        <f t="shared" si="5"/>
        <v>0</v>
      </c>
      <c r="AI58" s="98">
        <f t="shared" si="5"/>
        <v>0</v>
      </c>
      <c r="AJ58" s="98">
        <f t="shared" si="5"/>
        <v>0</v>
      </c>
      <c r="AK58" s="98">
        <f t="shared" si="5"/>
        <v>0</v>
      </c>
      <c r="AL58" s="43">
        <f t="shared" si="5"/>
        <v>0</v>
      </c>
      <c r="AM58" s="65">
        <f t="shared" si="2"/>
        <v>0</v>
      </c>
    </row>
    <row r="59" spans="1:39">
      <c r="A59" s="111">
        <v>15</v>
      </c>
      <c r="B59" s="43" t="s">
        <v>5</v>
      </c>
      <c r="C59" s="76">
        <f t="shared" ref="C59:AL59" si="6">+C$53*C9</f>
        <v>0</v>
      </c>
      <c r="D59" s="97">
        <f t="shared" si="6"/>
        <v>0</v>
      </c>
      <c r="E59" s="97">
        <f t="shared" si="6"/>
        <v>0</v>
      </c>
      <c r="F59" s="97">
        <f t="shared" si="6"/>
        <v>0</v>
      </c>
      <c r="G59" s="97">
        <f t="shared" si="6"/>
        <v>0</v>
      </c>
      <c r="H59" s="97">
        <f t="shared" si="6"/>
        <v>0</v>
      </c>
      <c r="I59" s="97">
        <f t="shared" si="6"/>
        <v>0</v>
      </c>
      <c r="J59" s="97">
        <f t="shared" si="6"/>
        <v>0</v>
      </c>
      <c r="K59" s="97">
        <f t="shared" si="6"/>
        <v>0</v>
      </c>
      <c r="L59" s="97">
        <f t="shared" si="6"/>
        <v>0</v>
      </c>
      <c r="M59" s="97">
        <f t="shared" si="6"/>
        <v>0</v>
      </c>
      <c r="N59" s="97">
        <f t="shared" si="6"/>
        <v>0</v>
      </c>
      <c r="O59" s="97">
        <f t="shared" si="6"/>
        <v>0</v>
      </c>
      <c r="P59" s="97">
        <f t="shared" si="6"/>
        <v>0</v>
      </c>
      <c r="Q59" s="97">
        <f t="shared" si="6"/>
        <v>0</v>
      </c>
      <c r="R59" s="97">
        <f t="shared" si="6"/>
        <v>0</v>
      </c>
      <c r="S59" s="97">
        <f t="shared" si="6"/>
        <v>0</v>
      </c>
      <c r="T59" s="97">
        <f t="shared" si="6"/>
        <v>0</v>
      </c>
      <c r="U59" s="97">
        <f t="shared" si="6"/>
        <v>0</v>
      </c>
      <c r="V59" s="97">
        <f t="shared" si="6"/>
        <v>0</v>
      </c>
      <c r="W59" s="97">
        <f t="shared" si="6"/>
        <v>0</v>
      </c>
      <c r="X59" s="97">
        <f t="shared" si="6"/>
        <v>0</v>
      </c>
      <c r="Y59" s="97">
        <f t="shared" si="6"/>
        <v>0</v>
      </c>
      <c r="Z59" s="97">
        <f t="shared" si="6"/>
        <v>0</v>
      </c>
      <c r="AA59" s="97">
        <f t="shared" si="6"/>
        <v>0</v>
      </c>
      <c r="AB59" s="97">
        <f t="shared" si="6"/>
        <v>0</v>
      </c>
      <c r="AC59" s="97">
        <f t="shared" si="6"/>
        <v>0</v>
      </c>
      <c r="AD59" s="97">
        <f t="shared" si="6"/>
        <v>0</v>
      </c>
      <c r="AE59" s="97">
        <f t="shared" si="6"/>
        <v>0</v>
      </c>
      <c r="AF59" s="97">
        <f t="shared" si="6"/>
        <v>0</v>
      </c>
      <c r="AG59" s="97">
        <f t="shared" si="6"/>
        <v>0</v>
      </c>
      <c r="AH59" s="97">
        <f t="shared" si="6"/>
        <v>0</v>
      </c>
      <c r="AI59" s="97">
        <f t="shared" si="6"/>
        <v>0</v>
      </c>
      <c r="AJ59" s="97">
        <f t="shared" si="6"/>
        <v>0</v>
      </c>
      <c r="AK59" s="97">
        <f t="shared" si="6"/>
        <v>0</v>
      </c>
      <c r="AL59" s="100">
        <f t="shared" si="6"/>
        <v>0</v>
      </c>
      <c r="AM59" s="73">
        <f t="shared" si="2"/>
        <v>0</v>
      </c>
    </row>
    <row r="60" spans="1:39">
      <c r="A60" s="111">
        <v>16</v>
      </c>
      <c r="B60" s="43" t="s">
        <v>6</v>
      </c>
      <c r="C60" s="69">
        <f t="shared" ref="C60:AL60" si="7">+C$53*C10</f>
        <v>0</v>
      </c>
      <c r="D60" s="98">
        <f t="shared" si="7"/>
        <v>0</v>
      </c>
      <c r="E60" s="98">
        <f t="shared" si="7"/>
        <v>0</v>
      </c>
      <c r="F60" s="98">
        <f t="shared" si="7"/>
        <v>0</v>
      </c>
      <c r="G60" s="98">
        <f t="shared" si="7"/>
        <v>0</v>
      </c>
      <c r="H60" s="98">
        <f t="shared" si="7"/>
        <v>0</v>
      </c>
      <c r="I60" s="98">
        <f t="shared" si="7"/>
        <v>0</v>
      </c>
      <c r="J60" s="98">
        <f t="shared" si="7"/>
        <v>0</v>
      </c>
      <c r="K60" s="98">
        <f t="shared" si="7"/>
        <v>0</v>
      </c>
      <c r="L60" s="98">
        <f t="shared" si="7"/>
        <v>0</v>
      </c>
      <c r="M60" s="98">
        <f t="shared" si="7"/>
        <v>0</v>
      </c>
      <c r="N60" s="98">
        <f t="shared" si="7"/>
        <v>0</v>
      </c>
      <c r="O60" s="98">
        <f t="shared" si="7"/>
        <v>0</v>
      </c>
      <c r="P60" s="98">
        <f t="shared" si="7"/>
        <v>0</v>
      </c>
      <c r="Q60" s="98">
        <f t="shared" si="7"/>
        <v>0</v>
      </c>
      <c r="R60" s="98">
        <f t="shared" si="7"/>
        <v>0</v>
      </c>
      <c r="S60" s="98">
        <f t="shared" si="7"/>
        <v>0</v>
      </c>
      <c r="T60" s="98">
        <f t="shared" si="7"/>
        <v>0</v>
      </c>
      <c r="U60" s="98">
        <f t="shared" si="7"/>
        <v>0</v>
      </c>
      <c r="V60" s="98">
        <f t="shared" si="7"/>
        <v>0</v>
      </c>
      <c r="W60" s="98">
        <f t="shared" si="7"/>
        <v>0</v>
      </c>
      <c r="X60" s="98">
        <f t="shared" si="7"/>
        <v>0</v>
      </c>
      <c r="Y60" s="98">
        <f t="shared" si="7"/>
        <v>0</v>
      </c>
      <c r="Z60" s="98">
        <f t="shared" si="7"/>
        <v>0</v>
      </c>
      <c r="AA60" s="98">
        <f t="shared" si="7"/>
        <v>0</v>
      </c>
      <c r="AB60" s="98">
        <f t="shared" si="7"/>
        <v>0</v>
      </c>
      <c r="AC60" s="98">
        <f t="shared" si="7"/>
        <v>0</v>
      </c>
      <c r="AD60" s="98">
        <f t="shared" si="7"/>
        <v>0</v>
      </c>
      <c r="AE60" s="98">
        <f t="shared" si="7"/>
        <v>0</v>
      </c>
      <c r="AF60" s="98">
        <f t="shared" si="7"/>
        <v>0</v>
      </c>
      <c r="AG60" s="98">
        <f t="shared" si="7"/>
        <v>0</v>
      </c>
      <c r="AH60" s="98">
        <f t="shared" si="7"/>
        <v>0</v>
      </c>
      <c r="AI60" s="98">
        <f t="shared" si="7"/>
        <v>0</v>
      </c>
      <c r="AJ60" s="98">
        <f t="shared" si="7"/>
        <v>0</v>
      </c>
      <c r="AK60" s="98">
        <f t="shared" si="7"/>
        <v>0</v>
      </c>
      <c r="AL60" s="43">
        <f t="shared" si="7"/>
        <v>0</v>
      </c>
      <c r="AM60" s="65">
        <f t="shared" si="2"/>
        <v>0</v>
      </c>
    </row>
    <row r="61" spans="1:39">
      <c r="A61" s="111">
        <v>20</v>
      </c>
      <c r="B61" s="43" t="s">
        <v>7</v>
      </c>
      <c r="C61" s="69">
        <f t="shared" ref="C61:AL61" si="8">+C$53*C11</f>
        <v>0</v>
      </c>
      <c r="D61" s="98">
        <f t="shared" si="8"/>
        <v>0</v>
      </c>
      <c r="E61" s="98">
        <f t="shared" si="8"/>
        <v>0</v>
      </c>
      <c r="F61" s="98">
        <f t="shared" si="8"/>
        <v>0</v>
      </c>
      <c r="G61" s="98">
        <f t="shared" si="8"/>
        <v>0</v>
      </c>
      <c r="H61" s="98">
        <f t="shared" si="8"/>
        <v>0</v>
      </c>
      <c r="I61" s="98">
        <f t="shared" si="8"/>
        <v>0</v>
      </c>
      <c r="J61" s="98">
        <f t="shared" si="8"/>
        <v>0</v>
      </c>
      <c r="K61" s="98">
        <f t="shared" si="8"/>
        <v>0</v>
      </c>
      <c r="L61" s="98">
        <f t="shared" si="8"/>
        <v>0</v>
      </c>
      <c r="M61" s="98">
        <f t="shared" si="8"/>
        <v>0</v>
      </c>
      <c r="N61" s="98">
        <f t="shared" si="8"/>
        <v>0</v>
      </c>
      <c r="O61" s="98">
        <f t="shared" si="8"/>
        <v>0</v>
      </c>
      <c r="P61" s="98">
        <f t="shared" si="8"/>
        <v>0</v>
      </c>
      <c r="Q61" s="98">
        <f t="shared" si="8"/>
        <v>0</v>
      </c>
      <c r="R61" s="98">
        <f t="shared" si="8"/>
        <v>0</v>
      </c>
      <c r="S61" s="98">
        <f t="shared" si="8"/>
        <v>0</v>
      </c>
      <c r="T61" s="98">
        <f t="shared" si="8"/>
        <v>0</v>
      </c>
      <c r="U61" s="98">
        <f t="shared" si="8"/>
        <v>0</v>
      </c>
      <c r="V61" s="98">
        <f t="shared" si="8"/>
        <v>0</v>
      </c>
      <c r="W61" s="98">
        <f t="shared" si="8"/>
        <v>0</v>
      </c>
      <c r="X61" s="98">
        <f t="shared" si="8"/>
        <v>0</v>
      </c>
      <c r="Y61" s="98">
        <f t="shared" si="8"/>
        <v>0</v>
      </c>
      <c r="Z61" s="98">
        <f t="shared" si="8"/>
        <v>0</v>
      </c>
      <c r="AA61" s="98">
        <f t="shared" si="8"/>
        <v>0</v>
      </c>
      <c r="AB61" s="98">
        <f t="shared" si="8"/>
        <v>0</v>
      </c>
      <c r="AC61" s="98">
        <f t="shared" si="8"/>
        <v>0</v>
      </c>
      <c r="AD61" s="98">
        <f t="shared" si="8"/>
        <v>0</v>
      </c>
      <c r="AE61" s="98">
        <f t="shared" si="8"/>
        <v>0</v>
      </c>
      <c r="AF61" s="98">
        <f t="shared" si="8"/>
        <v>0</v>
      </c>
      <c r="AG61" s="98">
        <f t="shared" si="8"/>
        <v>0</v>
      </c>
      <c r="AH61" s="98">
        <f t="shared" si="8"/>
        <v>0</v>
      </c>
      <c r="AI61" s="98">
        <f t="shared" si="8"/>
        <v>0</v>
      </c>
      <c r="AJ61" s="98">
        <f t="shared" si="8"/>
        <v>0</v>
      </c>
      <c r="AK61" s="98">
        <f t="shared" si="8"/>
        <v>0</v>
      </c>
      <c r="AL61" s="43">
        <f t="shared" si="8"/>
        <v>0</v>
      </c>
      <c r="AM61" s="65">
        <f t="shared" si="2"/>
        <v>0</v>
      </c>
    </row>
    <row r="62" spans="1:39">
      <c r="A62" s="111">
        <v>21</v>
      </c>
      <c r="B62" s="43" t="s">
        <v>8</v>
      </c>
      <c r="C62" s="69">
        <f t="shared" ref="C62:AL62" si="9">+C$53*C12</f>
        <v>0</v>
      </c>
      <c r="D62" s="98">
        <f t="shared" si="9"/>
        <v>0</v>
      </c>
      <c r="E62" s="98">
        <f t="shared" si="9"/>
        <v>0</v>
      </c>
      <c r="F62" s="98">
        <f t="shared" si="9"/>
        <v>0</v>
      </c>
      <c r="G62" s="98">
        <f t="shared" si="9"/>
        <v>0</v>
      </c>
      <c r="H62" s="98">
        <f t="shared" si="9"/>
        <v>0</v>
      </c>
      <c r="I62" s="98">
        <f t="shared" si="9"/>
        <v>0</v>
      </c>
      <c r="J62" s="98">
        <f t="shared" si="9"/>
        <v>0</v>
      </c>
      <c r="K62" s="98">
        <f t="shared" si="9"/>
        <v>0</v>
      </c>
      <c r="L62" s="98">
        <f t="shared" si="9"/>
        <v>0</v>
      </c>
      <c r="M62" s="98">
        <f t="shared" si="9"/>
        <v>0</v>
      </c>
      <c r="N62" s="98">
        <f t="shared" si="9"/>
        <v>0</v>
      </c>
      <c r="O62" s="98">
        <f t="shared" si="9"/>
        <v>0</v>
      </c>
      <c r="P62" s="98">
        <f t="shared" si="9"/>
        <v>0</v>
      </c>
      <c r="Q62" s="98">
        <f t="shared" si="9"/>
        <v>0</v>
      </c>
      <c r="R62" s="98">
        <f t="shared" si="9"/>
        <v>0</v>
      </c>
      <c r="S62" s="98">
        <f t="shared" si="9"/>
        <v>0</v>
      </c>
      <c r="T62" s="98">
        <f t="shared" si="9"/>
        <v>0</v>
      </c>
      <c r="U62" s="98">
        <f t="shared" si="9"/>
        <v>0</v>
      </c>
      <c r="V62" s="98">
        <f t="shared" si="9"/>
        <v>0</v>
      </c>
      <c r="W62" s="98">
        <f t="shared" si="9"/>
        <v>0</v>
      </c>
      <c r="X62" s="98">
        <f t="shared" si="9"/>
        <v>0</v>
      </c>
      <c r="Y62" s="98">
        <f t="shared" si="9"/>
        <v>0</v>
      </c>
      <c r="Z62" s="98">
        <f t="shared" si="9"/>
        <v>0</v>
      </c>
      <c r="AA62" s="98">
        <f t="shared" si="9"/>
        <v>0</v>
      </c>
      <c r="AB62" s="98">
        <f t="shared" si="9"/>
        <v>0</v>
      </c>
      <c r="AC62" s="98">
        <f t="shared" si="9"/>
        <v>0</v>
      </c>
      <c r="AD62" s="98">
        <f t="shared" si="9"/>
        <v>0</v>
      </c>
      <c r="AE62" s="98">
        <f t="shared" si="9"/>
        <v>0</v>
      </c>
      <c r="AF62" s="98">
        <f t="shared" si="9"/>
        <v>0</v>
      </c>
      <c r="AG62" s="98">
        <f t="shared" si="9"/>
        <v>0</v>
      </c>
      <c r="AH62" s="98">
        <f t="shared" si="9"/>
        <v>0</v>
      </c>
      <c r="AI62" s="98">
        <f t="shared" si="9"/>
        <v>0</v>
      </c>
      <c r="AJ62" s="98">
        <f t="shared" si="9"/>
        <v>0</v>
      </c>
      <c r="AK62" s="98">
        <f t="shared" si="9"/>
        <v>0</v>
      </c>
      <c r="AL62" s="43">
        <f t="shared" si="9"/>
        <v>0</v>
      </c>
      <c r="AM62" s="65">
        <f t="shared" si="2"/>
        <v>0</v>
      </c>
    </row>
    <row r="63" spans="1:39">
      <c r="A63" s="112">
        <v>25</v>
      </c>
      <c r="B63" s="44" t="s">
        <v>9</v>
      </c>
      <c r="C63" s="77">
        <f t="shared" ref="C63:AL63" si="10">+C$53*C13</f>
        <v>0</v>
      </c>
      <c r="D63" s="99">
        <f t="shared" si="10"/>
        <v>0</v>
      </c>
      <c r="E63" s="99">
        <f t="shared" si="10"/>
        <v>0</v>
      </c>
      <c r="F63" s="99">
        <f t="shared" si="10"/>
        <v>0</v>
      </c>
      <c r="G63" s="99">
        <f t="shared" si="10"/>
        <v>0</v>
      </c>
      <c r="H63" s="99">
        <f t="shared" si="10"/>
        <v>0</v>
      </c>
      <c r="I63" s="99">
        <f t="shared" si="10"/>
        <v>0</v>
      </c>
      <c r="J63" s="99">
        <f t="shared" si="10"/>
        <v>0</v>
      </c>
      <c r="K63" s="99">
        <f t="shared" si="10"/>
        <v>0</v>
      </c>
      <c r="L63" s="99">
        <f t="shared" si="10"/>
        <v>0</v>
      </c>
      <c r="M63" s="99">
        <f t="shared" si="10"/>
        <v>0</v>
      </c>
      <c r="N63" s="99">
        <f t="shared" si="10"/>
        <v>0</v>
      </c>
      <c r="O63" s="99">
        <f t="shared" si="10"/>
        <v>0</v>
      </c>
      <c r="P63" s="99">
        <f t="shared" si="10"/>
        <v>0</v>
      </c>
      <c r="Q63" s="99">
        <f t="shared" si="10"/>
        <v>0</v>
      </c>
      <c r="R63" s="99">
        <f t="shared" si="10"/>
        <v>0</v>
      </c>
      <c r="S63" s="99">
        <f t="shared" si="10"/>
        <v>0</v>
      </c>
      <c r="T63" s="99">
        <f t="shared" si="10"/>
        <v>0</v>
      </c>
      <c r="U63" s="99">
        <f t="shared" si="10"/>
        <v>0</v>
      </c>
      <c r="V63" s="99">
        <f t="shared" si="10"/>
        <v>0</v>
      </c>
      <c r="W63" s="99">
        <f t="shared" si="10"/>
        <v>0</v>
      </c>
      <c r="X63" s="99">
        <f t="shared" si="10"/>
        <v>0</v>
      </c>
      <c r="Y63" s="99">
        <f t="shared" si="10"/>
        <v>0</v>
      </c>
      <c r="Z63" s="99">
        <f t="shared" si="10"/>
        <v>0</v>
      </c>
      <c r="AA63" s="99">
        <f t="shared" si="10"/>
        <v>0</v>
      </c>
      <c r="AB63" s="99">
        <f t="shared" si="10"/>
        <v>0</v>
      </c>
      <c r="AC63" s="99">
        <f t="shared" si="10"/>
        <v>0</v>
      </c>
      <c r="AD63" s="99">
        <f t="shared" si="10"/>
        <v>0</v>
      </c>
      <c r="AE63" s="99">
        <f t="shared" si="10"/>
        <v>0</v>
      </c>
      <c r="AF63" s="99">
        <f t="shared" si="10"/>
        <v>0</v>
      </c>
      <c r="AG63" s="99">
        <f t="shared" si="10"/>
        <v>0</v>
      </c>
      <c r="AH63" s="99">
        <f t="shared" si="10"/>
        <v>0</v>
      </c>
      <c r="AI63" s="99">
        <f t="shared" si="10"/>
        <v>0</v>
      </c>
      <c r="AJ63" s="99">
        <f t="shared" si="10"/>
        <v>0</v>
      </c>
      <c r="AK63" s="99">
        <f t="shared" si="10"/>
        <v>0</v>
      </c>
      <c r="AL63" s="44">
        <f t="shared" si="10"/>
        <v>0</v>
      </c>
      <c r="AM63" s="74">
        <f t="shared" si="2"/>
        <v>0</v>
      </c>
    </row>
    <row r="64" spans="1:39">
      <c r="A64" s="111">
        <v>26</v>
      </c>
      <c r="B64" s="43" t="s">
        <v>10</v>
      </c>
      <c r="C64" s="98">
        <f t="shared" ref="C64:AL64" si="11">+C$53*C14</f>
        <v>0</v>
      </c>
      <c r="D64" s="98">
        <f t="shared" si="11"/>
        <v>0</v>
      </c>
      <c r="E64" s="98">
        <f t="shared" si="11"/>
        <v>0</v>
      </c>
      <c r="F64" s="98">
        <f t="shared" si="11"/>
        <v>0</v>
      </c>
      <c r="G64" s="98">
        <f t="shared" si="11"/>
        <v>0</v>
      </c>
      <c r="H64" s="98">
        <f t="shared" si="11"/>
        <v>0</v>
      </c>
      <c r="I64" s="98">
        <f t="shared" si="11"/>
        <v>0</v>
      </c>
      <c r="J64" s="98">
        <f t="shared" si="11"/>
        <v>0</v>
      </c>
      <c r="K64" s="98">
        <f t="shared" si="11"/>
        <v>0</v>
      </c>
      <c r="L64" s="98">
        <f t="shared" si="11"/>
        <v>0</v>
      </c>
      <c r="M64" s="98">
        <f t="shared" si="11"/>
        <v>0</v>
      </c>
      <c r="N64" s="98">
        <f t="shared" si="11"/>
        <v>0</v>
      </c>
      <c r="O64" s="98">
        <f t="shared" si="11"/>
        <v>0</v>
      </c>
      <c r="P64" s="98">
        <f t="shared" si="11"/>
        <v>0</v>
      </c>
      <c r="Q64" s="98">
        <f t="shared" si="11"/>
        <v>0</v>
      </c>
      <c r="R64" s="98">
        <f t="shared" si="11"/>
        <v>0</v>
      </c>
      <c r="S64" s="98">
        <f t="shared" si="11"/>
        <v>0</v>
      </c>
      <c r="T64" s="98">
        <f t="shared" si="11"/>
        <v>0</v>
      </c>
      <c r="U64" s="98">
        <f t="shared" si="11"/>
        <v>0</v>
      </c>
      <c r="V64" s="98">
        <f t="shared" si="11"/>
        <v>0</v>
      </c>
      <c r="W64" s="98">
        <f t="shared" si="11"/>
        <v>0</v>
      </c>
      <c r="X64" s="98">
        <f t="shared" si="11"/>
        <v>0</v>
      </c>
      <c r="Y64" s="98">
        <f t="shared" si="11"/>
        <v>0</v>
      </c>
      <c r="Z64" s="98">
        <f t="shared" si="11"/>
        <v>0</v>
      </c>
      <c r="AA64" s="98">
        <f t="shared" si="11"/>
        <v>0</v>
      </c>
      <c r="AB64" s="98">
        <f t="shared" si="11"/>
        <v>0</v>
      </c>
      <c r="AC64" s="98">
        <f t="shared" si="11"/>
        <v>0</v>
      </c>
      <c r="AD64" s="98">
        <f t="shared" si="11"/>
        <v>0</v>
      </c>
      <c r="AE64" s="98">
        <f t="shared" si="11"/>
        <v>0</v>
      </c>
      <c r="AF64" s="98">
        <f t="shared" si="11"/>
        <v>0</v>
      </c>
      <c r="AG64" s="98">
        <f t="shared" si="11"/>
        <v>0</v>
      </c>
      <c r="AH64" s="98">
        <f t="shared" si="11"/>
        <v>0</v>
      </c>
      <c r="AI64" s="98">
        <f t="shared" si="11"/>
        <v>0</v>
      </c>
      <c r="AJ64" s="98">
        <f t="shared" si="11"/>
        <v>0</v>
      </c>
      <c r="AK64" s="98">
        <f t="shared" si="11"/>
        <v>0</v>
      </c>
      <c r="AL64" s="43">
        <f t="shared" si="11"/>
        <v>0</v>
      </c>
      <c r="AM64" s="65">
        <f t="shared" si="2"/>
        <v>0</v>
      </c>
    </row>
    <row r="65" spans="1:39">
      <c r="A65" s="111">
        <v>27</v>
      </c>
      <c r="B65" s="43" t="s">
        <v>11</v>
      </c>
      <c r="C65" s="98">
        <f t="shared" ref="C65:AL65" si="12">+C$53*C15</f>
        <v>0</v>
      </c>
      <c r="D65" s="98">
        <f t="shared" si="12"/>
        <v>0</v>
      </c>
      <c r="E65" s="98">
        <f t="shared" si="12"/>
        <v>0</v>
      </c>
      <c r="F65" s="98">
        <f t="shared" si="12"/>
        <v>0</v>
      </c>
      <c r="G65" s="98">
        <f t="shared" si="12"/>
        <v>0</v>
      </c>
      <c r="H65" s="98">
        <f t="shared" si="12"/>
        <v>0</v>
      </c>
      <c r="I65" s="98">
        <f t="shared" si="12"/>
        <v>0</v>
      </c>
      <c r="J65" s="98">
        <f t="shared" si="12"/>
        <v>0</v>
      </c>
      <c r="K65" s="98">
        <f t="shared" si="12"/>
        <v>0</v>
      </c>
      <c r="L65" s="98">
        <f t="shared" si="12"/>
        <v>0</v>
      </c>
      <c r="M65" s="98">
        <f t="shared" si="12"/>
        <v>0</v>
      </c>
      <c r="N65" s="98">
        <f t="shared" si="12"/>
        <v>0</v>
      </c>
      <c r="O65" s="98">
        <f t="shared" si="12"/>
        <v>0</v>
      </c>
      <c r="P65" s="98">
        <f t="shared" si="12"/>
        <v>0</v>
      </c>
      <c r="Q65" s="98">
        <f t="shared" si="12"/>
        <v>0</v>
      </c>
      <c r="R65" s="98">
        <f t="shared" si="12"/>
        <v>0</v>
      </c>
      <c r="S65" s="98">
        <f t="shared" si="12"/>
        <v>0</v>
      </c>
      <c r="T65" s="98">
        <f t="shared" si="12"/>
        <v>0</v>
      </c>
      <c r="U65" s="98">
        <f t="shared" si="12"/>
        <v>0</v>
      </c>
      <c r="V65" s="98">
        <f t="shared" si="12"/>
        <v>0</v>
      </c>
      <c r="W65" s="98">
        <f t="shared" si="12"/>
        <v>0</v>
      </c>
      <c r="X65" s="98">
        <f t="shared" si="12"/>
        <v>0</v>
      </c>
      <c r="Y65" s="98">
        <f t="shared" si="12"/>
        <v>0</v>
      </c>
      <c r="Z65" s="98">
        <f t="shared" si="12"/>
        <v>0</v>
      </c>
      <c r="AA65" s="98">
        <f t="shared" si="12"/>
        <v>0</v>
      </c>
      <c r="AB65" s="98">
        <f t="shared" si="12"/>
        <v>0</v>
      </c>
      <c r="AC65" s="98">
        <f t="shared" si="12"/>
        <v>0</v>
      </c>
      <c r="AD65" s="98">
        <f t="shared" si="12"/>
        <v>0</v>
      </c>
      <c r="AE65" s="98">
        <f t="shared" si="12"/>
        <v>0</v>
      </c>
      <c r="AF65" s="98">
        <f t="shared" si="12"/>
        <v>0</v>
      </c>
      <c r="AG65" s="98">
        <f t="shared" si="12"/>
        <v>0</v>
      </c>
      <c r="AH65" s="98">
        <f t="shared" si="12"/>
        <v>0</v>
      </c>
      <c r="AI65" s="98">
        <f t="shared" si="12"/>
        <v>0</v>
      </c>
      <c r="AJ65" s="98">
        <f t="shared" si="12"/>
        <v>0</v>
      </c>
      <c r="AK65" s="98">
        <f t="shared" si="12"/>
        <v>0</v>
      </c>
      <c r="AL65" s="43">
        <f t="shared" si="12"/>
        <v>0</v>
      </c>
      <c r="AM65" s="65">
        <f t="shared" si="2"/>
        <v>0</v>
      </c>
    </row>
    <row r="66" spans="1:39">
      <c r="A66" s="111">
        <v>28</v>
      </c>
      <c r="B66" s="43" t="s">
        <v>12</v>
      </c>
      <c r="C66" s="98">
        <f t="shared" ref="C66:AL66" si="13">+C$53*C16</f>
        <v>0</v>
      </c>
      <c r="D66" s="98">
        <f t="shared" si="13"/>
        <v>0</v>
      </c>
      <c r="E66" s="98">
        <f t="shared" si="13"/>
        <v>0</v>
      </c>
      <c r="F66" s="98">
        <f t="shared" si="13"/>
        <v>0</v>
      </c>
      <c r="G66" s="98">
        <f t="shared" si="13"/>
        <v>0</v>
      </c>
      <c r="H66" s="98">
        <f t="shared" si="13"/>
        <v>0</v>
      </c>
      <c r="I66" s="98">
        <f t="shared" si="13"/>
        <v>0</v>
      </c>
      <c r="J66" s="98">
        <f t="shared" si="13"/>
        <v>0</v>
      </c>
      <c r="K66" s="98">
        <f t="shared" si="13"/>
        <v>0</v>
      </c>
      <c r="L66" s="98">
        <f t="shared" si="13"/>
        <v>0</v>
      </c>
      <c r="M66" s="98">
        <f t="shared" si="13"/>
        <v>0</v>
      </c>
      <c r="N66" s="98">
        <f t="shared" si="13"/>
        <v>0</v>
      </c>
      <c r="O66" s="98">
        <f t="shared" si="13"/>
        <v>0</v>
      </c>
      <c r="P66" s="98">
        <f t="shared" si="13"/>
        <v>0</v>
      </c>
      <c r="Q66" s="98">
        <f t="shared" si="13"/>
        <v>0</v>
      </c>
      <c r="R66" s="98">
        <f t="shared" si="13"/>
        <v>0</v>
      </c>
      <c r="S66" s="98">
        <f t="shared" si="13"/>
        <v>0</v>
      </c>
      <c r="T66" s="98">
        <f t="shared" si="13"/>
        <v>0</v>
      </c>
      <c r="U66" s="98">
        <f t="shared" si="13"/>
        <v>0</v>
      </c>
      <c r="V66" s="98">
        <f t="shared" si="13"/>
        <v>0</v>
      </c>
      <c r="W66" s="98">
        <f t="shared" si="13"/>
        <v>0</v>
      </c>
      <c r="X66" s="98">
        <f t="shared" si="13"/>
        <v>0</v>
      </c>
      <c r="Y66" s="98">
        <f t="shared" si="13"/>
        <v>0</v>
      </c>
      <c r="Z66" s="98">
        <f t="shared" si="13"/>
        <v>0</v>
      </c>
      <c r="AA66" s="98">
        <f t="shared" si="13"/>
        <v>0</v>
      </c>
      <c r="AB66" s="98">
        <f t="shared" si="13"/>
        <v>0</v>
      </c>
      <c r="AC66" s="98">
        <f t="shared" si="13"/>
        <v>0</v>
      </c>
      <c r="AD66" s="98">
        <f t="shared" si="13"/>
        <v>0</v>
      </c>
      <c r="AE66" s="98">
        <f t="shared" si="13"/>
        <v>0</v>
      </c>
      <c r="AF66" s="98">
        <f t="shared" si="13"/>
        <v>0</v>
      </c>
      <c r="AG66" s="98">
        <f t="shared" si="13"/>
        <v>0</v>
      </c>
      <c r="AH66" s="98">
        <f t="shared" si="13"/>
        <v>0</v>
      </c>
      <c r="AI66" s="98">
        <f t="shared" si="13"/>
        <v>0</v>
      </c>
      <c r="AJ66" s="98">
        <f t="shared" si="13"/>
        <v>0</v>
      </c>
      <c r="AK66" s="98">
        <f t="shared" si="13"/>
        <v>0</v>
      </c>
      <c r="AL66" s="43">
        <f t="shared" si="13"/>
        <v>0</v>
      </c>
      <c r="AM66" s="65">
        <f t="shared" si="2"/>
        <v>0</v>
      </c>
    </row>
    <row r="67" spans="1:39">
      <c r="A67" s="111">
        <v>29</v>
      </c>
      <c r="B67" s="43" t="s">
        <v>13</v>
      </c>
      <c r="C67" s="98">
        <f t="shared" ref="C67:AL67" si="14">+C$53*C17</f>
        <v>0</v>
      </c>
      <c r="D67" s="98">
        <f t="shared" si="14"/>
        <v>0</v>
      </c>
      <c r="E67" s="98">
        <f t="shared" si="14"/>
        <v>0</v>
      </c>
      <c r="F67" s="98">
        <f t="shared" si="14"/>
        <v>0</v>
      </c>
      <c r="G67" s="98">
        <f t="shared" si="14"/>
        <v>0</v>
      </c>
      <c r="H67" s="98">
        <f t="shared" si="14"/>
        <v>0</v>
      </c>
      <c r="I67" s="98">
        <f t="shared" si="14"/>
        <v>0</v>
      </c>
      <c r="J67" s="98">
        <f t="shared" si="14"/>
        <v>0</v>
      </c>
      <c r="K67" s="98">
        <f t="shared" si="14"/>
        <v>0</v>
      </c>
      <c r="L67" s="98">
        <f t="shared" si="14"/>
        <v>0</v>
      </c>
      <c r="M67" s="98">
        <f t="shared" si="14"/>
        <v>0</v>
      </c>
      <c r="N67" s="98">
        <f t="shared" si="14"/>
        <v>0</v>
      </c>
      <c r="O67" s="98">
        <f t="shared" si="14"/>
        <v>0</v>
      </c>
      <c r="P67" s="98">
        <f t="shared" si="14"/>
        <v>0</v>
      </c>
      <c r="Q67" s="98">
        <f t="shared" si="14"/>
        <v>0</v>
      </c>
      <c r="R67" s="98">
        <f t="shared" si="14"/>
        <v>0</v>
      </c>
      <c r="S67" s="98">
        <f t="shared" si="14"/>
        <v>0</v>
      </c>
      <c r="T67" s="98">
        <f t="shared" si="14"/>
        <v>0</v>
      </c>
      <c r="U67" s="98">
        <f t="shared" si="14"/>
        <v>0</v>
      </c>
      <c r="V67" s="98">
        <f t="shared" si="14"/>
        <v>0</v>
      </c>
      <c r="W67" s="98">
        <f t="shared" si="14"/>
        <v>0</v>
      </c>
      <c r="X67" s="98">
        <f t="shared" si="14"/>
        <v>0</v>
      </c>
      <c r="Y67" s="98">
        <f t="shared" si="14"/>
        <v>0</v>
      </c>
      <c r="Z67" s="98">
        <f t="shared" si="14"/>
        <v>0</v>
      </c>
      <c r="AA67" s="98">
        <f t="shared" si="14"/>
        <v>0</v>
      </c>
      <c r="AB67" s="98">
        <f t="shared" si="14"/>
        <v>0</v>
      </c>
      <c r="AC67" s="98">
        <f t="shared" si="14"/>
        <v>0</v>
      </c>
      <c r="AD67" s="98">
        <f t="shared" si="14"/>
        <v>0</v>
      </c>
      <c r="AE67" s="98">
        <f t="shared" si="14"/>
        <v>0</v>
      </c>
      <c r="AF67" s="98">
        <f t="shared" si="14"/>
        <v>0</v>
      </c>
      <c r="AG67" s="98">
        <f t="shared" si="14"/>
        <v>0</v>
      </c>
      <c r="AH67" s="98">
        <f t="shared" si="14"/>
        <v>0</v>
      </c>
      <c r="AI67" s="98">
        <f t="shared" si="14"/>
        <v>0</v>
      </c>
      <c r="AJ67" s="98">
        <f t="shared" si="14"/>
        <v>0</v>
      </c>
      <c r="AK67" s="98">
        <f t="shared" si="14"/>
        <v>0</v>
      </c>
      <c r="AL67" s="43">
        <f t="shared" si="14"/>
        <v>0</v>
      </c>
      <c r="AM67" s="65">
        <f t="shared" si="2"/>
        <v>0</v>
      </c>
    </row>
    <row r="68" spans="1:39">
      <c r="A68" s="112">
        <v>32</v>
      </c>
      <c r="B68" s="44" t="s">
        <v>16</v>
      </c>
      <c r="C68" s="98">
        <f t="shared" ref="C68:AL68" si="15">+C$53*C18</f>
        <v>0</v>
      </c>
      <c r="D68" s="98">
        <f t="shared" si="15"/>
        <v>0</v>
      </c>
      <c r="E68" s="98">
        <f t="shared" si="15"/>
        <v>0</v>
      </c>
      <c r="F68" s="98">
        <f t="shared" si="15"/>
        <v>0</v>
      </c>
      <c r="G68" s="98">
        <f t="shared" si="15"/>
        <v>0</v>
      </c>
      <c r="H68" s="98">
        <f t="shared" si="15"/>
        <v>0</v>
      </c>
      <c r="I68" s="98">
        <f t="shared" si="15"/>
        <v>0</v>
      </c>
      <c r="J68" s="98">
        <f t="shared" si="15"/>
        <v>0</v>
      </c>
      <c r="K68" s="98">
        <f t="shared" si="15"/>
        <v>0</v>
      </c>
      <c r="L68" s="98">
        <f t="shared" si="15"/>
        <v>0</v>
      </c>
      <c r="M68" s="98">
        <f t="shared" si="15"/>
        <v>0</v>
      </c>
      <c r="N68" s="98">
        <f t="shared" si="15"/>
        <v>0</v>
      </c>
      <c r="O68" s="98">
        <f t="shared" si="15"/>
        <v>0</v>
      </c>
      <c r="P68" s="98">
        <f t="shared" si="15"/>
        <v>0</v>
      </c>
      <c r="Q68" s="98">
        <f t="shared" si="15"/>
        <v>0</v>
      </c>
      <c r="R68" s="98">
        <f t="shared" si="15"/>
        <v>0</v>
      </c>
      <c r="S68" s="98">
        <f t="shared" si="15"/>
        <v>0</v>
      </c>
      <c r="T68" s="98">
        <f t="shared" si="15"/>
        <v>0</v>
      </c>
      <c r="U68" s="98">
        <f t="shared" si="15"/>
        <v>0</v>
      </c>
      <c r="V68" s="98">
        <f t="shared" si="15"/>
        <v>0</v>
      </c>
      <c r="W68" s="98">
        <f t="shared" si="15"/>
        <v>0</v>
      </c>
      <c r="X68" s="98">
        <f t="shared" si="15"/>
        <v>0</v>
      </c>
      <c r="Y68" s="98">
        <f t="shared" si="15"/>
        <v>0</v>
      </c>
      <c r="Z68" s="98">
        <f t="shared" si="15"/>
        <v>0</v>
      </c>
      <c r="AA68" s="98">
        <f t="shared" si="15"/>
        <v>0</v>
      </c>
      <c r="AB68" s="98">
        <f t="shared" si="15"/>
        <v>0</v>
      </c>
      <c r="AC68" s="98">
        <f t="shared" si="15"/>
        <v>0</v>
      </c>
      <c r="AD68" s="98">
        <f t="shared" si="15"/>
        <v>0</v>
      </c>
      <c r="AE68" s="98">
        <f t="shared" si="15"/>
        <v>0</v>
      </c>
      <c r="AF68" s="98">
        <f t="shared" si="15"/>
        <v>0</v>
      </c>
      <c r="AG68" s="98">
        <f t="shared" si="15"/>
        <v>0</v>
      </c>
      <c r="AH68" s="98">
        <f t="shared" si="15"/>
        <v>0</v>
      </c>
      <c r="AI68" s="98">
        <f t="shared" si="15"/>
        <v>0</v>
      </c>
      <c r="AJ68" s="98">
        <f t="shared" si="15"/>
        <v>0</v>
      </c>
      <c r="AK68" s="98">
        <f t="shared" si="15"/>
        <v>0</v>
      </c>
      <c r="AL68" s="43">
        <f t="shared" si="15"/>
        <v>0</v>
      </c>
      <c r="AM68" s="65">
        <f t="shared" si="2"/>
        <v>0</v>
      </c>
    </row>
    <row r="69" spans="1:39">
      <c r="A69" s="111">
        <v>33</v>
      </c>
      <c r="B69" s="43" t="s">
        <v>14</v>
      </c>
      <c r="C69" s="76">
        <f t="shared" ref="C69:AL69" si="16">+C$53*C19</f>
        <v>0</v>
      </c>
      <c r="D69" s="97">
        <f t="shared" si="16"/>
        <v>0</v>
      </c>
      <c r="E69" s="97">
        <f t="shared" si="16"/>
        <v>0</v>
      </c>
      <c r="F69" s="97">
        <f t="shared" si="16"/>
        <v>0</v>
      </c>
      <c r="G69" s="97">
        <f t="shared" si="16"/>
        <v>0</v>
      </c>
      <c r="H69" s="97">
        <f t="shared" si="16"/>
        <v>0</v>
      </c>
      <c r="I69" s="97">
        <f t="shared" si="16"/>
        <v>0</v>
      </c>
      <c r="J69" s="97">
        <f t="shared" si="16"/>
        <v>0</v>
      </c>
      <c r="K69" s="97">
        <f t="shared" si="16"/>
        <v>0</v>
      </c>
      <c r="L69" s="97">
        <f t="shared" si="16"/>
        <v>0</v>
      </c>
      <c r="M69" s="97">
        <f t="shared" si="16"/>
        <v>0</v>
      </c>
      <c r="N69" s="97">
        <f t="shared" si="16"/>
        <v>0</v>
      </c>
      <c r="O69" s="97">
        <f t="shared" si="16"/>
        <v>0</v>
      </c>
      <c r="P69" s="97">
        <f t="shared" si="16"/>
        <v>0</v>
      </c>
      <c r="Q69" s="97">
        <f t="shared" si="16"/>
        <v>0</v>
      </c>
      <c r="R69" s="97">
        <f t="shared" si="16"/>
        <v>0</v>
      </c>
      <c r="S69" s="97">
        <f t="shared" si="16"/>
        <v>0</v>
      </c>
      <c r="T69" s="97">
        <f t="shared" si="16"/>
        <v>0</v>
      </c>
      <c r="U69" s="97">
        <f t="shared" si="16"/>
        <v>0</v>
      </c>
      <c r="V69" s="97">
        <f t="shared" si="16"/>
        <v>0</v>
      </c>
      <c r="W69" s="97">
        <f t="shared" si="16"/>
        <v>0</v>
      </c>
      <c r="X69" s="97">
        <f t="shared" si="16"/>
        <v>0</v>
      </c>
      <c r="Y69" s="97">
        <f t="shared" si="16"/>
        <v>0</v>
      </c>
      <c r="Z69" s="97">
        <f t="shared" si="16"/>
        <v>0</v>
      </c>
      <c r="AA69" s="97">
        <f t="shared" si="16"/>
        <v>0</v>
      </c>
      <c r="AB69" s="97">
        <f t="shared" si="16"/>
        <v>0</v>
      </c>
      <c r="AC69" s="97">
        <f t="shared" si="16"/>
        <v>0</v>
      </c>
      <c r="AD69" s="97">
        <f t="shared" si="16"/>
        <v>0</v>
      </c>
      <c r="AE69" s="97">
        <f t="shared" si="16"/>
        <v>0</v>
      </c>
      <c r="AF69" s="97">
        <f t="shared" si="16"/>
        <v>0</v>
      </c>
      <c r="AG69" s="97">
        <f t="shared" si="16"/>
        <v>0</v>
      </c>
      <c r="AH69" s="97">
        <f t="shared" si="16"/>
        <v>0</v>
      </c>
      <c r="AI69" s="97">
        <f t="shared" si="16"/>
        <v>0</v>
      </c>
      <c r="AJ69" s="97">
        <f t="shared" si="16"/>
        <v>0</v>
      </c>
      <c r="AK69" s="97">
        <f t="shared" si="16"/>
        <v>0</v>
      </c>
      <c r="AL69" s="100">
        <f t="shared" si="16"/>
        <v>0</v>
      </c>
      <c r="AM69" s="73">
        <f t="shared" si="2"/>
        <v>0</v>
      </c>
    </row>
    <row r="70" spans="1:39">
      <c r="A70" s="111">
        <v>34</v>
      </c>
      <c r="B70" s="43" t="s">
        <v>15</v>
      </c>
      <c r="C70" s="69">
        <f t="shared" ref="C70:AL70" si="17">+C$53*C20</f>
        <v>0</v>
      </c>
      <c r="D70" s="98">
        <f t="shared" si="17"/>
        <v>0</v>
      </c>
      <c r="E70" s="98">
        <f t="shared" si="17"/>
        <v>0</v>
      </c>
      <c r="F70" s="98">
        <f t="shared" si="17"/>
        <v>0</v>
      </c>
      <c r="G70" s="98">
        <f t="shared" si="17"/>
        <v>0</v>
      </c>
      <c r="H70" s="98">
        <f t="shared" si="17"/>
        <v>0</v>
      </c>
      <c r="I70" s="98">
        <f t="shared" si="17"/>
        <v>0</v>
      </c>
      <c r="J70" s="98">
        <f t="shared" si="17"/>
        <v>0</v>
      </c>
      <c r="K70" s="98">
        <f t="shared" si="17"/>
        <v>0</v>
      </c>
      <c r="L70" s="98">
        <f t="shared" si="17"/>
        <v>0</v>
      </c>
      <c r="M70" s="98">
        <f t="shared" si="17"/>
        <v>0</v>
      </c>
      <c r="N70" s="98">
        <f t="shared" si="17"/>
        <v>0</v>
      </c>
      <c r="O70" s="98">
        <f t="shared" si="17"/>
        <v>0</v>
      </c>
      <c r="P70" s="98">
        <f t="shared" si="17"/>
        <v>0</v>
      </c>
      <c r="Q70" s="98">
        <f t="shared" si="17"/>
        <v>0</v>
      </c>
      <c r="R70" s="98">
        <f t="shared" si="17"/>
        <v>0</v>
      </c>
      <c r="S70" s="98">
        <f t="shared" si="17"/>
        <v>0</v>
      </c>
      <c r="T70" s="98">
        <f t="shared" si="17"/>
        <v>0</v>
      </c>
      <c r="U70" s="98">
        <f t="shared" si="17"/>
        <v>0</v>
      </c>
      <c r="V70" s="98">
        <f t="shared" si="17"/>
        <v>0</v>
      </c>
      <c r="W70" s="98">
        <f t="shared" si="17"/>
        <v>0</v>
      </c>
      <c r="X70" s="98">
        <f t="shared" si="17"/>
        <v>0</v>
      </c>
      <c r="Y70" s="98">
        <f t="shared" si="17"/>
        <v>0</v>
      </c>
      <c r="Z70" s="98">
        <f t="shared" si="17"/>
        <v>0</v>
      </c>
      <c r="AA70" s="98">
        <f t="shared" si="17"/>
        <v>0</v>
      </c>
      <c r="AB70" s="98">
        <f t="shared" si="17"/>
        <v>0</v>
      </c>
      <c r="AC70" s="98">
        <f t="shared" si="17"/>
        <v>0</v>
      </c>
      <c r="AD70" s="98">
        <f t="shared" si="17"/>
        <v>0</v>
      </c>
      <c r="AE70" s="98">
        <f t="shared" si="17"/>
        <v>0</v>
      </c>
      <c r="AF70" s="98">
        <f t="shared" si="17"/>
        <v>0</v>
      </c>
      <c r="AG70" s="98">
        <f t="shared" si="17"/>
        <v>0</v>
      </c>
      <c r="AH70" s="98">
        <f t="shared" si="17"/>
        <v>0</v>
      </c>
      <c r="AI70" s="98">
        <f t="shared" si="17"/>
        <v>0</v>
      </c>
      <c r="AJ70" s="98">
        <f t="shared" si="17"/>
        <v>0</v>
      </c>
      <c r="AK70" s="98">
        <f t="shared" si="17"/>
        <v>0</v>
      </c>
      <c r="AL70" s="43">
        <f t="shared" si="17"/>
        <v>0</v>
      </c>
      <c r="AM70" s="65">
        <f t="shared" si="2"/>
        <v>0</v>
      </c>
    </row>
    <row r="71" spans="1:39">
      <c r="A71" s="111">
        <v>35</v>
      </c>
      <c r="B71" s="43" t="s">
        <v>17</v>
      </c>
      <c r="C71" s="69">
        <f t="shared" ref="C71:AL71" si="18">+C$53*C21</f>
        <v>0</v>
      </c>
      <c r="D71" s="98">
        <f t="shared" si="18"/>
        <v>0</v>
      </c>
      <c r="E71" s="98">
        <f t="shared" si="18"/>
        <v>0</v>
      </c>
      <c r="F71" s="98">
        <f t="shared" si="18"/>
        <v>0</v>
      </c>
      <c r="G71" s="98">
        <f t="shared" si="18"/>
        <v>0</v>
      </c>
      <c r="H71" s="98">
        <f t="shared" si="18"/>
        <v>0</v>
      </c>
      <c r="I71" s="98">
        <f t="shared" si="18"/>
        <v>0</v>
      </c>
      <c r="J71" s="98">
        <f t="shared" si="18"/>
        <v>0</v>
      </c>
      <c r="K71" s="98">
        <f t="shared" si="18"/>
        <v>0</v>
      </c>
      <c r="L71" s="98">
        <f t="shared" si="18"/>
        <v>0</v>
      </c>
      <c r="M71" s="98">
        <f t="shared" si="18"/>
        <v>0</v>
      </c>
      <c r="N71" s="98">
        <f t="shared" si="18"/>
        <v>0</v>
      </c>
      <c r="O71" s="98">
        <f t="shared" si="18"/>
        <v>0</v>
      </c>
      <c r="P71" s="98">
        <f t="shared" si="18"/>
        <v>0</v>
      </c>
      <c r="Q71" s="98">
        <f t="shared" si="18"/>
        <v>0</v>
      </c>
      <c r="R71" s="98">
        <f t="shared" si="18"/>
        <v>0</v>
      </c>
      <c r="S71" s="98">
        <f t="shared" si="18"/>
        <v>0</v>
      </c>
      <c r="T71" s="98">
        <f t="shared" si="18"/>
        <v>0</v>
      </c>
      <c r="U71" s="98">
        <f t="shared" si="18"/>
        <v>0</v>
      </c>
      <c r="V71" s="98">
        <f t="shared" si="18"/>
        <v>0</v>
      </c>
      <c r="W71" s="98">
        <f t="shared" si="18"/>
        <v>0</v>
      </c>
      <c r="X71" s="98">
        <f t="shared" si="18"/>
        <v>0</v>
      </c>
      <c r="Y71" s="98">
        <f t="shared" si="18"/>
        <v>0</v>
      </c>
      <c r="Z71" s="98">
        <f t="shared" si="18"/>
        <v>0</v>
      </c>
      <c r="AA71" s="98">
        <f t="shared" si="18"/>
        <v>0</v>
      </c>
      <c r="AB71" s="98">
        <f t="shared" si="18"/>
        <v>0</v>
      </c>
      <c r="AC71" s="98">
        <f t="shared" si="18"/>
        <v>0</v>
      </c>
      <c r="AD71" s="98">
        <f t="shared" si="18"/>
        <v>0</v>
      </c>
      <c r="AE71" s="98">
        <f t="shared" si="18"/>
        <v>0</v>
      </c>
      <c r="AF71" s="98">
        <f t="shared" si="18"/>
        <v>0</v>
      </c>
      <c r="AG71" s="98">
        <f t="shared" si="18"/>
        <v>0</v>
      </c>
      <c r="AH71" s="98">
        <f t="shared" si="18"/>
        <v>0</v>
      </c>
      <c r="AI71" s="98">
        <f t="shared" si="18"/>
        <v>0</v>
      </c>
      <c r="AJ71" s="98">
        <f t="shared" si="18"/>
        <v>0</v>
      </c>
      <c r="AK71" s="98">
        <f t="shared" si="18"/>
        <v>0</v>
      </c>
      <c r="AL71" s="43">
        <f t="shared" si="18"/>
        <v>0</v>
      </c>
      <c r="AM71" s="65">
        <f t="shared" si="2"/>
        <v>0</v>
      </c>
    </row>
    <row r="72" spans="1:39">
      <c r="A72" s="111">
        <v>39</v>
      </c>
      <c r="B72" s="43" t="s">
        <v>18</v>
      </c>
      <c r="C72" s="69">
        <f t="shared" ref="C72:AL72" si="19">+C$53*C22</f>
        <v>0</v>
      </c>
      <c r="D72" s="98">
        <f t="shared" si="19"/>
        <v>0</v>
      </c>
      <c r="E72" s="98">
        <f t="shared" si="19"/>
        <v>0</v>
      </c>
      <c r="F72" s="98">
        <f t="shared" si="19"/>
        <v>0</v>
      </c>
      <c r="G72" s="98">
        <f t="shared" si="19"/>
        <v>0</v>
      </c>
      <c r="H72" s="98">
        <f t="shared" si="19"/>
        <v>0</v>
      </c>
      <c r="I72" s="98">
        <f t="shared" si="19"/>
        <v>0</v>
      </c>
      <c r="J72" s="98">
        <f t="shared" si="19"/>
        <v>0</v>
      </c>
      <c r="K72" s="98">
        <f t="shared" si="19"/>
        <v>0</v>
      </c>
      <c r="L72" s="98">
        <f t="shared" si="19"/>
        <v>0</v>
      </c>
      <c r="M72" s="98">
        <f t="shared" si="19"/>
        <v>0</v>
      </c>
      <c r="N72" s="98">
        <f t="shared" si="19"/>
        <v>0</v>
      </c>
      <c r="O72" s="98">
        <f t="shared" si="19"/>
        <v>0</v>
      </c>
      <c r="P72" s="98">
        <f t="shared" si="19"/>
        <v>0</v>
      </c>
      <c r="Q72" s="98">
        <f t="shared" si="19"/>
        <v>0</v>
      </c>
      <c r="R72" s="98">
        <f t="shared" si="19"/>
        <v>0</v>
      </c>
      <c r="S72" s="98">
        <f t="shared" si="19"/>
        <v>0</v>
      </c>
      <c r="T72" s="98">
        <f t="shared" si="19"/>
        <v>0</v>
      </c>
      <c r="U72" s="98">
        <f t="shared" si="19"/>
        <v>0</v>
      </c>
      <c r="V72" s="98">
        <f t="shared" si="19"/>
        <v>0</v>
      </c>
      <c r="W72" s="98">
        <f t="shared" si="19"/>
        <v>0</v>
      </c>
      <c r="X72" s="98">
        <f t="shared" si="19"/>
        <v>0</v>
      </c>
      <c r="Y72" s="98">
        <f t="shared" si="19"/>
        <v>0</v>
      </c>
      <c r="Z72" s="98">
        <f t="shared" si="19"/>
        <v>0</v>
      </c>
      <c r="AA72" s="98">
        <f t="shared" si="19"/>
        <v>0</v>
      </c>
      <c r="AB72" s="98">
        <f t="shared" si="19"/>
        <v>0</v>
      </c>
      <c r="AC72" s="98">
        <f t="shared" si="19"/>
        <v>0</v>
      </c>
      <c r="AD72" s="98">
        <f t="shared" si="19"/>
        <v>0</v>
      </c>
      <c r="AE72" s="98">
        <f t="shared" si="19"/>
        <v>0</v>
      </c>
      <c r="AF72" s="98">
        <f t="shared" si="19"/>
        <v>0</v>
      </c>
      <c r="AG72" s="98">
        <f t="shared" si="19"/>
        <v>0</v>
      </c>
      <c r="AH72" s="98">
        <f t="shared" si="19"/>
        <v>0</v>
      </c>
      <c r="AI72" s="98">
        <f t="shared" si="19"/>
        <v>0</v>
      </c>
      <c r="AJ72" s="98">
        <f t="shared" si="19"/>
        <v>0</v>
      </c>
      <c r="AK72" s="98">
        <f t="shared" si="19"/>
        <v>0</v>
      </c>
      <c r="AL72" s="43">
        <f t="shared" si="19"/>
        <v>0</v>
      </c>
      <c r="AM72" s="65">
        <f t="shared" si="2"/>
        <v>0</v>
      </c>
    </row>
    <row r="73" spans="1:39">
      <c r="A73" s="112">
        <v>41</v>
      </c>
      <c r="B73" s="44" t="s">
        <v>19</v>
      </c>
      <c r="C73" s="77">
        <f t="shared" ref="C73:AL73" si="20">+C$53*C23</f>
        <v>0</v>
      </c>
      <c r="D73" s="99">
        <f t="shared" si="20"/>
        <v>0</v>
      </c>
      <c r="E73" s="99">
        <f t="shared" si="20"/>
        <v>0</v>
      </c>
      <c r="F73" s="99">
        <f t="shared" si="20"/>
        <v>0</v>
      </c>
      <c r="G73" s="99">
        <f t="shared" si="20"/>
        <v>0</v>
      </c>
      <c r="H73" s="99">
        <f t="shared" si="20"/>
        <v>0</v>
      </c>
      <c r="I73" s="99">
        <f t="shared" si="20"/>
        <v>0</v>
      </c>
      <c r="J73" s="99">
        <f t="shared" si="20"/>
        <v>0</v>
      </c>
      <c r="K73" s="99">
        <f t="shared" si="20"/>
        <v>0</v>
      </c>
      <c r="L73" s="99">
        <f t="shared" si="20"/>
        <v>0</v>
      </c>
      <c r="M73" s="99">
        <f t="shared" si="20"/>
        <v>0</v>
      </c>
      <c r="N73" s="99">
        <f t="shared" si="20"/>
        <v>0</v>
      </c>
      <c r="O73" s="99">
        <f t="shared" si="20"/>
        <v>0</v>
      </c>
      <c r="P73" s="99">
        <f t="shared" si="20"/>
        <v>0</v>
      </c>
      <c r="Q73" s="99">
        <f t="shared" si="20"/>
        <v>0</v>
      </c>
      <c r="R73" s="99">
        <f t="shared" si="20"/>
        <v>0</v>
      </c>
      <c r="S73" s="99">
        <f t="shared" si="20"/>
        <v>0</v>
      </c>
      <c r="T73" s="99">
        <f t="shared" si="20"/>
        <v>0</v>
      </c>
      <c r="U73" s="99">
        <f t="shared" si="20"/>
        <v>0</v>
      </c>
      <c r="V73" s="99">
        <f t="shared" si="20"/>
        <v>0</v>
      </c>
      <c r="W73" s="99">
        <f t="shared" si="20"/>
        <v>0</v>
      </c>
      <c r="X73" s="99">
        <f t="shared" si="20"/>
        <v>0</v>
      </c>
      <c r="Y73" s="99">
        <f t="shared" si="20"/>
        <v>0</v>
      </c>
      <c r="Z73" s="99">
        <f t="shared" si="20"/>
        <v>0</v>
      </c>
      <c r="AA73" s="99">
        <f t="shared" si="20"/>
        <v>0</v>
      </c>
      <c r="AB73" s="99">
        <f t="shared" si="20"/>
        <v>0</v>
      </c>
      <c r="AC73" s="99">
        <f t="shared" si="20"/>
        <v>0</v>
      </c>
      <c r="AD73" s="99">
        <f t="shared" si="20"/>
        <v>0</v>
      </c>
      <c r="AE73" s="99">
        <f t="shared" si="20"/>
        <v>0</v>
      </c>
      <c r="AF73" s="99">
        <f t="shared" si="20"/>
        <v>0</v>
      </c>
      <c r="AG73" s="99">
        <f t="shared" si="20"/>
        <v>0</v>
      </c>
      <c r="AH73" s="99">
        <f t="shared" si="20"/>
        <v>0</v>
      </c>
      <c r="AI73" s="99">
        <f t="shared" si="20"/>
        <v>0</v>
      </c>
      <c r="AJ73" s="99">
        <f t="shared" si="20"/>
        <v>0</v>
      </c>
      <c r="AK73" s="99">
        <f t="shared" si="20"/>
        <v>0</v>
      </c>
      <c r="AL73" s="44">
        <f t="shared" si="20"/>
        <v>0</v>
      </c>
      <c r="AM73" s="74">
        <f t="shared" si="2"/>
        <v>0</v>
      </c>
    </row>
    <row r="74" spans="1:39">
      <c r="A74" s="111">
        <v>46</v>
      </c>
      <c r="B74" s="43" t="s">
        <v>20</v>
      </c>
      <c r="C74" s="98">
        <f t="shared" ref="C74:AL74" si="21">+C$53*C24</f>
        <v>0</v>
      </c>
      <c r="D74" s="98">
        <f t="shared" si="21"/>
        <v>0</v>
      </c>
      <c r="E74" s="98">
        <f t="shared" si="21"/>
        <v>0</v>
      </c>
      <c r="F74" s="98">
        <f t="shared" si="21"/>
        <v>0</v>
      </c>
      <c r="G74" s="98">
        <f t="shared" si="21"/>
        <v>0</v>
      </c>
      <c r="H74" s="98">
        <f t="shared" si="21"/>
        <v>0</v>
      </c>
      <c r="I74" s="98">
        <f t="shared" si="21"/>
        <v>0</v>
      </c>
      <c r="J74" s="98">
        <f t="shared" si="21"/>
        <v>0</v>
      </c>
      <c r="K74" s="98">
        <f t="shared" si="21"/>
        <v>0</v>
      </c>
      <c r="L74" s="98">
        <f t="shared" si="21"/>
        <v>0</v>
      </c>
      <c r="M74" s="98">
        <f t="shared" si="21"/>
        <v>0</v>
      </c>
      <c r="N74" s="98">
        <f t="shared" si="21"/>
        <v>0</v>
      </c>
      <c r="O74" s="98">
        <f t="shared" si="21"/>
        <v>0</v>
      </c>
      <c r="P74" s="98">
        <f t="shared" si="21"/>
        <v>0</v>
      </c>
      <c r="Q74" s="98">
        <f t="shared" si="21"/>
        <v>0</v>
      </c>
      <c r="R74" s="98">
        <f t="shared" si="21"/>
        <v>0</v>
      </c>
      <c r="S74" s="98">
        <f t="shared" si="21"/>
        <v>0</v>
      </c>
      <c r="T74" s="98">
        <f t="shared" si="21"/>
        <v>0</v>
      </c>
      <c r="U74" s="98">
        <f t="shared" si="21"/>
        <v>0</v>
      </c>
      <c r="V74" s="98">
        <f t="shared" si="21"/>
        <v>0</v>
      </c>
      <c r="W74" s="98">
        <f t="shared" si="21"/>
        <v>0</v>
      </c>
      <c r="X74" s="98">
        <f t="shared" si="21"/>
        <v>0</v>
      </c>
      <c r="Y74" s="98">
        <f t="shared" si="21"/>
        <v>0</v>
      </c>
      <c r="Z74" s="98">
        <f t="shared" si="21"/>
        <v>0</v>
      </c>
      <c r="AA74" s="98">
        <f t="shared" si="21"/>
        <v>0</v>
      </c>
      <c r="AB74" s="98">
        <f t="shared" si="21"/>
        <v>0</v>
      </c>
      <c r="AC74" s="98">
        <f t="shared" si="21"/>
        <v>0</v>
      </c>
      <c r="AD74" s="98">
        <f t="shared" si="21"/>
        <v>0</v>
      </c>
      <c r="AE74" s="98">
        <f t="shared" si="21"/>
        <v>0</v>
      </c>
      <c r="AF74" s="98">
        <f t="shared" si="21"/>
        <v>0</v>
      </c>
      <c r="AG74" s="98">
        <f t="shared" si="21"/>
        <v>0</v>
      </c>
      <c r="AH74" s="98">
        <f t="shared" si="21"/>
        <v>0</v>
      </c>
      <c r="AI74" s="98">
        <f t="shared" si="21"/>
        <v>0</v>
      </c>
      <c r="AJ74" s="98">
        <f t="shared" si="21"/>
        <v>0</v>
      </c>
      <c r="AK74" s="98">
        <f t="shared" si="21"/>
        <v>0</v>
      </c>
      <c r="AL74" s="43">
        <f t="shared" si="21"/>
        <v>0</v>
      </c>
      <c r="AM74" s="65">
        <f t="shared" si="2"/>
        <v>0</v>
      </c>
    </row>
    <row r="75" spans="1:39">
      <c r="A75" s="111">
        <v>47</v>
      </c>
      <c r="B75" s="43" t="s">
        <v>250</v>
      </c>
      <c r="C75" s="98">
        <f t="shared" ref="C75:AL75" si="22">+C$53*C25</f>
        <v>0</v>
      </c>
      <c r="D75" s="98">
        <f t="shared" si="22"/>
        <v>0</v>
      </c>
      <c r="E75" s="98">
        <f t="shared" si="22"/>
        <v>0</v>
      </c>
      <c r="F75" s="98">
        <f t="shared" si="22"/>
        <v>0</v>
      </c>
      <c r="G75" s="98">
        <f t="shared" si="22"/>
        <v>0</v>
      </c>
      <c r="H75" s="98">
        <f t="shared" si="22"/>
        <v>0</v>
      </c>
      <c r="I75" s="98">
        <f t="shared" si="22"/>
        <v>0</v>
      </c>
      <c r="J75" s="98">
        <f t="shared" si="22"/>
        <v>0</v>
      </c>
      <c r="K75" s="98">
        <f t="shared" si="22"/>
        <v>0</v>
      </c>
      <c r="L75" s="98">
        <f t="shared" si="22"/>
        <v>0</v>
      </c>
      <c r="M75" s="98">
        <f t="shared" si="22"/>
        <v>0</v>
      </c>
      <c r="N75" s="98">
        <f t="shared" si="22"/>
        <v>0</v>
      </c>
      <c r="O75" s="98">
        <f t="shared" si="22"/>
        <v>0</v>
      </c>
      <c r="P75" s="98">
        <f t="shared" si="22"/>
        <v>0</v>
      </c>
      <c r="Q75" s="98">
        <f t="shared" si="22"/>
        <v>0</v>
      </c>
      <c r="R75" s="98">
        <f t="shared" si="22"/>
        <v>0</v>
      </c>
      <c r="S75" s="98">
        <f t="shared" si="22"/>
        <v>0</v>
      </c>
      <c r="T75" s="98">
        <f t="shared" si="22"/>
        <v>0</v>
      </c>
      <c r="U75" s="98">
        <f t="shared" si="22"/>
        <v>0</v>
      </c>
      <c r="V75" s="98">
        <f t="shared" si="22"/>
        <v>0</v>
      </c>
      <c r="W75" s="98">
        <f t="shared" si="22"/>
        <v>0</v>
      </c>
      <c r="X75" s="98">
        <f t="shared" si="22"/>
        <v>0</v>
      </c>
      <c r="Y75" s="98">
        <f t="shared" si="22"/>
        <v>0</v>
      </c>
      <c r="Z75" s="98">
        <f t="shared" si="22"/>
        <v>0</v>
      </c>
      <c r="AA75" s="98">
        <f t="shared" si="22"/>
        <v>0</v>
      </c>
      <c r="AB75" s="98">
        <f t="shared" si="22"/>
        <v>0</v>
      </c>
      <c r="AC75" s="98">
        <f t="shared" si="22"/>
        <v>0</v>
      </c>
      <c r="AD75" s="98">
        <f t="shared" si="22"/>
        <v>0</v>
      </c>
      <c r="AE75" s="98">
        <f t="shared" si="22"/>
        <v>0</v>
      </c>
      <c r="AF75" s="98">
        <f t="shared" si="22"/>
        <v>0</v>
      </c>
      <c r="AG75" s="98">
        <f t="shared" si="22"/>
        <v>0</v>
      </c>
      <c r="AH75" s="98">
        <f t="shared" si="22"/>
        <v>0</v>
      </c>
      <c r="AI75" s="98">
        <f t="shared" si="22"/>
        <v>0</v>
      </c>
      <c r="AJ75" s="98">
        <f t="shared" si="22"/>
        <v>0</v>
      </c>
      <c r="AK75" s="98">
        <f t="shared" si="22"/>
        <v>0</v>
      </c>
      <c r="AL75" s="43">
        <f t="shared" si="22"/>
        <v>0</v>
      </c>
      <c r="AM75" s="65">
        <f t="shared" si="2"/>
        <v>0</v>
      </c>
    </row>
    <row r="76" spans="1:39">
      <c r="A76" s="111">
        <v>48</v>
      </c>
      <c r="B76" s="43" t="s">
        <v>251</v>
      </c>
      <c r="C76" s="98">
        <f t="shared" ref="C76:AL76" si="23">+C$53*C26</f>
        <v>0</v>
      </c>
      <c r="D76" s="98">
        <f t="shared" si="23"/>
        <v>0</v>
      </c>
      <c r="E76" s="98">
        <f t="shared" si="23"/>
        <v>0</v>
      </c>
      <c r="F76" s="98">
        <f t="shared" si="23"/>
        <v>0</v>
      </c>
      <c r="G76" s="98">
        <f t="shared" si="23"/>
        <v>0</v>
      </c>
      <c r="H76" s="98">
        <f t="shared" si="23"/>
        <v>0</v>
      </c>
      <c r="I76" s="98">
        <f t="shared" si="23"/>
        <v>0</v>
      </c>
      <c r="J76" s="98">
        <f t="shared" si="23"/>
        <v>0</v>
      </c>
      <c r="K76" s="98">
        <f t="shared" si="23"/>
        <v>0</v>
      </c>
      <c r="L76" s="98">
        <f t="shared" si="23"/>
        <v>0</v>
      </c>
      <c r="M76" s="98">
        <f t="shared" si="23"/>
        <v>0</v>
      </c>
      <c r="N76" s="98">
        <f t="shared" si="23"/>
        <v>0</v>
      </c>
      <c r="O76" s="98">
        <f t="shared" si="23"/>
        <v>0</v>
      </c>
      <c r="P76" s="98">
        <f t="shared" si="23"/>
        <v>0</v>
      </c>
      <c r="Q76" s="98">
        <f t="shared" si="23"/>
        <v>0</v>
      </c>
      <c r="R76" s="98">
        <f t="shared" si="23"/>
        <v>0</v>
      </c>
      <c r="S76" s="98">
        <f t="shared" si="23"/>
        <v>0</v>
      </c>
      <c r="T76" s="98">
        <f t="shared" si="23"/>
        <v>0</v>
      </c>
      <c r="U76" s="98">
        <f t="shared" si="23"/>
        <v>0</v>
      </c>
      <c r="V76" s="98">
        <f t="shared" si="23"/>
        <v>0</v>
      </c>
      <c r="W76" s="98">
        <f t="shared" si="23"/>
        <v>0</v>
      </c>
      <c r="X76" s="98">
        <f t="shared" si="23"/>
        <v>0</v>
      </c>
      <c r="Y76" s="98">
        <f t="shared" si="23"/>
        <v>0</v>
      </c>
      <c r="Z76" s="98">
        <f t="shared" si="23"/>
        <v>0</v>
      </c>
      <c r="AA76" s="98">
        <f t="shared" si="23"/>
        <v>0</v>
      </c>
      <c r="AB76" s="98">
        <f t="shared" si="23"/>
        <v>0</v>
      </c>
      <c r="AC76" s="98">
        <f t="shared" si="23"/>
        <v>0</v>
      </c>
      <c r="AD76" s="98">
        <f t="shared" si="23"/>
        <v>0</v>
      </c>
      <c r="AE76" s="98">
        <f t="shared" si="23"/>
        <v>0</v>
      </c>
      <c r="AF76" s="98">
        <f t="shared" si="23"/>
        <v>0</v>
      </c>
      <c r="AG76" s="98">
        <f t="shared" si="23"/>
        <v>0</v>
      </c>
      <c r="AH76" s="98">
        <f t="shared" si="23"/>
        <v>0</v>
      </c>
      <c r="AI76" s="98">
        <f t="shared" si="23"/>
        <v>0</v>
      </c>
      <c r="AJ76" s="98">
        <f t="shared" si="23"/>
        <v>0</v>
      </c>
      <c r="AK76" s="98">
        <f t="shared" si="23"/>
        <v>0</v>
      </c>
      <c r="AL76" s="43">
        <f t="shared" si="23"/>
        <v>0</v>
      </c>
      <c r="AM76" s="65">
        <f t="shared" si="2"/>
        <v>0</v>
      </c>
    </row>
    <row r="77" spans="1:39">
      <c r="A77" s="111">
        <v>51</v>
      </c>
      <c r="B77" s="43" t="s">
        <v>21</v>
      </c>
      <c r="C77" s="98">
        <f t="shared" ref="C77:AL77" si="24">+C$53*C27</f>
        <v>0</v>
      </c>
      <c r="D77" s="98">
        <f t="shared" si="24"/>
        <v>0</v>
      </c>
      <c r="E77" s="98">
        <f t="shared" si="24"/>
        <v>0</v>
      </c>
      <c r="F77" s="98">
        <f t="shared" si="24"/>
        <v>0</v>
      </c>
      <c r="G77" s="98">
        <f t="shared" si="24"/>
        <v>0</v>
      </c>
      <c r="H77" s="98">
        <f t="shared" si="24"/>
        <v>0</v>
      </c>
      <c r="I77" s="98">
        <f t="shared" si="24"/>
        <v>0</v>
      </c>
      <c r="J77" s="98">
        <f t="shared" si="24"/>
        <v>0</v>
      </c>
      <c r="K77" s="98">
        <f t="shared" si="24"/>
        <v>0</v>
      </c>
      <c r="L77" s="98">
        <f t="shared" si="24"/>
        <v>0</v>
      </c>
      <c r="M77" s="98">
        <f t="shared" si="24"/>
        <v>0</v>
      </c>
      <c r="N77" s="98">
        <f t="shared" si="24"/>
        <v>0</v>
      </c>
      <c r="O77" s="98">
        <f t="shared" si="24"/>
        <v>0</v>
      </c>
      <c r="P77" s="98">
        <f t="shared" si="24"/>
        <v>0</v>
      </c>
      <c r="Q77" s="98">
        <f t="shared" si="24"/>
        <v>0</v>
      </c>
      <c r="R77" s="98">
        <f t="shared" si="24"/>
        <v>0</v>
      </c>
      <c r="S77" s="98">
        <f t="shared" si="24"/>
        <v>0</v>
      </c>
      <c r="T77" s="98">
        <f t="shared" si="24"/>
        <v>0</v>
      </c>
      <c r="U77" s="98">
        <f t="shared" si="24"/>
        <v>0</v>
      </c>
      <c r="V77" s="98">
        <f t="shared" si="24"/>
        <v>0</v>
      </c>
      <c r="W77" s="98">
        <f t="shared" si="24"/>
        <v>0</v>
      </c>
      <c r="X77" s="98">
        <f t="shared" si="24"/>
        <v>0</v>
      </c>
      <c r="Y77" s="98">
        <f t="shared" si="24"/>
        <v>0</v>
      </c>
      <c r="Z77" s="98">
        <f t="shared" si="24"/>
        <v>0</v>
      </c>
      <c r="AA77" s="98">
        <f t="shared" si="24"/>
        <v>0</v>
      </c>
      <c r="AB77" s="98">
        <f t="shared" si="24"/>
        <v>0</v>
      </c>
      <c r="AC77" s="98">
        <f t="shared" si="24"/>
        <v>0</v>
      </c>
      <c r="AD77" s="98">
        <f t="shared" si="24"/>
        <v>0</v>
      </c>
      <c r="AE77" s="98">
        <f t="shared" si="24"/>
        <v>0</v>
      </c>
      <c r="AF77" s="98">
        <f t="shared" si="24"/>
        <v>0</v>
      </c>
      <c r="AG77" s="98">
        <f t="shared" si="24"/>
        <v>0</v>
      </c>
      <c r="AH77" s="98">
        <f t="shared" si="24"/>
        <v>0</v>
      </c>
      <c r="AI77" s="98">
        <f t="shared" si="24"/>
        <v>0</v>
      </c>
      <c r="AJ77" s="98">
        <f t="shared" si="24"/>
        <v>0</v>
      </c>
      <c r="AK77" s="98">
        <f t="shared" si="24"/>
        <v>0</v>
      </c>
      <c r="AL77" s="43">
        <f t="shared" si="24"/>
        <v>0</v>
      </c>
      <c r="AM77" s="65">
        <f t="shared" si="2"/>
        <v>0</v>
      </c>
    </row>
    <row r="78" spans="1:39">
      <c r="A78" s="112">
        <v>53</v>
      </c>
      <c r="B78" s="44" t="s">
        <v>22</v>
      </c>
      <c r="C78" s="98">
        <f t="shared" ref="C78:AL78" si="25">+C$53*C28</f>
        <v>0</v>
      </c>
      <c r="D78" s="98">
        <f t="shared" si="25"/>
        <v>0</v>
      </c>
      <c r="E78" s="98">
        <f t="shared" si="25"/>
        <v>0</v>
      </c>
      <c r="F78" s="98">
        <f t="shared" si="25"/>
        <v>0</v>
      </c>
      <c r="G78" s="98">
        <f t="shared" si="25"/>
        <v>0</v>
      </c>
      <c r="H78" s="98">
        <f t="shared" si="25"/>
        <v>0</v>
      </c>
      <c r="I78" s="98">
        <f t="shared" si="25"/>
        <v>0</v>
      </c>
      <c r="J78" s="98">
        <f t="shared" si="25"/>
        <v>0</v>
      </c>
      <c r="K78" s="98">
        <f t="shared" si="25"/>
        <v>0</v>
      </c>
      <c r="L78" s="98">
        <f t="shared" si="25"/>
        <v>0</v>
      </c>
      <c r="M78" s="98">
        <f t="shared" si="25"/>
        <v>0</v>
      </c>
      <c r="N78" s="98">
        <f t="shared" si="25"/>
        <v>0</v>
      </c>
      <c r="O78" s="98">
        <f t="shared" si="25"/>
        <v>0</v>
      </c>
      <c r="P78" s="98">
        <f t="shared" si="25"/>
        <v>0</v>
      </c>
      <c r="Q78" s="98">
        <f t="shared" si="25"/>
        <v>0</v>
      </c>
      <c r="R78" s="98">
        <f t="shared" si="25"/>
        <v>0</v>
      </c>
      <c r="S78" s="98">
        <f t="shared" si="25"/>
        <v>0</v>
      </c>
      <c r="T78" s="98">
        <f t="shared" si="25"/>
        <v>0</v>
      </c>
      <c r="U78" s="98">
        <f t="shared" si="25"/>
        <v>0</v>
      </c>
      <c r="V78" s="98">
        <f t="shared" si="25"/>
        <v>0</v>
      </c>
      <c r="W78" s="98">
        <f t="shared" si="25"/>
        <v>0</v>
      </c>
      <c r="X78" s="98">
        <f t="shared" si="25"/>
        <v>0</v>
      </c>
      <c r="Y78" s="98">
        <f t="shared" si="25"/>
        <v>0</v>
      </c>
      <c r="Z78" s="98">
        <f t="shared" si="25"/>
        <v>0</v>
      </c>
      <c r="AA78" s="98">
        <f t="shared" si="25"/>
        <v>0</v>
      </c>
      <c r="AB78" s="98">
        <f t="shared" si="25"/>
        <v>0</v>
      </c>
      <c r="AC78" s="98">
        <f t="shared" si="25"/>
        <v>0</v>
      </c>
      <c r="AD78" s="98">
        <f t="shared" si="25"/>
        <v>0</v>
      </c>
      <c r="AE78" s="98">
        <f t="shared" si="25"/>
        <v>0</v>
      </c>
      <c r="AF78" s="98">
        <f t="shared" si="25"/>
        <v>0</v>
      </c>
      <c r="AG78" s="98">
        <f t="shared" si="25"/>
        <v>0</v>
      </c>
      <c r="AH78" s="98">
        <f t="shared" si="25"/>
        <v>0</v>
      </c>
      <c r="AI78" s="98">
        <f t="shared" si="25"/>
        <v>0</v>
      </c>
      <c r="AJ78" s="98">
        <f t="shared" si="25"/>
        <v>0</v>
      </c>
      <c r="AK78" s="98">
        <f t="shared" si="25"/>
        <v>0</v>
      </c>
      <c r="AL78" s="43">
        <f t="shared" si="25"/>
        <v>0</v>
      </c>
      <c r="AM78" s="65">
        <f t="shared" si="2"/>
        <v>0</v>
      </c>
    </row>
    <row r="79" spans="1:39">
      <c r="A79" s="111">
        <v>55</v>
      </c>
      <c r="B79" s="43" t="s">
        <v>23</v>
      </c>
      <c r="C79" s="76">
        <f t="shared" ref="C79:AL79" si="26">+C$53*C29</f>
        <v>0</v>
      </c>
      <c r="D79" s="97">
        <f t="shared" si="26"/>
        <v>0</v>
      </c>
      <c r="E79" s="97">
        <f t="shared" si="26"/>
        <v>0</v>
      </c>
      <c r="F79" s="97">
        <f t="shared" si="26"/>
        <v>0</v>
      </c>
      <c r="G79" s="97">
        <f t="shared" si="26"/>
        <v>0</v>
      </c>
      <c r="H79" s="97">
        <f t="shared" si="26"/>
        <v>0</v>
      </c>
      <c r="I79" s="97">
        <f t="shared" si="26"/>
        <v>0</v>
      </c>
      <c r="J79" s="97">
        <f t="shared" si="26"/>
        <v>0</v>
      </c>
      <c r="K79" s="97">
        <f t="shared" si="26"/>
        <v>0</v>
      </c>
      <c r="L79" s="97">
        <f t="shared" si="26"/>
        <v>0</v>
      </c>
      <c r="M79" s="97">
        <f t="shared" si="26"/>
        <v>0</v>
      </c>
      <c r="N79" s="97">
        <f t="shared" si="26"/>
        <v>0</v>
      </c>
      <c r="O79" s="97">
        <f t="shared" si="26"/>
        <v>0</v>
      </c>
      <c r="P79" s="97">
        <f t="shared" si="26"/>
        <v>0</v>
      </c>
      <c r="Q79" s="97">
        <f t="shared" si="26"/>
        <v>0</v>
      </c>
      <c r="R79" s="97">
        <f t="shared" si="26"/>
        <v>0</v>
      </c>
      <c r="S79" s="97">
        <f t="shared" si="26"/>
        <v>0</v>
      </c>
      <c r="T79" s="97">
        <f t="shared" si="26"/>
        <v>0</v>
      </c>
      <c r="U79" s="97">
        <f t="shared" si="26"/>
        <v>0</v>
      </c>
      <c r="V79" s="97">
        <f t="shared" si="26"/>
        <v>0</v>
      </c>
      <c r="W79" s="97">
        <f t="shared" si="26"/>
        <v>0</v>
      </c>
      <c r="X79" s="97">
        <f t="shared" si="26"/>
        <v>0</v>
      </c>
      <c r="Y79" s="97">
        <f t="shared" si="26"/>
        <v>0</v>
      </c>
      <c r="Z79" s="97">
        <f t="shared" si="26"/>
        <v>0</v>
      </c>
      <c r="AA79" s="97">
        <f t="shared" si="26"/>
        <v>0</v>
      </c>
      <c r="AB79" s="97">
        <f t="shared" si="26"/>
        <v>0</v>
      </c>
      <c r="AC79" s="97">
        <f t="shared" si="26"/>
        <v>0</v>
      </c>
      <c r="AD79" s="97">
        <f t="shared" si="26"/>
        <v>0</v>
      </c>
      <c r="AE79" s="97">
        <f t="shared" si="26"/>
        <v>0</v>
      </c>
      <c r="AF79" s="97">
        <f t="shared" si="26"/>
        <v>0</v>
      </c>
      <c r="AG79" s="97">
        <f t="shared" si="26"/>
        <v>0</v>
      </c>
      <c r="AH79" s="97">
        <f t="shared" si="26"/>
        <v>0</v>
      </c>
      <c r="AI79" s="97">
        <f t="shared" si="26"/>
        <v>0</v>
      </c>
      <c r="AJ79" s="97">
        <f t="shared" si="26"/>
        <v>0</v>
      </c>
      <c r="AK79" s="97">
        <f t="shared" si="26"/>
        <v>0</v>
      </c>
      <c r="AL79" s="100">
        <f t="shared" si="26"/>
        <v>0</v>
      </c>
      <c r="AM79" s="73">
        <f t="shared" si="2"/>
        <v>0</v>
      </c>
    </row>
    <row r="80" spans="1:39">
      <c r="A80" s="111">
        <v>57</v>
      </c>
      <c r="B80" s="43" t="s">
        <v>260</v>
      </c>
      <c r="C80" s="69">
        <f t="shared" ref="C80:AL80" si="27">+C$53*C30</f>
        <v>0</v>
      </c>
      <c r="D80" s="98">
        <f t="shared" si="27"/>
        <v>0</v>
      </c>
      <c r="E80" s="98">
        <f t="shared" si="27"/>
        <v>0</v>
      </c>
      <c r="F80" s="98">
        <f t="shared" si="27"/>
        <v>0</v>
      </c>
      <c r="G80" s="98">
        <f t="shared" si="27"/>
        <v>0</v>
      </c>
      <c r="H80" s="98">
        <f t="shared" si="27"/>
        <v>0</v>
      </c>
      <c r="I80" s="98">
        <f t="shared" si="27"/>
        <v>0</v>
      </c>
      <c r="J80" s="98">
        <f t="shared" si="27"/>
        <v>0</v>
      </c>
      <c r="K80" s="98">
        <f t="shared" si="27"/>
        <v>0</v>
      </c>
      <c r="L80" s="98">
        <f t="shared" si="27"/>
        <v>0</v>
      </c>
      <c r="M80" s="98">
        <f t="shared" si="27"/>
        <v>0</v>
      </c>
      <c r="N80" s="98">
        <f t="shared" si="27"/>
        <v>0</v>
      </c>
      <c r="O80" s="98">
        <f t="shared" si="27"/>
        <v>0</v>
      </c>
      <c r="P80" s="98">
        <f t="shared" si="27"/>
        <v>0</v>
      </c>
      <c r="Q80" s="98">
        <f t="shared" si="27"/>
        <v>0</v>
      </c>
      <c r="R80" s="98">
        <f t="shared" si="27"/>
        <v>0</v>
      </c>
      <c r="S80" s="98">
        <f t="shared" si="27"/>
        <v>0</v>
      </c>
      <c r="T80" s="98">
        <f t="shared" si="27"/>
        <v>0</v>
      </c>
      <c r="U80" s="98">
        <f t="shared" si="27"/>
        <v>0</v>
      </c>
      <c r="V80" s="98">
        <f t="shared" si="27"/>
        <v>0</v>
      </c>
      <c r="W80" s="98">
        <f t="shared" si="27"/>
        <v>0</v>
      </c>
      <c r="X80" s="98">
        <f t="shared" si="27"/>
        <v>0</v>
      </c>
      <c r="Y80" s="98">
        <f t="shared" si="27"/>
        <v>0</v>
      </c>
      <c r="Z80" s="98">
        <f t="shared" si="27"/>
        <v>0</v>
      </c>
      <c r="AA80" s="98">
        <f t="shared" si="27"/>
        <v>0</v>
      </c>
      <c r="AB80" s="98">
        <f t="shared" si="27"/>
        <v>0</v>
      </c>
      <c r="AC80" s="98">
        <f t="shared" si="27"/>
        <v>0</v>
      </c>
      <c r="AD80" s="98">
        <f t="shared" si="27"/>
        <v>0</v>
      </c>
      <c r="AE80" s="98">
        <f t="shared" si="27"/>
        <v>0</v>
      </c>
      <c r="AF80" s="98">
        <f t="shared" si="27"/>
        <v>0</v>
      </c>
      <c r="AG80" s="98">
        <f t="shared" si="27"/>
        <v>0</v>
      </c>
      <c r="AH80" s="98">
        <f t="shared" si="27"/>
        <v>0</v>
      </c>
      <c r="AI80" s="98">
        <f t="shared" si="27"/>
        <v>0</v>
      </c>
      <c r="AJ80" s="98">
        <f t="shared" si="27"/>
        <v>0</v>
      </c>
      <c r="AK80" s="98">
        <f t="shared" si="27"/>
        <v>0</v>
      </c>
      <c r="AL80" s="43">
        <f t="shared" si="27"/>
        <v>0</v>
      </c>
      <c r="AM80" s="65">
        <f t="shared" si="2"/>
        <v>0</v>
      </c>
    </row>
    <row r="81" spans="1:39">
      <c r="A81" s="111">
        <v>59</v>
      </c>
      <c r="B81" s="43" t="s">
        <v>25</v>
      </c>
      <c r="C81" s="69">
        <f t="shared" ref="C81:AL81" si="28">+C$53*C31</f>
        <v>0</v>
      </c>
      <c r="D81" s="98">
        <f t="shared" si="28"/>
        <v>0</v>
      </c>
      <c r="E81" s="98">
        <f t="shared" si="28"/>
        <v>0</v>
      </c>
      <c r="F81" s="98">
        <f t="shared" si="28"/>
        <v>0</v>
      </c>
      <c r="G81" s="98">
        <f t="shared" si="28"/>
        <v>0</v>
      </c>
      <c r="H81" s="98">
        <f t="shared" si="28"/>
        <v>0</v>
      </c>
      <c r="I81" s="98">
        <f t="shared" si="28"/>
        <v>0</v>
      </c>
      <c r="J81" s="98">
        <f t="shared" si="28"/>
        <v>0</v>
      </c>
      <c r="K81" s="98">
        <f t="shared" si="28"/>
        <v>0</v>
      </c>
      <c r="L81" s="98">
        <f t="shared" si="28"/>
        <v>0</v>
      </c>
      <c r="M81" s="98">
        <f t="shared" si="28"/>
        <v>0</v>
      </c>
      <c r="N81" s="98">
        <f t="shared" si="28"/>
        <v>0</v>
      </c>
      <c r="O81" s="98">
        <f t="shared" si="28"/>
        <v>0</v>
      </c>
      <c r="P81" s="98">
        <f t="shared" si="28"/>
        <v>0</v>
      </c>
      <c r="Q81" s="98">
        <f t="shared" si="28"/>
        <v>0</v>
      </c>
      <c r="R81" s="98">
        <f t="shared" si="28"/>
        <v>0</v>
      </c>
      <c r="S81" s="98">
        <f t="shared" si="28"/>
        <v>0</v>
      </c>
      <c r="T81" s="98">
        <f t="shared" si="28"/>
        <v>0</v>
      </c>
      <c r="U81" s="98">
        <f t="shared" si="28"/>
        <v>0</v>
      </c>
      <c r="V81" s="98">
        <f t="shared" si="28"/>
        <v>0</v>
      </c>
      <c r="W81" s="98">
        <f t="shared" si="28"/>
        <v>0</v>
      </c>
      <c r="X81" s="98">
        <f t="shared" si="28"/>
        <v>0</v>
      </c>
      <c r="Y81" s="98">
        <f t="shared" si="28"/>
        <v>0</v>
      </c>
      <c r="Z81" s="98">
        <f t="shared" si="28"/>
        <v>0</v>
      </c>
      <c r="AA81" s="98">
        <f t="shared" si="28"/>
        <v>0</v>
      </c>
      <c r="AB81" s="98">
        <f t="shared" si="28"/>
        <v>0</v>
      </c>
      <c r="AC81" s="98">
        <f t="shared" si="28"/>
        <v>0</v>
      </c>
      <c r="AD81" s="98">
        <f t="shared" si="28"/>
        <v>0</v>
      </c>
      <c r="AE81" s="98">
        <f t="shared" si="28"/>
        <v>0</v>
      </c>
      <c r="AF81" s="98">
        <f t="shared" si="28"/>
        <v>0</v>
      </c>
      <c r="AG81" s="98">
        <f t="shared" si="28"/>
        <v>0</v>
      </c>
      <c r="AH81" s="98">
        <f t="shared" si="28"/>
        <v>0</v>
      </c>
      <c r="AI81" s="98">
        <f t="shared" si="28"/>
        <v>0</v>
      </c>
      <c r="AJ81" s="98">
        <f t="shared" si="28"/>
        <v>0</v>
      </c>
      <c r="AK81" s="98">
        <f t="shared" si="28"/>
        <v>0</v>
      </c>
      <c r="AL81" s="43">
        <f t="shared" si="28"/>
        <v>0</v>
      </c>
      <c r="AM81" s="65">
        <f t="shared" si="2"/>
        <v>0</v>
      </c>
    </row>
    <row r="82" spans="1:39">
      <c r="A82" s="111">
        <v>61</v>
      </c>
      <c r="B82" s="43" t="s">
        <v>26</v>
      </c>
      <c r="C82" s="69">
        <f t="shared" ref="C82:AL82" si="29">+C$53*C32</f>
        <v>0</v>
      </c>
      <c r="D82" s="98">
        <f t="shared" si="29"/>
        <v>0</v>
      </c>
      <c r="E82" s="98">
        <f t="shared" si="29"/>
        <v>0</v>
      </c>
      <c r="F82" s="98">
        <f t="shared" si="29"/>
        <v>0</v>
      </c>
      <c r="G82" s="98">
        <f t="shared" si="29"/>
        <v>0</v>
      </c>
      <c r="H82" s="98">
        <f t="shared" si="29"/>
        <v>0</v>
      </c>
      <c r="I82" s="98">
        <f t="shared" si="29"/>
        <v>0</v>
      </c>
      <c r="J82" s="98">
        <f t="shared" si="29"/>
        <v>0</v>
      </c>
      <c r="K82" s="98">
        <f t="shared" si="29"/>
        <v>0</v>
      </c>
      <c r="L82" s="98">
        <f t="shared" si="29"/>
        <v>0</v>
      </c>
      <c r="M82" s="98">
        <f t="shared" si="29"/>
        <v>0</v>
      </c>
      <c r="N82" s="98">
        <f t="shared" si="29"/>
        <v>0</v>
      </c>
      <c r="O82" s="98">
        <f t="shared" si="29"/>
        <v>0</v>
      </c>
      <c r="P82" s="98">
        <f t="shared" si="29"/>
        <v>0</v>
      </c>
      <c r="Q82" s="98">
        <f t="shared" si="29"/>
        <v>0</v>
      </c>
      <c r="R82" s="98">
        <f t="shared" si="29"/>
        <v>0</v>
      </c>
      <c r="S82" s="98">
        <f t="shared" si="29"/>
        <v>0</v>
      </c>
      <c r="T82" s="98">
        <f t="shared" si="29"/>
        <v>0</v>
      </c>
      <c r="U82" s="98">
        <f t="shared" si="29"/>
        <v>0</v>
      </c>
      <c r="V82" s="98">
        <f t="shared" si="29"/>
        <v>0</v>
      </c>
      <c r="W82" s="98">
        <f t="shared" si="29"/>
        <v>0</v>
      </c>
      <c r="X82" s="98">
        <f t="shared" si="29"/>
        <v>0</v>
      </c>
      <c r="Y82" s="98">
        <f t="shared" si="29"/>
        <v>0</v>
      </c>
      <c r="Z82" s="98">
        <f t="shared" si="29"/>
        <v>0</v>
      </c>
      <c r="AA82" s="98">
        <f t="shared" si="29"/>
        <v>0</v>
      </c>
      <c r="AB82" s="98">
        <f t="shared" si="29"/>
        <v>0</v>
      </c>
      <c r="AC82" s="98">
        <f t="shared" si="29"/>
        <v>0</v>
      </c>
      <c r="AD82" s="98">
        <f t="shared" si="29"/>
        <v>0</v>
      </c>
      <c r="AE82" s="98">
        <f t="shared" si="29"/>
        <v>0</v>
      </c>
      <c r="AF82" s="98">
        <f t="shared" si="29"/>
        <v>0</v>
      </c>
      <c r="AG82" s="98">
        <f t="shared" si="29"/>
        <v>0</v>
      </c>
      <c r="AH82" s="98">
        <f t="shared" si="29"/>
        <v>0</v>
      </c>
      <c r="AI82" s="98">
        <f t="shared" si="29"/>
        <v>0</v>
      </c>
      <c r="AJ82" s="98">
        <f t="shared" si="29"/>
        <v>0</v>
      </c>
      <c r="AK82" s="98">
        <f t="shared" si="29"/>
        <v>0</v>
      </c>
      <c r="AL82" s="43">
        <f t="shared" si="29"/>
        <v>0</v>
      </c>
      <c r="AM82" s="65">
        <f t="shared" si="2"/>
        <v>0</v>
      </c>
    </row>
    <row r="83" spans="1:39">
      <c r="A83" s="112">
        <v>63</v>
      </c>
      <c r="B83" s="44" t="s">
        <v>27</v>
      </c>
      <c r="C83" s="77">
        <f t="shared" ref="C83:AL83" si="30">+C$53*C33</f>
        <v>0</v>
      </c>
      <c r="D83" s="99">
        <f t="shared" si="30"/>
        <v>0</v>
      </c>
      <c r="E83" s="99">
        <f t="shared" si="30"/>
        <v>0</v>
      </c>
      <c r="F83" s="99">
        <f t="shared" si="30"/>
        <v>0</v>
      </c>
      <c r="G83" s="99">
        <f t="shared" si="30"/>
        <v>0</v>
      </c>
      <c r="H83" s="99">
        <f t="shared" si="30"/>
        <v>0</v>
      </c>
      <c r="I83" s="99">
        <f t="shared" si="30"/>
        <v>0</v>
      </c>
      <c r="J83" s="99">
        <f t="shared" si="30"/>
        <v>0</v>
      </c>
      <c r="K83" s="99">
        <f t="shared" si="30"/>
        <v>0</v>
      </c>
      <c r="L83" s="99">
        <f t="shared" si="30"/>
        <v>0</v>
      </c>
      <c r="M83" s="99">
        <f t="shared" si="30"/>
        <v>0</v>
      </c>
      <c r="N83" s="99">
        <f t="shared" si="30"/>
        <v>0</v>
      </c>
      <c r="O83" s="99">
        <f t="shared" si="30"/>
        <v>0</v>
      </c>
      <c r="P83" s="99">
        <f t="shared" si="30"/>
        <v>0</v>
      </c>
      <c r="Q83" s="99">
        <f t="shared" si="30"/>
        <v>0</v>
      </c>
      <c r="R83" s="99">
        <f t="shared" si="30"/>
        <v>0</v>
      </c>
      <c r="S83" s="99">
        <f t="shared" si="30"/>
        <v>0</v>
      </c>
      <c r="T83" s="99">
        <f t="shared" si="30"/>
        <v>0</v>
      </c>
      <c r="U83" s="99">
        <f t="shared" si="30"/>
        <v>0</v>
      </c>
      <c r="V83" s="99">
        <f t="shared" si="30"/>
        <v>0</v>
      </c>
      <c r="W83" s="99">
        <f t="shared" si="30"/>
        <v>0</v>
      </c>
      <c r="X83" s="99">
        <f t="shared" si="30"/>
        <v>0</v>
      </c>
      <c r="Y83" s="99">
        <f t="shared" si="30"/>
        <v>0</v>
      </c>
      <c r="Z83" s="99">
        <f t="shared" si="30"/>
        <v>0</v>
      </c>
      <c r="AA83" s="99">
        <f t="shared" si="30"/>
        <v>0</v>
      </c>
      <c r="AB83" s="99">
        <f t="shared" si="30"/>
        <v>0</v>
      </c>
      <c r="AC83" s="99">
        <f t="shared" si="30"/>
        <v>0</v>
      </c>
      <c r="AD83" s="99">
        <f t="shared" si="30"/>
        <v>0</v>
      </c>
      <c r="AE83" s="99">
        <f t="shared" si="30"/>
        <v>0</v>
      </c>
      <c r="AF83" s="99">
        <f t="shared" si="30"/>
        <v>0</v>
      </c>
      <c r="AG83" s="99">
        <f t="shared" si="30"/>
        <v>0</v>
      </c>
      <c r="AH83" s="99">
        <f t="shared" si="30"/>
        <v>0</v>
      </c>
      <c r="AI83" s="99">
        <f t="shared" si="30"/>
        <v>0</v>
      </c>
      <c r="AJ83" s="99">
        <f t="shared" si="30"/>
        <v>0</v>
      </c>
      <c r="AK83" s="99">
        <f t="shared" si="30"/>
        <v>0</v>
      </c>
      <c r="AL83" s="44">
        <f t="shared" si="30"/>
        <v>0</v>
      </c>
      <c r="AM83" s="74">
        <f t="shared" si="2"/>
        <v>0</v>
      </c>
    </row>
    <row r="84" spans="1:39">
      <c r="A84" s="111">
        <v>64</v>
      </c>
      <c r="B84" s="43" t="s">
        <v>254</v>
      </c>
      <c r="C84" s="76">
        <f t="shared" ref="C84:AL84" si="31">+C$53*C34</f>
        <v>0</v>
      </c>
      <c r="D84" s="97">
        <f t="shared" si="31"/>
        <v>0</v>
      </c>
      <c r="E84" s="97">
        <f t="shared" si="31"/>
        <v>0</v>
      </c>
      <c r="F84" s="97">
        <f t="shared" si="31"/>
        <v>0</v>
      </c>
      <c r="G84" s="97">
        <f t="shared" si="31"/>
        <v>0</v>
      </c>
      <c r="H84" s="97">
        <f t="shared" si="31"/>
        <v>0</v>
      </c>
      <c r="I84" s="97">
        <f t="shared" si="31"/>
        <v>0</v>
      </c>
      <c r="J84" s="97">
        <f t="shared" si="31"/>
        <v>0</v>
      </c>
      <c r="K84" s="97">
        <f t="shared" si="31"/>
        <v>0</v>
      </c>
      <c r="L84" s="97">
        <f t="shared" si="31"/>
        <v>0</v>
      </c>
      <c r="M84" s="97">
        <f t="shared" si="31"/>
        <v>0</v>
      </c>
      <c r="N84" s="97">
        <f t="shared" si="31"/>
        <v>0</v>
      </c>
      <c r="O84" s="97">
        <f t="shared" si="31"/>
        <v>0</v>
      </c>
      <c r="P84" s="97">
        <f t="shared" si="31"/>
        <v>0</v>
      </c>
      <c r="Q84" s="97">
        <f t="shared" si="31"/>
        <v>0</v>
      </c>
      <c r="R84" s="97">
        <f t="shared" si="31"/>
        <v>0</v>
      </c>
      <c r="S84" s="97">
        <f t="shared" si="31"/>
        <v>0</v>
      </c>
      <c r="T84" s="97">
        <f t="shared" si="31"/>
        <v>0</v>
      </c>
      <c r="U84" s="97">
        <f t="shared" si="31"/>
        <v>0</v>
      </c>
      <c r="V84" s="97">
        <f t="shared" si="31"/>
        <v>0</v>
      </c>
      <c r="W84" s="97">
        <f t="shared" si="31"/>
        <v>0</v>
      </c>
      <c r="X84" s="97">
        <f t="shared" si="31"/>
        <v>0</v>
      </c>
      <c r="Y84" s="97">
        <f t="shared" si="31"/>
        <v>0</v>
      </c>
      <c r="Z84" s="97">
        <f t="shared" si="31"/>
        <v>0</v>
      </c>
      <c r="AA84" s="97">
        <f t="shared" si="31"/>
        <v>0</v>
      </c>
      <c r="AB84" s="97">
        <f t="shared" si="31"/>
        <v>0</v>
      </c>
      <c r="AC84" s="97">
        <f t="shared" si="31"/>
        <v>0</v>
      </c>
      <c r="AD84" s="97">
        <f t="shared" si="31"/>
        <v>0</v>
      </c>
      <c r="AE84" s="97">
        <f t="shared" si="31"/>
        <v>0</v>
      </c>
      <c r="AF84" s="97">
        <f t="shared" si="31"/>
        <v>0</v>
      </c>
      <c r="AG84" s="97">
        <f t="shared" si="31"/>
        <v>0</v>
      </c>
      <c r="AH84" s="97">
        <f t="shared" si="31"/>
        <v>0</v>
      </c>
      <c r="AI84" s="97">
        <f t="shared" si="31"/>
        <v>0</v>
      </c>
      <c r="AJ84" s="97">
        <f t="shared" si="31"/>
        <v>0</v>
      </c>
      <c r="AK84" s="97">
        <f t="shared" si="31"/>
        <v>0</v>
      </c>
      <c r="AL84" s="100">
        <f t="shared" si="31"/>
        <v>0</v>
      </c>
      <c r="AM84" s="73">
        <f t="shared" si="2"/>
        <v>0</v>
      </c>
    </row>
    <row r="85" spans="1:39">
      <c r="A85" s="111">
        <v>65</v>
      </c>
      <c r="B85" s="43" t="s">
        <v>255</v>
      </c>
      <c r="C85" s="69">
        <f t="shared" ref="C85:AL85" si="32">+C$53*C35</f>
        <v>0</v>
      </c>
      <c r="D85" s="98">
        <f t="shared" si="32"/>
        <v>0</v>
      </c>
      <c r="E85" s="98">
        <f t="shared" si="32"/>
        <v>0</v>
      </c>
      <c r="F85" s="98">
        <f t="shared" si="32"/>
        <v>0</v>
      </c>
      <c r="G85" s="98">
        <f t="shared" si="32"/>
        <v>0</v>
      </c>
      <c r="H85" s="98">
        <f t="shared" si="32"/>
        <v>0</v>
      </c>
      <c r="I85" s="98">
        <f t="shared" si="32"/>
        <v>0</v>
      </c>
      <c r="J85" s="98">
        <f t="shared" si="32"/>
        <v>0</v>
      </c>
      <c r="K85" s="98">
        <f t="shared" si="32"/>
        <v>0</v>
      </c>
      <c r="L85" s="98">
        <f t="shared" si="32"/>
        <v>0</v>
      </c>
      <c r="M85" s="98">
        <f t="shared" si="32"/>
        <v>0</v>
      </c>
      <c r="N85" s="98">
        <f t="shared" si="32"/>
        <v>0</v>
      </c>
      <c r="O85" s="98">
        <f t="shared" si="32"/>
        <v>0</v>
      </c>
      <c r="P85" s="98">
        <f t="shared" si="32"/>
        <v>0</v>
      </c>
      <c r="Q85" s="98">
        <f t="shared" si="32"/>
        <v>0</v>
      </c>
      <c r="R85" s="98">
        <f t="shared" si="32"/>
        <v>0</v>
      </c>
      <c r="S85" s="98">
        <f t="shared" si="32"/>
        <v>0</v>
      </c>
      <c r="T85" s="98">
        <f t="shared" si="32"/>
        <v>0</v>
      </c>
      <c r="U85" s="98">
        <f t="shared" si="32"/>
        <v>0</v>
      </c>
      <c r="V85" s="98">
        <f t="shared" si="32"/>
        <v>0</v>
      </c>
      <c r="W85" s="98">
        <f t="shared" si="32"/>
        <v>0</v>
      </c>
      <c r="X85" s="98">
        <f t="shared" si="32"/>
        <v>0</v>
      </c>
      <c r="Y85" s="98">
        <f t="shared" si="32"/>
        <v>0</v>
      </c>
      <c r="Z85" s="98">
        <f t="shared" si="32"/>
        <v>0</v>
      </c>
      <c r="AA85" s="98">
        <f t="shared" si="32"/>
        <v>0</v>
      </c>
      <c r="AB85" s="98">
        <f t="shared" si="32"/>
        <v>0</v>
      </c>
      <c r="AC85" s="98">
        <f t="shared" si="32"/>
        <v>0</v>
      </c>
      <c r="AD85" s="98">
        <f t="shared" si="32"/>
        <v>0</v>
      </c>
      <c r="AE85" s="98">
        <f t="shared" si="32"/>
        <v>0</v>
      </c>
      <c r="AF85" s="98">
        <f t="shared" si="32"/>
        <v>0</v>
      </c>
      <c r="AG85" s="98">
        <f t="shared" si="32"/>
        <v>0</v>
      </c>
      <c r="AH85" s="98">
        <f t="shared" si="32"/>
        <v>0</v>
      </c>
      <c r="AI85" s="98">
        <f t="shared" si="32"/>
        <v>0</v>
      </c>
      <c r="AJ85" s="98">
        <f t="shared" si="32"/>
        <v>0</v>
      </c>
      <c r="AK85" s="98">
        <f t="shared" si="32"/>
        <v>0</v>
      </c>
      <c r="AL85" s="43">
        <f t="shared" si="32"/>
        <v>0</v>
      </c>
      <c r="AM85" s="65">
        <f t="shared" si="2"/>
        <v>0</v>
      </c>
    </row>
    <row r="86" spans="1:39">
      <c r="A86" s="111">
        <v>66</v>
      </c>
      <c r="B86" s="43" t="s">
        <v>28</v>
      </c>
      <c r="C86" s="69">
        <f t="shared" ref="C86:AL86" si="33">+C$53*C36</f>
        <v>0</v>
      </c>
      <c r="D86" s="98">
        <f t="shared" si="33"/>
        <v>0</v>
      </c>
      <c r="E86" s="98">
        <f t="shared" si="33"/>
        <v>0</v>
      </c>
      <c r="F86" s="98">
        <f t="shared" si="33"/>
        <v>0</v>
      </c>
      <c r="G86" s="98">
        <f t="shared" si="33"/>
        <v>0</v>
      </c>
      <c r="H86" s="98">
        <f t="shared" si="33"/>
        <v>0</v>
      </c>
      <c r="I86" s="98">
        <f t="shared" si="33"/>
        <v>0</v>
      </c>
      <c r="J86" s="98">
        <f t="shared" si="33"/>
        <v>0</v>
      </c>
      <c r="K86" s="98">
        <f t="shared" si="33"/>
        <v>0</v>
      </c>
      <c r="L86" s="98">
        <f t="shared" si="33"/>
        <v>0</v>
      </c>
      <c r="M86" s="98">
        <f t="shared" si="33"/>
        <v>0</v>
      </c>
      <c r="N86" s="98">
        <f t="shared" si="33"/>
        <v>0</v>
      </c>
      <c r="O86" s="98">
        <f t="shared" si="33"/>
        <v>0</v>
      </c>
      <c r="P86" s="98">
        <f t="shared" si="33"/>
        <v>0</v>
      </c>
      <c r="Q86" s="98">
        <f t="shared" si="33"/>
        <v>0</v>
      </c>
      <c r="R86" s="98">
        <f t="shared" si="33"/>
        <v>0</v>
      </c>
      <c r="S86" s="98">
        <f t="shared" si="33"/>
        <v>0</v>
      </c>
      <c r="T86" s="98">
        <f t="shared" si="33"/>
        <v>0</v>
      </c>
      <c r="U86" s="98">
        <f t="shared" si="33"/>
        <v>0</v>
      </c>
      <c r="V86" s="98">
        <f t="shared" si="33"/>
        <v>0</v>
      </c>
      <c r="W86" s="98">
        <f t="shared" si="33"/>
        <v>0</v>
      </c>
      <c r="X86" s="98">
        <f t="shared" si="33"/>
        <v>0</v>
      </c>
      <c r="Y86" s="98">
        <f t="shared" si="33"/>
        <v>0</v>
      </c>
      <c r="Z86" s="98">
        <f t="shared" si="33"/>
        <v>0</v>
      </c>
      <c r="AA86" s="98">
        <f t="shared" si="33"/>
        <v>0</v>
      </c>
      <c r="AB86" s="98">
        <f t="shared" si="33"/>
        <v>0</v>
      </c>
      <c r="AC86" s="98">
        <f t="shared" si="33"/>
        <v>0</v>
      </c>
      <c r="AD86" s="98">
        <f t="shared" si="33"/>
        <v>0</v>
      </c>
      <c r="AE86" s="98">
        <f t="shared" si="33"/>
        <v>0</v>
      </c>
      <c r="AF86" s="98">
        <f t="shared" si="33"/>
        <v>0</v>
      </c>
      <c r="AG86" s="98">
        <f t="shared" si="33"/>
        <v>0</v>
      </c>
      <c r="AH86" s="98">
        <f t="shared" si="33"/>
        <v>0</v>
      </c>
      <c r="AI86" s="98">
        <f t="shared" si="33"/>
        <v>0</v>
      </c>
      <c r="AJ86" s="98">
        <f t="shared" si="33"/>
        <v>0</v>
      </c>
      <c r="AK86" s="98">
        <f t="shared" si="33"/>
        <v>0</v>
      </c>
      <c r="AL86" s="43">
        <f t="shared" si="33"/>
        <v>0</v>
      </c>
      <c r="AM86" s="65">
        <f t="shared" si="2"/>
        <v>0</v>
      </c>
    </row>
    <row r="87" spans="1:39">
      <c r="A87" s="111">
        <v>67</v>
      </c>
      <c r="B87" s="43" t="s">
        <v>29</v>
      </c>
      <c r="C87" s="69">
        <f t="shared" ref="C87:AL87" si="34">+C$53*C37</f>
        <v>0</v>
      </c>
      <c r="D87" s="98">
        <f t="shared" si="34"/>
        <v>0</v>
      </c>
      <c r="E87" s="98">
        <f t="shared" si="34"/>
        <v>0</v>
      </c>
      <c r="F87" s="98">
        <f t="shared" si="34"/>
        <v>0</v>
      </c>
      <c r="G87" s="98">
        <f t="shared" si="34"/>
        <v>0</v>
      </c>
      <c r="H87" s="98">
        <f t="shared" si="34"/>
        <v>0</v>
      </c>
      <c r="I87" s="98">
        <f t="shared" si="34"/>
        <v>0</v>
      </c>
      <c r="J87" s="98">
        <f t="shared" si="34"/>
        <v>0</v>
      </c>
      <c r="K87" s="98">
        <f t="shared" si="34"/>
        <v>0</v>
      </c>
      <c r="L87" s="98">
        <f t="shared" si="34"/>
        <v>0</v>
      </c>
      <c r="M87" s="98">
        <f t="shared" si="34"/>
        <v>0</v>
      </c>
      <c r="N87" s="98">
        <f t="shared" si="34"/>
        <v>0</v>
      </c>
      <c r="O87" s="98">
        <f t="shared" si="34"/>
        <v>0</v>
      </c>
      <c r="P87" s="98">
        <f t="shared" si="34"/>
        <v>0</v>
      </c>
      <c r="Q87" s="98">
        <f t="shared" si="34"/>
        <v>0</v>
      </c>
      <c r="R87" s="98">
        <f t="shared" si="34"/>
        <v>0</v>
      </c>
      <c r="S87" s="98">
        <f t="shared" si="34"/>
        <v>0</v>
      </c>
      <c r="T87" s="98">
        <f t="shared" si="34"/>
        <v>0</v>
      </c>
      <c r="U87" s="98">
        <f t="shared" si="34"/>
        <v>0</v>
      </c>
      <c r="V87" s="98">
        <f t="shared" si="34"/>
        <v>0</v>
      </c>
      <c r="W87" s="98">
        <f t="shared" si="34"/>
        <v>0</v>
      </c>
      <c r="X87" s="98">
        <f t="shared" si="34"/>
        <v>0</v>
      </c>
      <c r="Y87" s="98">
        <f t="shared" si="34"/>
        <v>0</v>
      </c>
      <c r="Z87" s="98">
        <f t="shared" si="34"/>
        <v>0</v>
      </c>
      <c r="AA87" s="98">
        <f t="shared" si="34"/>
        <v>0</v>
      </c>
      <c r="AB87" s="98">
        <f t="shared" si="34"/>
        <v>0</v>
      </c>
      <c r="AC87" s="98">
        <f t="shared" si="34"/>
        <v>0</v>
      </c>
      <c r="AD87" s="98">
        <f t="shared" si="34"/>
        <v>0</v>
      </c>
      <c r="AE87" s="98">
        <f t="shared" si="34"/>
        <v>0</v>
      </c>
      <c r="AF87" s="98">
        <f t="shared" si="34"/>
        <v>0</v>
      </c>
      <c r="AG87" s="98">
        <f t="shared" si="34"/>
        <v>0</v>
      </c>
      <c r="AH87" s="98">
        <f t="shared" si="34"/>
        <v>0</v>
      </c>
      <c r="AI87" s="98">
        <f t="shared" si="34"/>
        <v>0</v>
      </c>
      <c r="AJ87" s="98">
        <f t="shared" si="34"/>
        <v>0</v>
      </c>
      <c r="AK87" s="98">
        <f t="shared" si="34"/>
        <v>0</v>
      </c>
      <c r="AL87" s="43">
        <f t="shared" si="34"/>
        <v>0</v>
      </c>
      <c r="AM87" s="65">
        <f t="shared" si="2"/>
        <v>0</v>
      </c>
    </row>
    <row r="88" spans="1:39">
      <c r="A88" s="112">
        <v>68</v>
      </c>
      <c r="B88" s="44" t="s">
        <v>30</v>
      </c>
      <c r="C88" s="77">
        <f t="shared" ref="C88:AL88" si="35">+C$53*C38</f>
        <v>0</v>
      </c>
      <c r="D88" s="99">
        <f t="shared" si="35"/>
        <v>0</v>
      </c>
      <c r="E88" s="99">
        <f t="shared" si="35"/>
        <v>0</v>
      </c>
      <c r="F88" s="99">
        <f t="shared" si="35"/>
        <v>0</v>
      </c>
      <c r="G88" s="99">
        <f t="shared" si="35"/>
        <v>0</v>
      </c>
      <c r="H88" s="99">
        <f t="shared" si="35"/>
        <v>0</v>
      </c>
      <c r="I88" s="99">
        <f t="shared" si="35"/>
        <v>0</v>
      </c>
      <c r="J88" s="99">
        <f t="shared" si="35"/>
        <v>0</v>
      </c>
      <c r="K88" s="99">
        <f t="shared" si="35"/>
        <v>0</v>
      </c>
      <c r="L88" s="99">
        <f t="shared" si="35"/>
        <v>0</v>
      </c>
      <c r="M88" s="99">
        <f t="shared" si="35"/>
        <v>0</v>
      </c>
      <c r="N88" s="99">
        <f t="shared" si="35"/>
        <v>0</v>
      </c>
      <c r="O88" s="99">
        <f t="shared" si="35"/>
        <v>0</v>
      </c>
      <c r="P88" s="99">
        <f t="shared" si="35"/>
        <v>0</v>
      </c>
      <c r="Q88" s="99">
        <f t="shared" si="35"/>
        <v>0</v>
      </c>
      <c r="R88" s="99">
        <f t="shared" si="35"/>
        <v>0</v>
      </c>
      <c r="S88" s="99">
        <f t="shared" si="35"/>
        <v>0</v>
      </c>
      <c r="T88" s="99">
        <f t="shared" si="35"/>
        <v>0</v>
      </c>
      <c r="U88" s="99">
        <f t="shared" si="35"/>
        <v>0</v>
      </c>
      <c r="V88" s="99">
        <f t="shared" si="35"/>
        <v>0</v>
      </c>
      <c r="W88" s="99">
        <f t="shared" si="35"/>
        <v>0</v>
      </c>
      <c r="X88" s="99">
        <f t="shared" si="35"/>
        <v>0</v>
      </c>
      <c r="Y88" s="99">
        <f t="shared" si="35"/>
        <v>0</v>
      </c>
      <c r="Z88" s="99">
        <f t="shared" si="35"/>
        <v>0</v>
      </c>
      <c r="AA88" s="99">
        <f t="shared" si="35"/>
        <v>0</v>
      </c>
      <c r="AB88" s="99">
        <f t="shared" si="35"/>
        <v>0</v>
      </c>
      <c r="AC88" s="99">
        <f t="shared" si="35"/>
        <v>0</v>
      </c>
      <c r="AD88" s="99">
        <f t="shared" si="35"/>
        <v>0</v>
      </c>
      <c r="AE88" s="99">
        <f t="shared" si="35"/>
        <v>0</v>
      </c>
      <c r="AF88" s="99">
        <f t="shared" si="35"/>
        <v>0</v>
      </c>
      <c r="AG88" s="99">
        <f t="shared" si="35"/>
        <v>0</v>
      </c>
      <c r="AH88" s="99">
        <f t="shared" si="35"/>
        <v>0</v>
      </c>
      <c r="AI88" s="99">
        <f t="shared" si="35"/>
        <v>0</v>
      </c>
      <c r="AJ88" s="99">
        <f t="shared" si="35"/>
        <v>0</v>
      </c>
      <c r="AK88" s="99">
        <f t="shared" si="35"/>
        <v>0</v>
      </c>
      <c r="AL88" s="44">
        <f t="shared" si="35"/>
        <v>0</v>
      </c>
      <c r="AM88" s="74">
        <f t="shared" si="2"/>
        <v>0</v>
      </c>
    </row>
    <row r="89" spans="1:39">
      <c r="A89" s="113">
        <v>69</v>
      </c>
      <c r="B89" s="37" t="s">
        <v>31</v>
      </c>
      <c r="C89" s="101">
        <f t="shared" ref="C89:AL89" si="36">+C$53*C39</f>
        <v>0</v>
      </c>
      <c r="D89" s="101">
        <f t="shared" si="36"/>
        <v>0</v>
      </c>
      <c r="E89" s="101">
        <f t="shared" si="36"/>
        <v>0</v>
      </c>
      <c r="F89" s="101">
        <f t="shared" si="36"/>
        <v>0</v>
      </c>
      <c r="G89" s="101">
        <f t="shared" si="36"/>
        <v>0</v>
      </c>
      <c r="H89" s="101">
        <f t="shared" si="36"/>
        <v>0</v>
      </c>
      <c r="I89" s="101">
        <f t="shared" si="36"/>
        <v>0</v>
      </c>
      <c r="J89" s="101">
        <f t="shared" si="36"/>
        <v>0</v>
      </c>
      <c r="K89" s="101">
        <f t="shared" si="36"/>
        <v>0</v>
      </c>
      <c r="L89" s="101">
        <f t="shared" si="36"/>
        <v>0</v>
      </c>
      <c r="M89" s="101">
        <f t="shared" si="36"/>
        <v>0</v>
      </c>
      <c r="N89" s="101">
        <f t="shared" si="36"/>
        <v>0</v>
      </c>
      <c r="O89" s="101">
        <f t="shared" si="36"/>
        <v>0</v>
      </c>
      <c r="P89" s="101">
        <f t="shared" si="36"/>
        <v>0</v>
      </c>
      <c r="Q89" s="101">
        <f t="shared" si="36"/>
        <v>0</v>
      </c>
      <c r="R89" s="101">
        <f t="shared" si="36"/>
        <v>0</v>
      </c>
      <c r="S89" s="101">
        <f t="shared" si="36"/>
        <v>0</v>
      </c>
      <c r="T89" s="101">
        <f t="shared" si="36"/>
        <v>0</v>
      </c>
      <c r="U89" s="101">
        <f t="shared" si="36"/>
        <v>0</v>
      </c>
      <c r="V89" s="101">
        <f t="shared" si="36"/>
        <v>0</v>
      </c>
      <c r="W89" s="101">
        <f t="shared" si="36"/>
        <v>0</v>
      </c>
      <c r="X89" s="101">
        <f t="shared" si="36"/>
        <v>0</v>
      </c>
      <c r="Y89" s="101">
        <f t="shared" si="36"/>
        <v>0</v>
      </c>
      <c r="Z89" s="101">
        <f t="shared" si="36"/>
        <v>0</v>
      </c>
      <c r="AA89" s="101">
        <f t="shared" si="36"/>
        <v>0</v>
      </c>
      <c r="AB89" s="101">
        <f t="shared" si="36"/>
        <v>0</v>
      </c>
      <c r="AC89" s="101">
        <f t="shared" si="36"/>
        <v>0</v>
      </c>
      <c r="AD89" s="101">
        <f t="shared" si="36"/>
        <v>0</v>
      </c>
      <c r="AE89" s="101">
        <f t="shared" si="36"/>
        <v>0</v>
      </c>
      <c r="AF89" s="101">
        <f t="shared" si="36"/>
        <v>0</v>
      </c>
      <c r="AG89" s="101">
        <f t="shared" si="36"/>
        <v>0</v>
      </c>
      <c r="AH89" s="101">
        <f t="shared" si="36"/>
        <v>0</v>
      </c>
      <c r="AI89" s="101">
        <f t="shared" si="36"/>
        <v>0</v>
      </c>
      <c r="AJ89" s="101">
        <f t="shared" si="36"/>
        <v>0</v>
      </c>
      <c r="AK89" s="101">
        <f t="shared" si="36"/>
        <v>0</v>
      </c>
      <c r="AL89" s="37">
        <f t="shared" si="36"/>
        <v>0</v>
      </c>
      <c r="AM89" s="66">
        <f t="shared" si="2"/>
        <v>0</v>
      </c>
    </row>
  </sheetData>
  <sheetProtection sheet="1" objects="1" scenarios="1"/>
  <phoneticPr fontId="5"/>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C51"/>
  <sheetViews>
    <sheetView zoomScaleNormal="100" workbookViewId="0">
      <pane xSplit="2" ySplit="3" topLeftCell="C4" activePane="bottomRight" state="frozen"/>
      <selection activeCell="S46" sqref="S46"/>
      <selection pane="topRight" activeCell="S46" sqref="S46"/>
      <selection pane="bottomLeft" activeCell="S46" sqref="S46"/>
      <selection pane="bottomRight" activeCell="BC43" sqref="BC43"/>
    </sheetView>
  </sheetViews>
  <sheetFormatPr defaultColWidth="10.375" defaultRowHeight="10.8"/>
  <cols>
    <col min="1" max="1" width="4.625" style="33" bestFit="1" customWidth="1"/>
    <col min="2" max="2" width="31.625" style="33" bestFit="1" customWidth="1"/>
    <col min="3" max="39" width="10.375" style="33"/>
    <col min="40" max="40" width="11.625" style="33" customWidth="1"/>
    <col min="41" max="42" width="10.375" style="33"/>
    <col min="43" max="43" width="12.125" style="33" customWidth="1"/>
    <col min="44" max="44" width="11.875" style="33" customWidth="1"/>
    <col min="45" max="52" width="10.375" style="33"/>
    <col min="53" max="53" width="11" style="33" bestFit="1" customWidth="1"/>
    <col min="54" max="54" width="10.375" style="33"/>
    <col min="55" max="55" width="13.125" style="33" customWidth="1"/>
    <col min="56" max="16384" width="10.375" style="33"/>
  </cols>
  <sheetData>
    <row r="1" spans="1:55" ht="21" customHeight="1">
      <c r="A1" s="293" t="s">
        <v>256</v>
      </c>
      <c r="C1" s="33" t="s">
        <v>294</v>
      </c>
      <c r="U1" s="129"/>
      <c r="AM1" s="129"/>
      <c r="BA1" s="129" t="s">
        <v>257</v>
      </c>
    </row>
    <row r="2" spans="1:55">
      <c r="A2" s="34"/>
      <c r="B2" s="35"/>
      <c r="C2" s="130">
        <v>1</v>
      </c>
      <c r="D2" s="131">
        <v>2</v>
      </c>
      <c r="E2" s="131">
        <v>3</v>
      </c>
      <c r="F2" s="131">
        <v>6</v>
      </c>
      <c r="G2" s="131">
        <v>11</v>
      </c>
      <c r="H2" s="131">
        <v>15</v>
      </c>
      <c r="I2" s="131">
        <v>16</v>
      </c>
      <c r="J2" s="131">
        <v>20</v>
      </c>
      <c r="K2" s="131">
        <v>21</v>
      </c>
      <c r="L2" s="131">
        <v>25</v>
      </c>
      <c r="M2" s="131">
        <v>26</v>
      </c>
      <c r="N2" s="131">
        <v>27</v>
      </c>
      <c r="O2" s="131">
        <v>28</v>
      </c>
      <c r="P2" s="131">
        <v>29</v>
      </c>
      <c r="Q2" s="131">
        <v>32</v>
      </c>
      <c r="R2" s="131">
        <v>33</v>
      </c>
      <c r="S2" s="131">
        <v>34</v>
      </c>
      <c r="T2" s="131">
        <v>35</v>
      </c>
      <c r="U2" s="131">
        <v>39</v>
      </c>
      <c r="V2" s="131">
        <v>41</v>
      </c>
      <c r="W2" s="131">
        <v>46</v>
      </c>
      <c r="X2" s="131">
        <v>47</v>
      </c>
      <c r="Y2" s="131">
        <v>48</v>
      </c>
      <c r="Z2" s="131">
        <v>51</v>
      </c>
      <c r="AA2" s="131">
        <v>53</v>
      </c>
      <c r="AB2" s="131">
        <v>55</v>
      </c>
      <c r="AC2" s="131">
        <v>57</v>
      </c>
      <c r="AD2" s="131">
        <v>59</v>
      </c>
      <c r="AE2" s="131">
        <v>61</v>
      </c>
      <c r="AF2" s="131">
        <v>63</v>
      </c>
      <c r="AG2" s="131">
        <v>64</v>
      </c>
      <c r="AH2" s="131">
        <v>65</v>
      </c>
      <c r="AI2" s="131">
        <v>66</v>
      </c>
      <c r="AJ2" s="131">
        <v>67</v>
      </c>
      <c r="AK2" s="131">
        <v>68</v>
      </c>
      <c r="AL2" s="132">
        <v>69</v>
      </c>
      <c r="AM2" s="133">
        <v>70</v>
      </c>
      <c r="AN2" s="130">
        <v>71</v>
      </c>
      <c r="AO2" s="131">
        <v>72</v>
      </c>
      <c r="AP2" s="131">
        <v>73</v>
      </c>
      <c r="AQ2" s="131">
        <v>74</v>
      </c>
      <c r="AR2" s="131">
        <v>75</v>
      </c>
      <c r="AS2" s="131">
        <v>76</v>
      </c>
      <c r="AT2" s="133">
        <v>78</v>
      </c>
      <c r="AU2" s="133">
        <v>79</v>
      </c>
      <c r="AV2" s="133">
        <v>81</v>
      </c>
      <c r="AW2" s="133">
        <v>82</v>
      </c>
      <c r="AX2" s="133">
        <v>83</v>
      </c>
      <c r="AY2" s="133">
        <v>87</v>
      </c>
      <c r="AZ2" s="133">
        <v>88</v>
      </c>
      <c r="BA2" s="133">
        <v>97</v>
      </c>
      <c r="BC2" s="365" t="s">
        <v>329</v>
      </c>
    </row>
    <row r="3" spans="1:55" ht="32.4">
      <c r="A3" s="36"/>
      <c r="B3" s="37"/>
      <c r="C3" s="38" t="s">
        <v>0</v>
      </c>
      <c r="D3" s="39" t="s">
        <v>1</v>
      </c>
      <c r="E3" s="39" t="s">
        <v>2</v>
      </c>
      <c r="F3" s="39" t="s">
        <v>3</v>
      </c>
      <c r="G3" s="39" t="s">
        <v>4</v>
      </c>
      <c r="H3" s="39" t="s">
        <v>5</v>
      </c>
      <c r="I3" s="39" t="s">
        <v>6</v>
      </c>
      <c r="J3" s="39" t="s">
        <v>7</v>
      </c>
      <c r="K3" s="39" t="s">
        <v>261</v>
      </c>
      <c r="L3" s="39" t="s">
        <v>262</v>
      </c>
      <c r="M3" s="39" t="s">
        <v>10</v>
      </c>
      <c r="N3" s="39" t="s">
        <v>11</v>
      </c>
      <c r="O3" s="39" t="s">
        <v>12</v>
      </c>
      <c r="P3" s="39" t="s">
        <v>13</v>
      </c>
      <c r="Q3" s="39" t="s">
        <v>16</v>
      </c>
      <c r="R3" s="39" t="s">
        <v>295</v>
      </c>
      <c r="S3" s="39" t="s">
        <v>263</v>
      </c>
      <c r="T3" s="39" t="s">
        <v>17</v>
      </c>
      <c r="U3" s="39" t="s">
        <v>18</v>
      </c>
      <c r="V3" s="39" t="s">
        <v>19</v>
      </c>
      <c r="W3" s="39" t="s">
        <v>264</v>
      </c>
      <c r="X3" s="39" t="s">
        <v>250</v>
      </c>
      <c r="Y3" s="39" t="s">
        <v>251</v>
      </c>
      <c r="Z3" s="39" t="s">
        <v>21</v>
      </c>
      <c r="AA3" s="39" t="s">
        <v>22</v>
      </c>
      <c r="AB3" s="39" t="s">
        <v>23</v>
      </c>
      <c r="AC3" s="39" t="s">
        <v>296</v>
      </c>
      <c r="AD3" s="39" t="s">
        <v>25</v>
      </c>
      <c r="AE3" s="39" t="s">
        <v>26</v>
      </c>
      <c r="AF3" s="39" t="s">
        <v>27</v>
      </c>
      <c r="AG3" s="39" t="s">
        <v>297</v>
      </c>
      <c r="AH3" s="39" t="s">
        <v>298</v>
      </c>
      <c r="AI3" s="39" t="s">
        <v>265</v>
      </c>
      <c r="AJ3" s="39" t="s">
        <v>266</v>
      </c>
      <c r="AK3" s="39" t="s">
        <v>30</v>
      </c>
      <c r="AL3" s="40" t="s">
        <v>31</v>
      </c>
      <c r="AM3" s="41" t="s">
        <v>299</v>
      </c>
      <c r="AN3" s="38" t="s">
        <v>280</v>
      </c>
      <c r="AO3" s="39" t="s">
        <v>281</v>
      </c>
      <c r="AP3" s="39" t="s">
        <v>282</v>
      </c>
      <c r="AQ3" s="39" t="s">
        <v>283</v>
      </c>
      <c r="AR3" s="39" t="s">
        <v>284</v>
      </c>
      <c r="AS3" s="39" t="s">
        <v>285</v>
      </c>
      <c r="AT3" s="41" t="s">
        <v>302</v>
      </c>
      <c r="AU3" s="41" t="s">
        <v>303</v>
      </c>
      <c r="AV3" s="41" t="s">
        <v>286</v>
      </c>
      <c r="AW3" s="41" t="s">
        <v>304</v>
      </c>
      <c r="AX3" s="41" t="s">
        <v>305</v>
      </c>
      <c r="AY3" s="41" t="s">
        <v>287</v>
      </c>
      <c r="AZ3" s="41" t="s">
        <v>306</v>
      </c>
      <c r="BA3" s="41" t="s">
        <v>275</v>
      </c>
      <c r="BC3" s="356" t="s">
        <v>330</v>
      </c>
    </row>
    <row r="4" spans="1:55" ht="15" customHeight="1">
      <c r="A4" s="134">
        <v>1</v>
      </c>
      <c r="B4" s="35" t="s">
        <v>0</v>
      </c>
      <c r="C4" s="34">
        <v>18842</v>
      </c>
      <c r="D4" s="128">
        <v>61</v>
      </c>
      <c r="E4" s="128">
        <v>0</v>
      </c>
      <c r="F4" s="128">
        <v>0</v>
      </c>
      <c r="G4" s="128">
        <v>46098</v>
      </c>
      <c r="H4" s="128">
        <v>165</v>
      </c>
      <c r="I4" s="128">
        <v>0</v>
      </c>
      <c r="J4" s="128">
        <v>195</v>
      </c>
      <c r="K4" s="128">
        <v>0</v>
      </c>
      <c r="L4" s="128">
        <v>1</v>
      </c>
      <c r="M4" s="128">
        <v>0</v>
      </c>
      <c r="N4" s="128">
        <v>2</v>
      </c>
      <c r="O4" s="128">
        <v>0</v>
      </c>
      <c r="P4" s="128">
        <v>0</v>
      </c>
      <c r="Q4" s="128">
        <v>0</v>
      </c>
      <c r="R4" s="128">
        <v>0</v>
      </c>
      <c r="S4" s="128">
        <v>0</v>
      </c>
      <c r="T4" s="128">
        <v>0</v>
      </c>
      <c r="U4" s="128">
        <v>260</v>
      </c>
      <c r="V4" s="128">
        <v>557</v>
      </c>
      <c r="W4" s="128">
        <v>0</v>
      </c>
      <c r="X4" s="128">
        <v>0</v>
      </c>
      <c r="Y4" s="128">
        <v>0</v>
      </c>
      <c r="Z4" s="128">
        <v>75</v>
      </c>
      <c r="AA4" s="128">
        <v>0</v>
      </c>
      <c r="AB4" s="128">
        <v>1</v>
      </c>
      <c r="AC4" s="128">
        <v>9</v>
      </c>
      <c r="AD4" s="128">
        <v>0</v>
      </c>
      <c r="AE4" s="128">
        <v>11</v>
      </c>
      <c r="AF4" s="128">
        <v>646</v>
      </c>
      <c r="AG4" s="128">
        <v>1765</v>
      </c>
      <c r="AH4" s="128">
        <v>94</v>
      </c>
      <c r="AI4" s="128">
        <v>4</v>
      </c>
      <c r="AJ4" s="128">
        <v>5839</v>
      </c>
      <c r="AK4" s="128">
        <v>0</v>
      </c>
      <c r="AL4" s="35">
        <v>0</v>
      </c>
      <c r="AM4" s="68">
        <v>74625</v>
      </c>
      <c r="AN4" s="34">
        <v>462</v>
      </c>
      <c r="AO4" s="128">
        <v>26810</v>
      </c>
      <c r="AP4" s="128">
        <v>0</v>
      </c>
      <c r="AQ4" s="128">
        <v>0</v>
      </c>
      <c r="AR4" s="128">
        <v>2134</v>
      </c>
      <c r="AS4" s="128">
        <v>-214</v>
      </c>
      <c r="AT4" s="68">
        <v>29192</v>
      </c>
      <c r="AU4" s="68">
        <v>103817</v>
      </c>
      <c r="AV4" s="68">
        <v>68785</v>
      </c>
      <c r="AW4" s="68">
        <v>97977</v>
      </c>
      <c r="AX4" s="68">
        <v>172602</v>
      </c>
      <c r="AY4" s="68">
        <v>-31560</v>
      </c>
      <c r="AZ4" s="68">
        <v>66417</v>
      </c>
      <c r="BA4" s="68">
        <v>141042</v>
      </c>
      <c r="BC4" s="356">
        <v>26810</v>
      </c>
    </row>
    <row r="5" spans="1:55" ht="15" customHeight="1">
      <c r="A5" s="135">
        <v>2</v>
      </c>
      <c r="B5" s="43" t="s">
        <v>1</v>
      </c>
      <c r="C5" s="69">
        <v>23</v>
      </c>
      <c r="D5" s="98">
        <v>5692</v>
      </c>
      <c r="E5" s="98">
        <v>13</v>
      </c>
      <c r="F5" s="98">
        <v>2</v>
      </c>
      <c r="G5" s="98">
        <v>40</v>
      </c>
      <c r="H5" s="98">
        <v>0</v>
      </c>
      <c r="I5" s="98">
        <v>8444</v>
      </c>
      <c r="J5" s="98">
        <v>14</v>
      </c>
      <c r="K5" s="98">
        <v>0</v>
      </c>
      <c r="L5" s="98">
        <v>0</v>
      </c>
      <c r="M5" s="98">
        <v>0</v>
      </c>
      <c r="N5" s="98">
        <v>0</v>
      </c>
      <c r="O5" s="98">
        <v>0</v>
      </c>
      <c r="P5" s="98">
        <v>0</v>
      </c>
      <c r="Q5" s="98">
        <v>0</v>
      </c>
      <c r="R5" s="98">
        <v>0</v>
      </c>
      <c r="S5" s="98">
        <v>0</v>
      </c>
      <c r="T5" s="98">
        <v>1</v>
      </c>
      <c r="U5" s="98">
        <v>8</v>
      </c>
      <c r="V5" s="98">
        <v>17</v>
      </c>
      <c r="W5" s="98">
        <v>0</v>
      </c>
      <c r="X5" s="98">
        <v>0</v>
      </c>
      <c r="Y5" s="98">
        <v>0</v>
      </c>
      <c r="Z5" s="98">
        <v>0</v>
      </c>
      <c r="AA5" s="98">
        <v>0</v>
      </c>
      <c r="AB5" s="98">
        <v>0</v>
      </c>
      <c r="AC5" s="98">
        <v>0</v>
      </c>
      <c r="AD5" s="98">
        <v>0</v>
      </c>
      <c r="AE5" s="98">
        <v>1</v>
      </c>
      <c r="AF5" s="98">
        <v>18</v>
      </c>
      <c r="AG5" s="98">
        <v>46</v>
      </c>
      <c r="AH5" s="98">
        <v>0</v>
      </c>
      <c r="AI5" s="98">
        <v>0</v>
      </c>
      <c r="AJ5" s="98">
        <v>368</v>
      </c>
      <c r="AK5" s="98">
        <v>0</v>
      </c>
      <c r="AL5" s="43">
        <v>0</v>
      </c>
      <c r="AM5" s="65">
        <v>14687</v>
      </c>
      <c r="AN5" s="69">
        <v>29</v>
      </c>
      <c r="AO5" s="98">
        <v>1300</v>
      </c>
      <c r="AP5" s="98">
        <v>0</v>
      </c>
      <c r="AQ5" s="98">
        <v>0</v>
      </c>
      <c r="AR5" s="98">
        <v>0</v>
      </c>
      <c r="AS5" s="98">
        <v>2601</v>
      </c>
      <c r="AT5" s="65">
        <v>3930</v>
      </c>
      <c r="AU5" s="65">
        <v>18617</v>
      </c>
      <c r="AV5" s="65">
        <v>16757</v>
      </c>
      <c r="AW5" s="65">
        <v>20687</v>
      </c>
      <c r="AX5" s="65">
        <v>35374</v>
      </c>
      <c r="AY5" s="65">
        <v>-6844</v>
      </c>
      <c r="AZ5" s="65">
        <v>13843</v>
      </c>
      <c r="BA5" s="65">
        <v>28530</v>
      </c>
      <c r="BC5" s="356">
        <v>1300</v>
      </c>
    </row>
    <row r="6" spans="1:55" ht="15" customHeight="1">
      <c r="A6" s="135">
        <v>3</v>
      </c>
      <c r="B6" s="43" t="s">
        <v>2</v>
      </c>
      <c r="C6" s="69">
        <v>0</v>
      </c>
      <c r="D6" s="98">
        <v>0</v>
      </c>
      <c r="E6" s="98">
        <v>2368</v>
      </c>
      <c r="F6" s="98">
        <v>0</v>
      </c>
      <c r="G6" s="98">
        <v>16348</v>
      </c>
      <c r="H6" s="98">
        <v>0</v>
      </c>
      <c r="I6" s="98">
        <v>0</v>
      </c>
      <c r="J6" s="98">
        <v>5</v>
      </c>
      <c r="K6" s="98">
        <v>0</v>
      </c>
      <c r="L6" s="98">
        <v>0</v>
      </c>
      <c r="M6" s="98">
        <v>0</v>
      </c>
      <c r="N6" s="98">
        <v>0</v>
      </c>
      <c r="O6" s="98">
        <v>0</v>
      </c>
      <c r="P6" s="98">
        <v>0</v>
      </c>
      <c r="Q6" s="98">
        <v>0</v>
      </c>
      <c r="R6" s="98">
        <v>0</v>
      </c>
      <c r="S6" s="98">
        <v>0</v>
      </c>
      <c r="T6" s="98">
        <v>0</v>
      </c>
      <c r="U6" s="98">
        <v>33</v>
      </c>
      <c r="V6" s="98">
        <v>0</v>
      </c>
      <c r="W6" s="98">
        <v>0</v>
      </c>
      <c r="X6" s="98">
        <v>0</v>
      </c>
      <c r="Y6" s="98">
        <v>0</v>
      </c>
      <c r="Z6" s="98">
        <v>0</v>
      </c>
      <c r="AA6" s="98">
        <v>0</v>
      </c>
      <c r="AB6" s="98">
        <v>0</v>
      </c>
      <c r="AC6" s="98">
        <v>1</v>
      </c>
      <c r="AD6" s="98">
        <v>0</v>
      </c>
      <c r="AE6" s="98">
        <v>2</v>
      </c>
      <c r="AF6" s="98">
        <v>20</v>
      </c>
      <c r="AG6" s="98">
        <v>425</v>
      </c>
      <c r="AH6" s="98">
        <v>0</v>
      </c>
      <c r="AI6" s="98">
        <v>0</v>
      </c>
      <c r="AJ6" s="98">
        <v>1321</v>
      </c>
      <c r="AK6" s="98">
        <v>0</v>
      </c>
      <c r="AL6" s="43">
        <v>0</v>
      </c>
      <c r="AM6" s="65">
        <v>20523</v>
      </c>
      <c r="AN6" s="69">
        <v>133</v>
      </c>
      <c r="AO6" s="98">
        <v>2647</v>
      </c>
      <c r="AP6" s="98">
        <v>0</v>
      </c>
      <c r="AQ6" s="98">
        <v>0</v>
      </c>
      <c r="AR6" s="98">
        <v>0</v>
      </c>
      <c r="AS6" s="98">
        <v>111</v>
      </c>
      <c r="AT6" s="65">
        <v>2891</v>
      </c>
      <c r="AU6" s="65">
        <v>23414</v>
      </c>
      <c r="AV6" s="65">
        <v>31519</v>
      </c>
      <c r="AW6" s="65">
        <v>34410</v>
      </c>
      <c r="AX6" s="65">
        <v>54933</v>
      </c>
      <c r="AY6" s="65">
        <v>-13545</v>
      </c>
      <c r="AZ6" s="65">
        <v>20865</v>
      </c>
      <c r="BA6" s="65">
        <v>41388</v>
      </c>
      <c r="BC6" s="356">
        <v>2647</v>
      </c>
    </row>
    <row r="7" spans="1:55" ht="15" customHeight="1">
      <c r="A7" s="135">
        <v>6</v>
      </c>
      <c r="B7" s="43" t="s">
        <v>3</v>
      </c>
      <c r="C7" s="69">
        <v>0</v>
      </c>
      <c r="D7" s="98">
        <v>5</v>
      </c>
      <c r="E7" s="98">
        <v>0</v>
      </c>
      <c r="F7" s="98">
        <v>146</v>
      </c>
      <c r="G7" s="98">
        <v>69</v>
      </c>
      <c r="H7" s="98">
        <v>2</v>
      </c>
      <c r="I7" s="98">
        <v>257</v>
      </c>
      <c r="J7" s="98">
        <v>2857</v>
      </c>
      <c r="K7" s="98">
        <v>339211</v>
      </c>
      <c r="L7" s="98">
        <v>11656</v>
      </c>
      <c r="M7" s="98">
        <v>148443</v>
      </c>
      <c r="N7" s="98">
        <v>261144</v>
      </c>
      <c r="O7" s="98">
        <v>11</v>
      </c>
      <c r="P7" s="98">
        <v>7</v>
      </c>
      <c r="Q7" s="98">
        <v>20</v>
      </c>
      <c r="R7" s="98">
        <v>1</v>
      </c>
      <c r="S7" s="98">
        <v>2</v>
      </c>
      <c r="T7" s="98">
        <v>36</v>
      </c>
      <c r="U7" s="98">
        <v>18</v>
      </c>
      <c r="V7" s="98">
        <v>3330</v>
      </c>
      <c r="W7" s="98">
        <v>109820</v>
      </c>
      <c r="X7" s="98">
        <v>0</v>
      </c>
      <c r="Y7" s="98">
        <v>0</v>
      </c>
      <c r="Z7" s="98">
        <v>1</v>
      </c>
      <c r="AA7" s="98">
        <v>0</v>
      </c>
      <c r="AB7" s="98">
        <v>0</v>
      </c>
      <c r="AC7" s="98">
        <v>0</v>
      </c>
      <c r="AD7" s="98">
        <v>0</v>
      </c>
      <c r="AE7" s="98">
        <v>3</v>
      </c>
      <c r="AF7" s="98">
        <v>4</v>
      </c>
      <c r="AG7" s="98">
        <v>8</v>
      </c>
      <c r="AH7" s="98">
        <v>3</v>
      </c>
      <c r="AI7" s="98">
        <v>3</v>
      </c>
      <c r="AJ7" s="98">
        <v>9</v>
      </c>
      <c r="AK7" s="98">
        <v>0</v>
      </c>
      <c r="AL7" s="43">
        <v>8</v>
      </c>
      <c r="AM7" s="65">
        <v>877074</v>
      </c>
      <c r="AN7" s="69">
        <v>-49</v>
      </c>
      <c r="AO7" s="98">
        <v>-56</v>
      </c>
      <c r="AP7" s="98">
        <v>0</v>
      </c>
      <c r="AQ7" s="98">
        <v>0</v>
      </c>
      <c r="AR7" s="98">
        <v>0</v>
      </c>
      <c r="AS7" s="98">
        <v>-666</v>
      </c>
      <c r="AT7" s="65">
        <v>-771</v>
      </c>
      <c r="AU7" s="65">
        <v>876303</v>
      </c>
      <c r="AV7" s="65">
        <v>25663</v>
      </c>
      <c r="AW7" s="65">
        <v>24892</v>
      </c>
      <c r="AX7" s="65">
        <v>901966</v>
      </c>
      <c r="AY7" s="65">
        <v>-871927</v>
      </c>
      <c r="AZ7" s="65">
        <v>-847035</v>
      </c>
      <c r="BA7" s="65">
        <v>30039</v>
      </c>
      <c r="BC7" s="356">
        <v>-56</v>
      </c>
    </row>
    <row r="8" spans="1:55" ht="15" customHeight="1">
      <c r="A8" s="136">
        <v>11</v>
      </c>
      <c r="B8" s="44" t="s">
        <v>4</v>
      </c>
      <c r="C8" s="77">
        <v>17250</v>
      </c>
      <c r="D8" s="99">
        <v>773</v>
      </c>
      <c r="E8" s="99">
        <v>6061</v>
      </c>
      <c r="F8" s="99">
        <v>0</v>
      </c>
      <c r="G8" s="99">
        <v>33206</v>
      </c>
      <c r="H8" s="99">
        <v>12</v>
      </c>
      <c r="I8" s="99">
        <v>81</v>
      </c>
      <c r="J8" s="99">
        <v>723</v>
      </c>
      <c r="K8" s="99">
        <v>2</v>
      </c>
      <c r="L8" s="99">
        <v>49</v>
      </c>
      <c r="M8" s="99">
        <v>0</v>
      </c>
      <c r="N8" s="99">
        <v>0</v>
      </c>
      <c r="O8" s="99">
        <v>0</v>
      </c>
      <c r="P8" s="99">
        <v>0</v>
      </c>
      <c r="Q8" s="99">
        <v>0</v>
      </c>
      <c r="R8" s="99">
        <v>0</v>
      </c>
      <c r="S8" s="99">
        <v>0</v>
      </c>
      <c r="T8" s="99">
        <v>0</v>
      </c>
      <c r="U8" s="99">
        <v>114</v>
      </c>
      <c r="V8" s="99">
        <v>12</v>
      </c>
      <c r="W8" s="99">
        <v>0</v>
      </c>
      <c r="X8" s="99">
        <v>0</v>
      </c>
      <c r="Y8" s="99">
        <v>0</v>
      </c>
      <c r="Z8" s="99">
        <v>82</v>
      </c>
      <c r="AA8" s="99">
        <v>0</v>
      </c>
      <c r="AB8" s="99">
        <v>0</v>
      </c>
      <c r="AC8" s="99">
        <v>43</v>
      </c>
      <c r="AD8" s="99">
        <v>0</v>
      </c>
      <c r="AE8" s="99">
        <v>120</v>
      </c>
      <c r="AF8" s="99">
        <v>1778</v>
      </c>
      <c r="AG8" s="99">
        <v>6624</v>
      </c>
      <c r="AH8" s="99">
        <v>65</v>
      </c>
      <c r="AI8" s="99">
        <v>2</v>
      </c>
      <c r="AJ8" s="99">
        <v>42929</v>
      </c>
      <c r="AK8" s="99">
        <v>0</v>
      </c>
      <c r="AL8" s="44">
        <v>110</v>
      </c>
      <c r="AM8" s="74">
        <v>110036</v>
      </c>
      <c r="AN8" s="77">
        <v>8003</v>
      </c>
      <c r="AO8" s="99">
        <v>234705</v>
      </c>
      <c r="AP8" s="99">
        <v>0</v>
      </c>
      <c r="AQ8" s="99">
        <v>0</v>
      </c>
      <c r="AR8" s="99">
        <v>0</v>
      </c>
      <c r="AS8" s="99">
        <v>-1304</v>
      </c>
      <c r="AT8" s="74">
        <v>241404</v>
      </c>
      <c r="AU8" s="74">
        <v>351440</v>
      </c>
      <c r="AV8" s="74">
        <v>202356</v>
      </c>
      <c r="AW8" s="74">
        <v>443760</v>
      </c>
      <c r="AX8" s="74">
        <v>553796</v>
      </c>
      <c r="AY8" s="74">
        <v>-261378</v>
      </c>
      <c r="AZ8" s="74">
        <v>182382</v>
      </c>
      <c r="BA8" s="74">
        <v>292418</v>
      </c>
      <c r="BC8" s="356">
        <v>234705</v>
      </c>
    </row>
    <row r="9" spans="1:55" ht="15" customHeight="1">
      <c r="A9" s="135">
        <v>15</v>
      </c>
      <c r="B9" s="43" t="s">
        <v>5</v>
      </c>
      <c r="C9" s="69">
        <v>572</v>
      </c>
      <c r="D9" s="98">
        <v>55</v>
      </c>
      <c r="E9" s="98">
        <v>629</v>
      </c>
      <c r="F9" s="98">
        <v>99</v>
      </c>
      <c r="G9" s="98">
        <v>159</v>
      </c>
      <c r="H9" s="98">
        <v>4718</v>
      </c>
      <c r="I9" s="98">
        <v>351</v>
      </c>
      <c r="J9" s="98">
        <v>266</v>
      </c>
      <c r="K9" s="98">
        <v>20</v>
      </c>
      <c r="L9" s="98">
        <v>166</v>
      </c>
      <c r="M9" s="98">
        <v>283</v>
      </c>
      <c r="N9" s="98">
        <v>99</v>
      </c>
      <c r="O9" s="98">
        <v>59</v>
      </c>
      <c r="P9" s="98">
        <v>265</v>
      </c>
      <c r="Q9" s="98">
        <v>1176</v>
      </c>
      <c r="R9" s="98">
        <v>63</v>
      </c>
      <c r="S9" s="98">
        <v>210</v>
      </c>
      <c r="T9" s="98">
        <v>1512</v>
      </c>
      <c r="U9" s="98">
        <v>571</v>
      </c>
      <c r="V9" s="98">
        <v>1378</v>
      </c>
      <c r="W9" s="98">
        <v>36</v>
      </c>
      <c r="X9" s="98">
        <v>37</v>
      </c>
      <c r="Y9" s="98">
        <v>85</v>
      </c>
      <c r="Z9" s="98">
        <v>2455</v>
      </c>
      <c r="AA9" s="98">
        <v>327</v>
      </c>
      <c r="AB9" s="98">
        <v>10</v>
      </c>
      <c r="AC9" s="98">
        <v>1405</v>
      </c>
      <c r="AD9" s="98">
        <v>156</v>
      </c>
      <c r="AE9" s="98">
        <v>1206</v>
      </c>
      <c r="AF9" s="98">
        <v>78</v>
      </c>
      <c r="AG9" s="98">
        <v>2356</v>
      </c>
      <c r="AH9" s="98">
        <v>1188</v>
      </c>
      <c r="AI9" s="98">
        <v>629</v>
      </c>
      <c r="AJ9" s="98">
        <v>1801</v>
      </c>
      <c r="AK9" s="98">
        <v>221</v>
      </c>
      <c r="AL9" s="43">
        <v>18</v>
      </c>
      <c r="AM9" s="65">
        <v>24659</v>
      </c>
      <c r="AN9" s="69">
        <v>1014</v>
      </c>
      <c r="AO9" s="98">
        <v>43607</v>
      </c>
      <c r="AP9" s="98">
        <v>0</v>
      </c>
      <c r="AQ9" s="98">
        <v>8</v>
      </c>
      <c r="AR9" s="98">
        <v>3025</v>
      </c>
      <c r="AS9" s="98">
        <v>4402</v>
      </c>
      <c r="AT9" s="65">
        <v>52056</v>
      </c>
      <c r="AU9" s="65">
        <v>76715</v>
      </c>
      <c r="AV9" s="65">
        <v>12155</v>
      </c>
      <c r="AW9" s="65">
        <v>64211</v>
      </c>
      <c r="AX9" s="65">
        <v>88870</v>
      </c>
      <c r="AY9" s="65">
        <v>-69890</v>
      </c>
      <c r="AZ9" s="65">
        <v>-5679</v>
      </c>
      <c r="BA9" s="65">
        <v>18980</v>
      </c>
      <c r="BC9" s="356">
        <v>43607</v>
      </c>
    </row>
    <row r="10" spans="1:55" ht="15" customHeight="1">
      <c r="A10" s="135">
        <v>16</v>
      </c>
      <c r="B10" s="43" t="s">
        <v>6</v>
      </c>
      <c r="C10" s="69">
        <v>3688</v>
      </c>
      <c r="D10" s="98">
        <v>246</v>
      </c>
      <c r="E10" s="98">
        <v>188</v>
      </c>
      <c r="F10" s="98">
        <v>52</v>
      </c>
      <c r="G10" s="98">
        <v>5493</v>
      </c>
      <c r="H10" s="98">
        <v>136</v>
      </c>
      <c r="I10" s="98">
        <v>14778</v>
      </c>
      <c r="J10" s="98">
        <v>2581</v>
      </c>
      <c r="K10" s="98">
        <v>13</v>
      </c>
      <c r="L10" s="98">
        <v>1802</v>
      </c>
      <c r="M10" s="98">
        <v>194</v>
      </c>
      <c r="N10" s="98">
        <v>249</v>
      </c>
      <c r="O10" s="98">
        <v>113</v>
      </c>
      <c r="P10" s="98">
        <v>762</v>
      </c>
      <c r="Q10" s="98">
        <v>741</v>
      </c>
      <c r="R10" s="98">
        <v>204</v>
      </c>
      <c r="S10" s="98">
        <v>1019</v>
      </c>
      <c r="T10" s="98">
        <v>2230</v>
      </c>
      <c r="U10" s="98">
        <v>2649</v>
      </c>
      <c r="V10" s="98">
        <v>20597</v>
      </c>
      <c r="W10" s="98">
        <v>1158</v>
      </c>
      <c r="X10" s="98">
        <v>119</v>
      </c>
      <c r="Y10" s="98">
        <v>152</v>
      </c>
      <c r="Z10" s="98">
        <v>4594</v>
      </c>
      <c r="AA10" s="98">
        <v>1043</v>
      </c>
      <c r="AB10" s="98">
        <v>244</v>
      </c>
      <c r="AC10" s="98">
        <v>1149</v>
      </c>
      <c r="AD10" s="98">
        <v>3166</v>
      </c>
      <c r="AE10" s="98">
        <v>459</v>
      </c>
      <c r="AF10" s="98">
        <v>1324</v>
      </c>
      <c r="AG10" s="98">
        <v>4375</v>
      </c>
      <c r="AH10" s="98">
        <v>838</v>
      </c>
      <c r="AI10" s="98">
        <v>1453</v>
      </c>
      <c r="AJ10" s="98">
        <v>2165</v>
      </c>
      <c r="AK10" s="98">
        <v>4894</v>
      </c>
      <c r="AL10" s="43">
        <v>42</v>
      </c>
      <c r="AM10" s="65">
        <v>84910</v>
      </c>
      <c r="AN10" s="69">
        <v>661</v>
      </c>
      <c r="AO10" s="98">
        <v>3341</v>
      </c>
      <c r="AP10" s="98">
        <v>10</v>
      </c>
      <c r="AQ10" s="98">
        <v>149</v>
      </c>
      <c r="AR10" s="98">
        <v>3830</v>
      </c>
      <c r="AS10" s="98">
        <v>322</v>
      </c>
      <c r="AT10" s="65">
        <v>8313</v>
      </c>
      <c r="AU10" s="65">
        <v>93223</v>
      </c>
      <c r="AV10" s="65">
        <v>54908</v>
      </c>
      <c r="AW10" s="65">
        <v>63221</v>
      </c>
      <c r="AX10" s="65">
        <v>148131</v>
      </c>
      <c r="AY10" s="65">
        <v>-81790</v>
      </c>
      <c r="AZ10" s="65">
        <v>-18569</v>
      </c>
      <c r="BA10" s="65">
        <v>66341</v>
      </c>
      <c r="BC10" s="356">
        <v>3341</v>
      </c>
    </row>
    <row r="11" spans="1:55" ht="15" customHeight="1">
      <c r="A11" s="135">
        <v>20</v>
      </c>
      <c r="B11" s="43" t="s">
        <v>7</v>
      </c>
      <c r="C11" s="69">
        <v>8469</v>
      </c>
      <c r="D11" s="98">
        <v>11</v>
      </c>
      <c r="E11" s="98">
        <v>739</v>
      </c>
      <c r="F11" s="98">
        <v>711</v>
      </c>
      <c r="G11" s="98">
        <v>1679</v>
      </c>
      <c r="H11" s="98">
        <v>1820</v>
      </c>
      <c r="I11" s="98">
        <v>1462</v>
      </c>
      <c r="J11" s="98">
        <v>306217</v>
      </c>
      <c r="K11" s="98">
        <v>377</v>
      </c>
      <c r="L11" s="98">
        <v>1274</v>
      </c>
      <c r="M11" s="98">
        <v>3673</v>
      </c>
      <c r="N11" s="98">
        <v>1407</v>
      </c>
      <c r="O11" s="98">
        <v>496</v>
      </c>
      <c r="P11" s="98">
        <v>2714</v>
      </c>
      <c r="Q11" s="98">
        <v>3394</v>
      </c>
      <c r="R11" s="98">
        <v>283</v>
      </c>
      <c r="S11" s="98">
        <v>3178</v>
      </c>
      <c r="T11" s="98">
        <v>7435</v>
      </c>
      <c r="U11" s="98">
        <v>16086</v>
      </c>
      <c r="V11" s="98">
        <v>2370</v>
      </c>
      <c r="W11" s="98">
        <v>160</v>
      </c>
      <c r="X11" s="98">
        <v>354</v>
      </c>
      <c r="Y11" s="98">
        <v>628</v>
      </c>
      <c r="Z11" s="98">
        <v>6</v>
      </c>
      <c r="AA11" s="98">
        <v>4</v>
      </c>
      <c r="AB11" s="98">
        <v>18</v>
      </c>
      <c r="AC11" s="98">
        <v>170</v>
      </c>
      <c r="AD11" s="98">
        <v>287</v>
      </c>
      <c r="AE11" s="98">
        <v>332</v>
      </c>
      <c r="AF11" s="98">
        <v>707</v>
      </c>
      <c r="AG11" s="98">
        <v>92564</v>
      </c>
      <c r="AH11" s="98">
        <v>110</v>
      </c>
      <c r="AI11" s="98">
        <v>1160</v>
      </c>
      <c r="AJ11" s="98">
        <v>2103</v>
      </c>
      <c r="AK11" s="98">
        <v>106</v>
      </c>
      <c r="AL11" s="43">
        <v>262</v>
      </c>
      <c r="AM11" s="65">
        <v>462766</v>
      </c>
      <c r="AN11" s="69">
        <v>1588</v>
      </c>
      <c r="AO11" s="98">
        <v>21495</v>
      </c>
      <c r="AP11" s="98">
        <v>0</v>
      </c>
      <c r="AQ11" s="98">
        <v>0</v>
      </c>
      <c r="AR11" s="98">
        <v>0</v>
      </c>
      <c r="AS11" s="98">
        <v>-2876</v>
      </c>
      <c r="AT11" s="65">
        <v>20207</v>
      </c>
      <c r="AU11" s="65">
        <v>482973</v>
      </c>
      <c r="AV11" s="65">
        <v>581469</v>
      </c>
      <c r="AW11" s="65">
        <v>601676</v>
      </c>
      <c r="AX11" s="65">
        <v>1064442</v>
      </c>
      <c r="AY11" s="65">
        <v>-323387</v>
      </c>
      <c r="AZ11" s="65">
        <v>278289</v>
      </c>
      <c r="BA11" s="65">
        <v>741055</v>
      </c>
      <c r="BC11" s="356">
        <v>21495</v>
      </c>
    </row>
    <row r="12" spans="1:55" ht="15" customHeight="1">
      <c r="A12" s="135">
        <v>21</v>
      </c>
      <c r="B12" s="43" t="s">
        <v>8</v>
      </c>
      <c r="C12" s="69">
        <v>1059</v>
      </c>
      <c r="D12" s="98">
        <v>378</v>
      </c>
      <c r="E12" s="98">
        <v>1421</v>
      </c>
      <c r="F12" s="98">
        <v>642</v>
      </c>
      <c r="G12" s="98">
        <v>671</v>
      </c>
      <c r="H12" s="98">
        <v>62</v>
      </c>
      <c r="I12" s="98">
        <v>246</v>
      </c>
      <c r="J12" s="98">
        <v>180097</v>
      </c>
      <c r="K12" s="98">
        <v>31345</v>
      </c>
      <c r="L12" s="98">
        <v>2018</v>
      </c>
      <c r="M12" s="98">
        <v>57567</v>
      </c>
      <c r="N12" s="98">
        <v>1335</v>
      </c>
      <c r="O12" s="98">
        <v>130</v>
      </c>
      <c r="P12" s="98">
        <v>153</v>
      </c>
      <c r="Q12" s="98">
        <v>366</v>
      </c>
      <c r="R12" s="98">
        <v>24</v>
      </c>
      <c r="S12" s="98">
        <v>32</v>
      </c>
      <c r="T12" s="98">
        <v>687</v>
      </c>
      <c r="U12" s="98">
        <v>377</v>
      </c>
      <c r="V12" s="98">
        <v>7275</v>
      </c>
      <c r="W12" s="98">
        <v>21251</v>
      </c>
      <c r="X12" s="98">
        <v>490</v>
      </c>
      <c r="Y12" s="98">
        <v>511</v>
      </c>
      <c r="Z12" s="98">
        <v>939</v>
      </c>
      <c r="AA12" s="98">
        <v>110</v>
      </c>
      <c r="AB12" s="98">
        <v>189</v>
      </c>
      <c r="AC12" s="98">
        <v>52003</v>
      </c>
      <c r="AD12" s="98">
        <v>186</v>
      </c>
      <c r="AE12" s="98">
        <v>3921</v>
      </c>
      <c r="AF12" s="98">
        <v>602</v>
      </c>
      <c r="AG12" s="98">
        <v>1685</v>
      </c>
      <c r="AH12" s="98">
        <v>161</v>
      </c>
      <c r="AI12" s="98">
        <v>678</v>
      </c>
      <c r="AJ12" s="98">
        <v>1907</v>
      </c>
      <c r="AK12" s="98">
        <v>0</v>
      </c>
      <c r="AL12" s="43">
        <v>701</v>
      </c>
      <c r="AM12" s="65">
        <v>371219</v>
      </c>
      <c r="AN12" s="69">
        <v>145</v>
      </c>
      <c r="AO12" s="98">
        <v>53433</v>
      </c>
      <c r="AP12" s="98">
        <v>0</v>
      </c>
      <c r="AQ12" s="98">
        <v>0</v>
      </c>
      <c r="AR12" s="98">
        <v>0</v>
      </c>
      <c r="AS12" s="98">
        <v>-4395</v>
      </c>
      <c r="AT12" s="65">
        <v>49183</v>
      </c>
      <c r="AU12" s="65">
        <v>420402</v>
      </c>
      <c r="AV12" s="65">
        <v>416406</v>
      </c>
      <c r="AW12" s="65">
        <v>465589</v>
      </c>
      <c r="AX12" s="65">
        <v>836808</v>
      </c>
      <c r="AY12" s="65">
        <v>-281191</v>
      </c>
      <c r="AZ12" s="65">
        <v>184398</v>
      </c>
      <c r="BA12" s="65">
        <v>555617</v>
      </c>
      <c r="BC12" s="356">
        <v>53433</v>
      </c>
    </row>
    <row r="13" spans="1:55" ht="15" customHeight="1">
      <c r="A13" s="136">
        <v>25</v>
      </c>
      <c r="B13" s="44" t="s">
        <v>9</v>
      </c>
      <c r="C13" s="77">
        <v>347</v>
      </c>
      <c r="D13" s="99">
        <v>21</v>
      </c>
      <c r="E13" s="99">
        <v>1</v>
      </c>
      <c r="F13" s="99">
        <v>5</v>
      </c>
      <c r="G13" s="99">
        <v>1974</v>
      </c>
      <c r="H13" s="99">
        <v>20</v>
      </c>
      <c r="I13" s="99">
        <v>203</v>
      </c>
      <c r="J13" s="99">
        <v>1747</v>
      </c>
      <c r="K13" s="99">
        <v>50</v>
      </c>
      <c r="L13" s="99">
        <v>5526</v>
      </c>
      <c r="M13" s="99">
        <v>4888</v>
      </c>
      <c r="N13" s="99">
        <v>443</v>
      </c>
      <c r="O13" s="99">
        <v>180</v>
      </c>
      <c r="P13" s="99">
        <v>2718</v>
      </c>
      <c r="Q13" s="99">
        <v>5099</v>
      </c>
      <c r="R13" s="99">
        <v>191</v>
      </c>
      <c r="S13" s="99">
        <v>1134</v>
      </c>
      <c r="T13" s="99">
        <v>3413</v>
      </c>
      <c r="U13" s="99">
        <v>336</v>
      </c>
      <c r="V13" s="99">
        <v>25085</v>
      </c>
      <c r="W13" s="99">
        <v>13</v>
      </c>
      <c r="X13" s="99">
        <v>183</v>
      </c>
      <c r="Y13" s="99">
        <v>22</v>
      </c>
      <c r="Z13" s="99">
        <v>121</v>
      </c>
      <c r="AA13" s="99">
        <v>2</v>
      </c>
      <c r="AB13" s="99">
        <v>38</v>
      </c>
      <c r="AC13" s="99">
        <v>37</v>
      </c>
      <c r="AD13" s="99">
        <v>1</v>
      </c>
      <c r="AE13" s="99">
        <v>62</v>
      </c>
      <c r="AF13" s="99">
        <v>506</v>
      </c>
      <c r="AG13" s="99">
        <v>594</v>
      </c>
      <c r="AH13" s="99">
        <v>22</v>
      </c>
      <c r="AI13" s="99">
        <v>197</v>
      </c>
      <c r="AJ13" s="99">
        <v>523</v>
      </c>
      <c r="AK13" s="99">
        <v>57</v>
      </c>
      <c r="AL13" s="44">
        <v>171</v>
      </c>
      <c r="AM13" s="74">
        <v>55930</v>
      </c>
      <c r="AN13" s="77">
        <v>109</v>
      </c>
      <c r="AO13" s="99">
        <v>1012</v>
      </c>
      <c r="AP13" s="99">
        <v>0</v>
      </c>
      <c r="AQ13" s="99">
        <v>0</v>
      </c>
      <c r="AR13" s="99">
        <v>0</v>
      </c>
      <c r="AS13" s="99">
        <v>27</v>
      </c>
      <c r="AT13" s="74">
        <v>1148</v>
      </c>
      <c r="AU13" s="74">
        <v>57078</v>
      </c>
      <c r="AV13" s="74">
        <v>66406</v>
      </c>
      <c r="AW13" s="74">
        <v>67554</v>
      </c>
      <c r="AX13" s="74">
        <v>123484</v>
      </c>
      <c r="AY13" s="74">
        <v>-30705</v>
      </c>
      <c r="AZ13" s="74">
        <v>36849</v>
      </c>
      <c r="BA13" s="74">
        <v>92779</v>
      </c>
      <c r="BC13" s="356">
        <v>1012</v>
      </c>
    </row>
    <row r="14" spans="1:55" ht="15" customHeight="1">
      <c r="A14" s="135">
        <v>26</v>
      </c>
      <c r="B14" s="43" t="s">
        <v>10</v>
      </c>
      <c r="C14" s="69">
        <v>5</v>
      </c>
      <c r="D14" s="98">
        <v>1</v>
      </c>
      <c r="E14" s="98">
        <v>17</v>
      </c>
      <c r="F14" s="98">
        <v>35</v>
      </c>
      <c r="G14" s="98">
        <v>0</v>
      </c>
      <c r="H14" s="98">
        <v>7</v>
      </c>
      <c r="I14" s="98">
        <v>365</v>
      </c>
      <c r="J14" s="98">
        <v>1</v>
      </c>
      <c r="K14" s="98">
        <v>0</v>
      </c>
      <c r="L14" s="98">
        <v>614</v>
      </c>
      <c r="M14" s="98">
        <v>708294</v>
      </c>
      <c r="N14" s="98">
        <v>138</v>
      </c>
      <c r="O14" s="98">
        <v>13179</v>
      </c>
      <c r="P14" s="98">
        <v>11518</v>
      </c>
      <c r="Q14" s="98">
        <v>178</v>
      </c>
      <c r="R14" s="98">
        <v>1348</v>
      </c>
      <c r="S14" s="98">
        <v>4097</v>
      </c>
      <c r="T14" s="98">
        <v>55592</v>
      </c>
      <c r="U14" s="98">
        <v>276</v>
      </c>
      <c r="V14" s="98">
        <v>10859</v>
      </c>
      <c r="W14" s="98">
        <v>0</v>
      </c>
      <c r="X14" s="98">
        <v>1</v>
      </c>
      <c r="Y14" s="98">
        <v>0</v>
      </c>
      <c r="Z14" s="98">
        <v>0</v>
      </c>
      <c r="AA14" s="98">
        <v>0</v>
      </c>
      <c r="AB14" s="98">
        <v>0</v>
      </c>
      <c r="AC14" s="98">
        <v>5</v>
      </c>
      <c r="AD14" s="98">
        <v>0</v>
      </c>
      <c r="AE14" s="98">
        <v>11</v>
      </c>
      <c r="AF14" s="98">
        <v>0</v>
      </c>
      <c r="AG14" s="98">
        <v>2</v>
      </c>
      <c r="AH14" s="98">
        <v>0</v>
      </c>
      <c r="AI14" s="98">
        <v>35</v>
      </c>
      <c r="AJ14" s="98">
        <v>7</v>
      </c>
      <c r="AK14" s="98">
        <v>0</v>
      </c>
      <c r="AL14" s="43">
        <v>176</v>
      </c>
      <c r="AM14" s="65">
        <v>806761</v>
      </c>
      <c r="AN14" s="69">
        <v>0</v>
      </c>
      <c r="AO14" s="98">
        <v>-315</v>
      </c>
      <c r="AP14" s="98">
        <v>0</v>
      </c>
      <c r="AQ14" s="98">
        <v>-244</v>
      </c>
      <c r="AR14" s="98">
        <v>-1364</v>
      </c>
      <c r="AS14" s="98">
        <v>9974</v>
      </c>
      <c r="AT14" s="65">
        <v>8051</v>
      </c>
      <c r="AU14" s="65">
        <v>814812</v>
      </c>
      <c r="AV14" s="65">
        <v>765447</v>
      </c>
      <c r="AW14" s="65">
        <v>773498</v>
      </c>
      <c r="AX14" s="65">
        <v>1580259</v>
      </c>
      <c r="AY14" s="65">
        <v>-186432</v>
      </c>
      <c r="AZ14" s="65">
        <v>587066</v>
      </c>
      <c r="BA14" s="65">
        <v>1393827</v>
      </c>
      <c r="BC14" s="356">
        <v>-315</v>
      </c>
    </row>
    <row r="15" spans="1:55" ht="15" customHeight="1">
      <c r="A15" s="135">
        <v>27</v>
      </c>
      <c r="B15" s="43" t="s">
        <v>11</v>
      </c>
      <c r="C15" s="69">
        <v>0</v>
      </c>
      <c r="D15" s="98">
        <v>0</v>
      </c>
      <c r="E15" s="98">
        <v>0</v>
      </c>
      <c r="F15" s="98">
        <v>21</v>
      </c>
      <c r="G15" s="98">
        <v>299</v>
      </c>
      <c r="H15" s="98">
        <v>0</v>
      </c>
      <c r="I15" s="98">
        <v>109</v>
      </c>
      <c r="J15" s="98">
        <v>1372</v>
      </c>
      <c r="K15" s="98">
        <v>6</v>
      </c>
      <c r="L15" s="98">
        <v>929</v>
      </c>
      <c r="M15" s="98">
        <v>2411</v>
      </c>
      <c r="N15" s="98">
        <v>42110</v>
      </c>
      <c r="O15" s="98">
        <v>2733</v>
      </c>
      <c r="P15" s="98">
        <v>5460</v>
      </c>
      <c r="Q15" s="98">
        <v>8379</v>
      </c>
      <c r="R15" s="98">
        <v>1495</v>
      </c>
      <c r="S15" s="98">
        <v>9519</v>
      </c>
      <c r="T15" s="98">
        <v>10871</v>
      </c>
      <c r="U15" s="98">
        <v>345</v>
      </c>
      <c r="V15" s="98">
        <v>4454</v>
      </c>
      <c r="W15" s="98">
        <v>80</v>
      </c>
      <c r="X15" s="98">
        <v>10</v>
      </c>
      <c r="Y15" s="98">
        <v>0</v>
      </c>
      <c r="Z15" s="98">
        <v>7</v>
      </c>
      <c r="AA15" s="98">
        <v>0</v>
      </c>
      <c r="AB15" s="98">
        <v>0</v>
      </c>
      <c r="AC15" s="98">
        <v>20</v>
      </c>
      <c r="AD15" s="98">
        <v>21</v>
      </c>
      <c r="AE15" s="98">
        <v>74</v>
      </c>
      <c r="AF15" s="98">
        <v>5</v>
      </c>
      <c r="AG15" s="98">
        <v>899</v>
      </c>
      <c r="AH15" s="98">
        <v>10</v>
      </c>
      <c r="AI15" s="98">
        <v>109</v>
      </c>
      <c r="AJ15" s="98">
        <v>136</v>
      </c>
      <c r="AK15" s="98">
        <v>11</v>
      </c>
      <c r="AL15" s="43">
        <v>138</v>
      </c>
      <c r="AM15" s="65">
        <v>92033</v>
      </c>
      <c r="AN15" s="69">
        <v>12</v>
      </c>
      <c r="AO15" s="98">
        <v>-1</v>
      </c>
      <c r="AP15" s="98">
        <v>0</v>
      </c>
      <c r="AQ15" s="98">
        <v>0</v>
      </c>
      <c r="AR15" s="98">
        <v>-1663</v>
      </c>
      <c r="AS15" s="98">
        <v>-2011</v>
      </c>
      <c r="AT15" s="65">
        <v>-3663</v>
      </c>
      <c r="AU15" s="65">
        <v>88370</v>
      </c>
      <c r="AV15" s="65">
        <v>490930</v>
      </c>
      <c r="AW15" s="65">
        <v>487267</v>
      </c>
      <c r="AX15" s="65">
        <v>579300</v>
      </c>
      <c r="AY15" s="65">
        <v>-70020</v>
      </c>
      <c r="AZ15" s="65">
        <v>417247</v>
      </c>
      <c r="BA15" s="65">
        <v>509280</v>
      </c>
      <c r="BC15" s="356">
        <v>-1</v>
      </c>
    </row>
    <row r="16" spans="1:55" ht="15" customHeight="1">
      <c r="A16" s="135">
        <v>28</v>
      </c>
      <c r="B16" s="43" t="s">
        <v>12</v>
      </c>
      <c r="C16" s="69">
        <v>187</v>
      </c>
      <c r="D16" s="98">
        <v>16</v>
      </c>
      <c r="E16" s="98">
        <v>82</v>
      </c>
      <c r="F16" s="98">
        <v>391</v>
      </c>
      <c r="G16" s="98">
        <v>6022</v>
      </c>
      <c r="H16" s="98">
        <v>36</v>
      </c>
      <c r="I16" s="98">
        <v>752</v>
      </c>
      <c r="J16" s="98">
        <v>1904</v>
      </c>
      <c r="K16" s="98">
        <v>328</v>
      </c>
      <c r="L16" s="98">
        <v>731</v>
      </c>
      <c r="M16" s="98">
        <v>121</v>
      </c>
      <c r="N16" s="98">
        <v>157</v>
      </c>
      <c r="O16" s="98">
        <v>3037</v>
      </c>
      <c r="P16" s="98">
        <v>5014</v>
      </c>
      <c r="Q16" s="98">
        <v>2922</v>
      </c>
      <c r="R16" s="98">
        <v>995</v>
      </c>
      <c r="S16" s="98">
        <v>5422</v>
      </c>
      <c r="T16" s="98">
        <v>10528</v>
      </c>
      <c r="U16" s="98">
        <v>869</v>
      </c>
      <c r="V16" s="98">
        <v>42066</v>
      </c>
      <c r="W16" s="98">
        <v>116</v>
      </c>
      <c r="X16" s="98">
        <v>30</v>
      </c>
      <c r="Y16" s="98">
        <v>7</v>
      </c>
      <c r="Z16" s="98">
        <v>1622</v>
      </c>
      <c r="AA16" s="98">
        <v>27</v>
      </c>
      <c r="AB16" s="98">
        <v>174</v>
      </c>
      <c r="AC16" s="98">
        <v>828</v>
      </c>
      <c r="AD16" s="98">
        <v>111</v>
      </c>
      <c r="AE16" s="98">
        <v>1613</v>
      </c>
      <c r="AF16" s="98">
        <v>41</v>
      </c>
      <c r="AG16" s="98">
        <v>252</v>
      </c>
      <c r="AH16" s="98">
        <v>113</v>
      </c>
      <c r="AI16" s="98">
        <v>333</v>
      </c>
      <c r="AJ16" s="98">
        <v>773</v>
      </c>
      <c r="AK16" s="98">
        <v>4</v>
      </c>
      <c r="AL16" s="43">
        <v>210</v>
      </c>
      <c r="AM16" s="65">
        <v>87834</v>
      </c>
      <c r="AN16" s="69">
        <v>276</v>
      </c>
      <c r="AO16" s="98">
        <v>1999</v>
      </c>
      <c r="AP16" s="98">
        <v>2</v>
      </c>
      <c r="AQ16" s="98">
        <v>149</v>
      </c>
      <c r="AR16" s="98">
        <v>4488</v>
      </c>
      <c r="AS16" s="98">
        <v>-1139</v>
      </c>
      <c r="AT16" s="65">
        <v>5775</v>
      </c>
      <c r="AU16" s="65">
        <v>93609</v>
      </c>
      <c r="AV16" s="65">
        <v>26710</v>
      </c>
      <c r="AW16" s="65">
        <v>32485</v>
      </c>
      <c r="AX16" s="65">
        <v>120319</v>
      </c>
      <c r="AY16" s="65">
        <v>-68793</v>
      </c>
      <c r="AZ16" s="65">
        <v>-36308</v>
      </c>
      <c r="BA16" s="65">
        <v>51526</v>
      </c>
      <c r="BC16" s="356">
        <v>1999</v>
      </c>
    </row>
    <row r="17" spans="1:55" ht="15" customHeight="1">
      <c r="A17" s="135">
        <v>29</v>
      </c>
      <c r="B17" s="43" t="s">
        <v>13</v>
      </c>
      <c r="C17" s="69">
        <v>40</v>
      </c>
      <c r="D17" s="98">
        <v>10</v>
      </c>
      <c r="E17" s="98">
        <v>1</v>
      </c>
      <c r="F17" s="98">
        <v>80</v>
      </c>
      <c r="G17" s="98">
        <v>0</v>
      </c>
      <c r="H17" s="98">
        <v>0</v>
      </c>
      <c r="I17" s="98">
        <v>132</v>
      </c>
      <c r="J17" s="98">
        <v>4</v>
      </c>
      <c r="K17" s="98">
        <v>6</v>
      </c>
      <c r="L17" s="98">
        <v>412</v>
      </c>
      <c r="M17" s="98">
        <v>24</v>
      </c>
      <c r="N17" s="98">
        <v>3</v>
      </c>
      <c r="O17" s="98">
        <v>126</v>
      </c>
      <c r="P17" s="98">
        <v>44338</v>
      </c>
      <c r="Q17" s="98">
        <v>1263</v>
      </c>
      <c r="R17" s="98">
        <v>371</v>
      </c>
      <c r="S17" s="98">
        <v>2131</v>
      </c>
      <c r="T17" s="98">
        <v>8858</v>
      </c>
      <c r="U17" s="98">
        <v>250</v>
      </c>
      <c r="V17" s="98">
        <v>3151</v>
      </c>
      <c r="W17" s="98">
        <v>0</v>
      </c>
      <c r="X17" s="98">
        <v>451</v>
      </c>
      <c r="Y17" s="98">
        <v>1</v>
      </c>
      <c r="Z17" s="98">
        <v>594</v>
      </c>
      <c r="AA17" s="98">
        <v>2</v>
      </c>
      <c r="AB17" s="98">
        <v>0</v>
      </c>
      <c r="AC17" s="98">
        <v>73</v>
      </c>
      <c r="AD17" s="98">
        <v>18</v>
      </c>
      <c r="AE17" s="98">
        <v>1296</v>
      </c>
      <c r="AF17" s="98">
        <v>0</v>
      </c>
      <c r="AG17" s="98">
        <v>7644</v>
      </c>
      <c r="AH17" s="98">
        <v>0</v>
      </c>
      <c r="AI17" s="98">
        <v>6429</v>
      </c>
      <c r="AJ17" s="98">
        <v>357</v>
      </c>
      <c r="AK17" s="98">
        <v>280</v>
      </c>
      <c r="AL17" s="43">
        <v>0</v>
      </c>
      <c r="AM17" s="65">
        <v>78345</v>
      </c>
      <c r="AN17" s="69">
        <v>22</v>
      </c>
      <c r="AO17" s="98">
        <v>739</v>
      </c>
      <c r="AP17" s="98">
        <v>1</v>
      </c>
      <c r="AQ17" s="98">
        <v>6495</v>
      </c>
      <c r="AR17" s="98">
        <v>209747</v>
      </c>
      <c r="AS17" s="98">
        <v>2647</v>
      </c>
      <c r="AT17" s="65">
        <v>219651</v>
      </c>
      <c r="AU17" s="65">
        <v>297996</v>
      </c>
      <c r="AV17" s="65">
        <v>204624</v>
      </c>
      <c r="AW17" s="65">
        <v>424275</v>
      </c>
      <c r="AX17" s="65">
        <v>502620</v>
      </c>
      <c r="AY17" s="65">
        <v>-263317</v>
      </c>
      <c r="AZ17" s="65">
        <v>160958</v>
      </c>
      <c r="BA17" s="65">
        <v>239303</v>
      </c>
      <c r="BC17" s="356">
        <v>739</v>
      </c>
    </row>
    <row r="18" spans="1:55" ht="15" customHeight="1">
      <c r="A18" s="136">
        <v>32</v>
      </c>
      <c r="B18" s="44" t="s">
        <v>16</v>
      </c>
      <c r="C18" s="77">
        <v>0</v>
      </c>
      <c r="D18" s="99">
        <v>0</v>
      </c>
      <c r="E18" s="99">
        <v>0</v>
      </c>
      <c r="F18" s="99">
        <v>2</v>
      </c>
      <c r="G18" s="99">
        <v>0</v>
      </c>
      <c r="H18" s="99">
        <v>0</v>
      </c>
      <c r="I18" s="99">
        <v>0</v>
      </c>
      <c r="J18" s="99">
        <v>1</v>
      </c>
      <c r="K18" s="99">
        <v>0</v>
      </c>
      <c r="L18" s="99">
        <v>0</v>
      </c>
      <c r="M18" s="99">
        <v>1</v>
      </c>
      <c r="N18" s="99">
        <v>22</v>
      </c>
      <c r="O18" s="99">
        <v>57</v>
      </c>
      <c r="P18" s="99">
        <v>19111</v>
      </c>
      <c r="Q18" s="99">
        <v>51800</v>
      </c>
      <c r="R18" s="99">
        <v>4324</v>
      </c>
      <c r="S18" s="99">
        <v>57194</v>
      </c>
      <c r="T18" s="99">
        <v>4305</v>
      </c>
      <c r="U18" s="99">
        <v>17</v>
      </c>
      <c r="V18" s="99">
        <v>137</v>
      </c>
      <c r="W18" s="99">
        <v>2</v>
      </c>
      <c r="X18" s="99">
        <v>1</v>
      </c>
      <c r="Y18" s="99">
        <v>0</v>
      </c>
      <c r="Z18" s="99">
        <v>15</v>
      </c>
      <c r="AA18" s="99">
        <v>10</v>
      </c>
      <c r="AB18" s="99">
        <v>0</v>
      </c>
      <c r="AC18" s="99">
        <v>1</v>
      </c>
      <c r="AD18" s="99">
        <v>194</v>
      </c>
      <c r="AE18" s="99">
        <v>809</v>
      </c>
      <c r="AF18" s="99">
        <v>121</v>
      </c>
      <c r="AG18" s="99">
        <v>4</v>
      </c>
      <c r="AH18" s="99">
        <v>0</v>
      </c>
      <c r="AI18" s="99">
        <v>3175</v>
      </c>
      <c r="AJ18" s="99">
        <v>2</v>
      </c>
      <c r="AK18" s="99">
        <v>408</v>
      </c>
      <c r="AL18" s="44">
        <v>0</v>
      </c>
      <c r="AM18" s="74">
        <v>141713</v>
      </c>
      <c r="AN18" s="77">
        <v>5</v>
      </c>
      <c r="AO18" s="99">
        <v>747</v>
      </c>
      <c r="AP18" s="99">
        <v>0</v>
      </c>
      <c r="AQ18" s="99">
        <v>0</v>
      </c>
      <c r="AR18" s="99">
        <v>0</v>
      </c>
      <c r="AS18" s="99">
        <v>-5456</v>
      </c>
      <c r="AT18" s="74">
        <v>-4704</v>
      </c>
      <c r="AU18" s="74">
        <v>137009</v>
      </c>
      <c r="AV18" s="74">
        <v>198209</v>
      </c>
      <c r="AW18" s="74">
        <v>193505</v>
      </c>
      <c r="AX18" s="74">
        <v>335218</v>
      </c>
      <c r="AY18" s="74">
        <v>-122015</v>
      </c>
      <c r="AZ18" s="74">
        <v>71490</v>
      </c>
      <c r="BA18" s="74">
        <v>213203</v>
      </c>
      <c r="BC18" s="356">
        <v>747</v>
      </c>
    </row>
    <row r="19" spans="1:55" ht="15" customHeight="1">
      <c r="A19" s="135">
        <v>33</v>
      </c>
      <c r="B19" s="43" t="s">
        <v>295</v>
      </c>
      <c r="C19" s="69">
        <v>5</v>
      </c>
      <c r="D19" s="98">
        <v>0</v>
      </c>
      <c r="E19" s="98">
        <v>34</v>
      </c>
      <c r="F19" s="98">
        <v>32</v>
      </c>
      <c r="G19" s="98">
        <v>0</v>
      </c>
      <c r="H19" s="98">
        <v>0</v>
      </c>
      <c r="I19" s="98">
        <v>12</v>
      </c>
      <c r="J19" s="98">
        <v>0</v>
      </c>
      <c r="K19" s="98">
        <v>0</v>
      </c>
      <c r="L19" s="98">
        <v>5</v>
      </c>
      <c r="M19" s="98">
        <v>0</v>
      </c>
      <c r="N19" s="98">
        <v>2</v>
      </c>
      <c r="O19" s="98">
        <v>26</v>
      </c>
      <c r="P19" s="98">
        <v>4777</v>
      </c>
      <c r="Q19" s="98">
        <v>4341</v>
      </c>
      <c r="R19" s="98">
        <v>4215</v>
      </c>
      <c r="S19" s="98">
        <v>4125</v>
      </c>
      <c r="T19" s="98">
        <v>15840</v>
      </c>
      <c r="U19" s="98">
        <v>10</v>
      </c>
      <c r="V19" s="98">
        <v>3717</v>
      </c>
      <c r="W19" s="98">
        <v>1</v>
      </c>
      <c r="X19" s="98">
        <v>8</v>
      </c>
      <c r="Y19" s="98">
        <v>0</v>
      </c>
      <c r="Z19" s="98">
        <v>123</v>
      </c>
      <c r="AA19" s="98">
        <v>1</v>
      </c>
      <c r="AB19" s="98">
        <v>6</v>
      </c>
      <c r="AC19" s="98">
        <v>97</v>
      </c>
      <c r="AD19" s="98">
        <v>29</v>
      </c>
      <c r="AE19" s="98">
        <v>673</v>
      </c>
      <c r="AF19" s="98">
        <v>175</v>
      </c>
      <c r="AG19" s="98">
        <v>52</v>
      </c>
      <c r="AH19" s="98">
        <v>0</v>
      </c>
      <c r="AI19" s="98">
        <v>1817</v>
      </c>
      <c r="AJ19" s="98">
        <v>67</v>
      </c>
      <c r="AK19" s="98">
        <v>0</v>
      </c>
      <c r="AL19" s="43">
        <v>42</v>
      </c>
      <c r="AM19" s="65">
        <v>40232</v>
      </c>
      <c r="AN19" s="69">
        <v>608</v>
      </c>
      <c r="AO19" s="98">
        <v>22390</v>
      </c>
      <c r="AP19" s="98">
        <v>0</v>
      </c>
      <c r="AQ19" s="98">
        <v>2951</v>
      </c>
      <c r="AR19" s="98">
        <v>58518</v>
      </c>
      <c r="AS19" s="98">
        <v>2067</v>
      </c>
      <c r="AT19" s="65">
        <v>86534</v>
      </c>
      <c r="AU19" s="65">
        <v>126766</v>
      </c>
      <c r="AV19" s="65">
        <v>24406</v>
      </c>
      <c r="AW19" s="65">
        <v>110940</v>
      </c>
      <c r="AX19" s="65">
        <v>151172</v>
      </c>
      <c r="AY19" s="65">
        <v>-118439</v>
      </c>
      <c r="AZ19" s="65">
        <v>-7499</v>
      </c>
      <c r="BA19" s="65">
        <v>32733</v>
      </c>
      <c r="BC19" s="356">
        <v>22390</v>
      </c>
    </row>
    <row r="20" spans="1:55" ht="15" customHeight="1">
      <c r="A20" s="135">
        <v>34</v>
      </c>
      <c r="B20" s="43" t="s">
        <v>15</v>
      </c>
      <c r="C20" s="69">
        <v>0</v>
      </c>
      <c r="D20" s="98">
        <v>5</v>
      </c>
      <c r="E20" s="98">
        <v>1</v>
      </c>
      <c r="F20" s="98">
        <v>0</v>
      </c>
      <c r="G20" s="98">
        <v>12</v>
      </c>
      <c r="H20" s="98">
        <v>0</v>
      </c>
      <c r="I20" s="98">
        <v>0</v>
      </c>
      <c r="J20" s="98">
        <v>9</v>
      </c>
      <c r="K20" s="98">
        <v>1</v>
      </c>
      <c r="L20" s="98">
        <v>1</v>
      </c>
      <c r="M20" s="98">
        <v>0</v>
      </c>
      <c r="N20" s="98">
        <v>0</v>
      </c>
      <c r="O20" s="98">
        <v>3</v>
      </c>
      <c r="P20" s="98">
        <v>178</v>
      </c>
      <c r="Q20" s="98">
        <v>26</v>
      </c>
      <c r="R20" s="98">
        <v>1</v>
      </c>
      <c r="S20" s="98">
        <v>6697</v>
      </c>
      <c r="T20" s="98">
        <v>5620</v>
      </c>
      <c r="U20" s="98">
        <v>2</v>
      </c>
      <c r="V20" s="98">
        <v>772</v>
      </c>
      <c r="W20" s="98">
        <v>5</v>
      </c>
      <c r="X20" s="98">
        <v>0</v>
      </c>
      <c r="Y20" s="98">
        <v>1</v>
      </c>
      <c r="Z20" s="98">
        <v>177</v>
      </c>
      <c r="AA20" s="98">
        <v>32</v>
      </c>
      <c r="AB20" s="98">
        <v>30</v>
      </c>
      <c r="AC20" s="98">
        <v>50</v>
      </c>
      <c r="AD20" s="98">
        <v>39</v>
      </c>
      <c r="AE20" s="98">
        <v>614</v>
      </c>
      <c r="AF20" s="98">
        <v>13</v>
      </c>
      <c r="AG20" s="98">
        <v>22</v>
      </c>
      <c r="AH20" s="98">
        <v>4</v>
      </c>
      <c r="AI20" s="98">
        <v>431</v>
      </c>
      <c r="AJ20" s="98">
        <v>53</v>
      </c>
      <c r="AK20" s="98">
        <v>0</v>
      </c>
      <c r="AL20" s="43">
        <v>0</v>
      </c>
      <c r="AM20" s="65">
        <v>14799</v>
      </c>
      <c r="AN20" s="69">
        <v>343</v>
      </c>
      <c r="AO20" s="98">
        <v>20668</v>
      </c>
      <c r="AP20" s="98">
        <v>0</v>
      </c>
      <c r="AQ20" s="98">
        <v>8341</v>
      </c>
      <c r="AR20" s="98">
        <v>20938</v>
      </c>
      <c r="AS20" s="98">
        <v>-289</v>
      </c>
      <c r="AT20" s="65">
        <v>50001</v>
      </c>
      <c r="AU20" s="65">
        <v>64800</v>
      </c>
      <c r="AV20" s="65">
        <v>203591</v>
      </c>
      <c r="AW20" s="65">
        <v>253592</v>
      </c>
      <c r="AX20" s="65">
        <v>268391</v>
      </c>
      <c r="AY20" s="65">
        <v>-60820</v>
      </c>
      <c r="AZ20" s="65">
        <v>192772</v>
      </c>
      <c r="BA20" s="65">
        <v>207571</v>
      </c>
      <c r="BC20" s="356">
        <v>20668</v>
      </c>
    </row>
    <row r="21" spans="1:55" ht="15" customHeight="1">
      <c r="A21" s="135">
        <v>35</v>
      </c>
      <c r="B21" s="43" t="s">
        <v>17</v>
      </c>
      <c r="C21" s="69">
        <v>0</v>
      </c>
      <c r="D21" s="98">
        <v>0</v>
      </c>
      <c r="E21" s="98">
        <v>1478</v>
      </c>
      <c r="F21" s="98">
        <v>0</v>
      </c>
      <c r="G21" s="98">
        <v>0</v>
      </c>
      <c r="H21" s="98">
        <v>0</v>
      </c>
      <c r="I21" s="98">
        <v>0</v>
      </c>
      <c r="J21" s="98">
        <v>0</v>
      </c>
      <c r="K21" s="98">
        <v>0</v>
      </c>
      <c r="L21" s="98">
        <v>0</v>
      </c>
      <c r="M21" s="98">
        <v>0</v>
      </c>
      <c r="N21" s="98">
        <v>0</v>
      </c>
      <c r="O21" s="98">
        <v>0</v>
      </c>
      <c r="P21" s="98">
        <v>2</v>
      </c>
      <c r="Q21" s="98">
        <v>0</v>
      </c>
      <c r="R21" s="98">
        <v>0</v>
      </c>
      <c r="S21" s="98">
        <v>0</v>
      </c>
      <c r="T21" s="98">
        <v>256250</v>
      </c>
      <c r="U21" s="98">
        <v>0</v>
      </c>
      <c r="V21" s="98">
        <v>0</v>
      </c>
      <c r="W21" s="98">
        <v>0</v>
      </c>
      <c r="X21" s="98">
        <v>0</v>
      </c>
      <c r="Y21" s="98">
        <v>0</v>
      </c>
      <c r="Z21" s="98">
        <v>0</v>
      </c>
      <c r="AA21" s="98">
        <v>0</v>
      </c>
      <c r="AB21" s="98">
        <v>0</v>
      </c>
      <c r="AC21" s="98">
        <v>6484</v>
      </c>
      <c r="AD21" s="98">
        <v>0</v>
      </c>
      <c r="AE21" s="98">
        <v>1985</v>
      </c>
      <c r="AF21" s="98">
        <v>22</v>
      </c>
      <c r="AG21" s="98">
        <v>0</v>
      </c>
      <c r="AH21" s="98">
        <v>0</v>
      </c>
      <c r="AI21" s="98">
        <v>7562</v>
      </c>
      <c r="AJ21" s="98">
        <v>5</v>
      </c>
      <c r="AK21" s="98">
        <v>0</v>
      </c>
      <c r="AL21" s="43">
        <v>0</v>
      </c>
      <c r="AM21" s="65">
        <v>273788</v>
      </c>
      <c r="AN21" s="69">
        <v>0</v>
      </c>
      <c r="AO21" s="98">
        <v>48962</v>
      </c>
      <c r="AP21" s="98">
        <v>0</v>
      </c>
      <c r="AQ21" s="98">
        <v>7941</v>
      </c>
      <c r="AR21" s="98">
        <v>45616</v>
      </c>
      <c r="AS21" s="98">
        <v>16396</v>
      </c>
      <c r="AT21" s="65">
        <v>118915</v>
      </c>
      <c r="AU21" s="65">
        <v>392703</v>
      </c>
      <c r="AV21" s="65">
        <v>503769</v>
      </c>
      <c r="AW21" s="65">
        <v>622684</v>
      </c>
      <c r="AX21" s="65">
        <v>896472</v>
      </c>
      <c r="AY21" s="65">
        <v>-280874</v>
      </c>
      <c r="AZ21" s="65">
        <v>341810</v>
      </c>
      <c r="BA21" s="65">
        <v>615598</v>
      </c>
      <c r="BC21" s="356">
        <v>48962</v>
      </c>
    </row>
    <row r="22" spans="1:55" ht="15" customHeight="1">
      <c r="A22" s="135">
        <v>39</v>
      </c>
      <c r="B22" s="43" t="s">
        <v>18</v>
      </c>
      <c r="C22" s="69">
        <v>1311</v>
      </c>
      <c r="D22" s="98">
        <v>573</v>
      </c>
      <c r="E22" s="98">
        <v>753</v>
      </c>
      <c r="F22" s="98">
        <v>260</v>
      </c>
      <c r="G22" s="98">
        <v>7660</v>
      </c>
      <c r="H22" s="98">
        <v>549</v>
      </c>
      <c r="I22" s="98">
        <v>2507</v>
      </c>
      <c r="J22" s="98">
        <v>4861</v>
      </c>
      <c r="K22" s="98">
        <v>1710</v>
      </c>
      <c r="L22" s="98">
        <v>1534</v>
      </c>
      <c r="M22" s="98">
        <v>14716</v>
      </c>
      <c r="N22" s="98">
        <v>9998</v>
      </c>
      <c r="O22" s="98">
        <v>293</v>
      </c>
      <c r="P22" s="98">
        <v>10661</v>
      </c>
      <c r="Q22" s="98">
        <v>7593</v>
      </c>
      <c r="R22" s="98">
        <v>1867</v>
      </c>
      <c r="S22" s="98">
        <v>9649</v>
      </c>
      <c r="T22" s="98">
        <v>20448</v>
      </c>
      <c r="U22" s="98">
        <v>21306</v>
      </c>
      <c r="V22" s="98">
        <v>7746</v>
      </c>
      <c r="W22" s="98">
        <v>3302</v>
      </c>
      <c r="X22" s="98">
        <v>1682</v>
      </c>
      <c r="Y22" s="98">
        <v>777</v>
      </c>
      <c r="Z22" s="98">
        <v>6791</v>
      </c>
      <c r="AA22" s="98">
        <v>4467</v>
      </c>
      <c r="AB22" s="98">
        <v>356</v>
      </c>
      <c r="AC22" s="98">
        <v>2590</v>
      </c>
      <c r="AD22" s="98">
        <v>4810</v>
      </c>
      <c r="AE22" s="98">
        <v>3927</v>
      </c>
      <c r="AF22" s="98">
        <v>3555</v>
      </c>
      <c r="AG22" s="98">
        <v>5058</v>
      </c>
      <c r="AH22" s="98">
        <v>2528</v>
      </c>
      <c r="AI22" s="98">
        <v>5478</v>
      </c>
      <c r="AJ22" s="98">
        <v>3531</v>
      </c>
      <c r="AK22" s="98">
        <v>2199</v>
      </c>
      <c r="AL22" s="43">
        <v>204</v>
      </c>
      <c r="AM22" s="65">
        <v>177250</v>
      </c>
      <c r="AN22" s="69">
        <v>2249</v>
      </c>
      <c r="AO22" s="98">
        <v>35174</v>
      </c>
      <c r="AP22" s="98">
        <v>12</v>
      </c>
      <c r="AQ22" s="98">
        <v>1040</v>
      </c>
      <c r="AR22" s="98">
        <v>9134</v>
      </c>
      <c r="AS22" s="98">
        <v>-357</v>
      </c>
      <c r="AT22" s="65">
        <v>47252</v>
      </c>
      <c r="AU22" s="65">
        <v>224502</v>
      </c>
      <c r="AV22" s="65">
        <v>79381</v>
      </c>
      <c r="AW22" s="65">
        <v>126633</v>
      </c>
      <c r="AX22" s="65">
        <v>303883</v>
      </c>
      <c r="AY22" s="65">
        <v>-170001</v>
      </c>
      <c r="AZ22" s="65">
        <v>-43368</v>
      </c>
      <c r="BA22" s="65">
        <v>133882</v>
      </c>
      <c r="BC22" s="356">
        <v>35174</v>
      </c>
    </row>
    <row r="23" spans="1:55" ht="15" customHeight="1">
      <c r="A23" s="136">
        <v>41</v>
      </c>
      <c r="B23" s="44" t="s">
        <v>19</v>
      </c>
      <c r="C23" s="77">
        <v>402</v>
      </c>
      <c r="D23" s="99">
        <v>42</v>
      </c>
      <c r="E23" s="99">
        <v>57</v>
      </c>
      <c r="F23" s="99">
        <v>71</v>
      </c>
      <c r="G23" s="99">
        <v>150</v>
      </c>
      <c r="H23" s="99">
        <v>37</v>
      </c>
      <c r="I23" s="99">
        <v>247</v>
      </c>
      <c r="J23" s="99">
        <v>1924</v>
      </c>
      <c r="K23" s="99">
        <v>203</v>
      </c>
      <c r="L23" s="99">
        <v>552</v>
      </c>
      <c r="M23" s="99">
        <v>4670</v>
      </c>
      <c r="N23" s="99">
        <v>1459</v>
      </c>
      <c r="O23" s="99">
        <v>177</v>
      </c>
      <c r="P23" s="99">
        <v>260</v>
      </c>
      <c r="Q23" s="99">
        <v>307</v>
      </c>
      <c r="R23" s="99">
        <v>52</v>
      </c>
      <c r="S23" s="99">
        <v>67</v>
      </c>
      <c r="T23" s="99">
        <v>340</v>
      </c>
      <c r="U23" s="99">
        <v>295</v>
      </c>
      <c r="V23" s="99">
        <v>275</v>
      </c>
      <c r="W23" s="99">
        <v>4555</v>
      </c>
      <c r="X23" s="99">
        <v>1165</v>
      </c>
      <c r="Y23" s="99">
        <v>126</v>
      </c>
      <c r="Z23" s="99">
        <v>1702</v>
      </c>
      <c r="AA23" s="99">
        <v>628</v>
      </c>
      <c r="AB23" s="99">
        <v>4919</v>
      </c>
      <c r="AC23" s="99">
        <v>2599</v>
      </c>
      <c r="AD23" s="99">
        <v>1009</v>
      </c>
      <c r="AE23" s="99">
        <v>2982</v>
      </c>
      <c r="AF23" s="99">
        <v>1395</v>
      </c>
      <c r="AG23" s="99">
        <v>1747</v>
      </c>
      <c r="AH23" s="99">
        <v>79</v>
      </c>
      <c r="AI23" s="99">
        <v>376</v>
      </c>
      <c r="AJ23" s="99">
        <v>790</v>
      </c>
      <c r="AK23" s="99">
        <v>0</v>
      </c>
      <c r="AL23" s="44">
        <v>0</v>
      </c>
      <c r="AM23" s="74">
        <v>35659</v>
      </c>
      <c r="AN23" s="77">
        <v>0</v>
      </c>
      <c r="AO23" s="99">
        <v>0</v>
      </c>
      <c r="AP23" s="99">
        <v>0</v>
      </c>
      <c r="AQ23" s="99">
        <v>196632</v>
      </c>
      <c r="AR23" s="99">
        <v>262719</v>
      </c>
      <c r="AS23" s="99">
        <v>0</v>
      </c>
      <c r="AT23" s="74">
        <v>459351</v>
      </c>
      <c r="AU23" s="74">
        <v>495010</v>
      </c>
      <c r="AV23" s="74">
        <v>220</v>
      </c>
      <c r="AW23" s="74">
        <v>459571</v>
      </c>
      <c r="AX23" s="74">
        <v>495230</v>
      </c>
      <c r="AY23" s="74">
        <v>-23470</v>
      </c>
      <c r="AZ23" s="74">
        <v>436101</v>
      </c>
      <c r="BA23" s="74">
        <v>471760</v>
      </c>
      <c r="BC23" s="356">
        <v>0</v>
      </c>
    </row>
    <row r="24" spans="1:55" ht="15" customHeight="1">
      <c r="A24" s="135">
        <v>46</v>
      </c>
      <c r="B24" s="43" t="s">
        <v>20</v>
      </c>
      <c r="C24" s="69">
        <v>1390</v>
      </c>
      <c r="D24" s="98">
        <v>213</v>
      </c>
      <c r="E24" s="98">
        <v>337</v>
      </c>
      <c r="F24" s="98">
        <v>1309</v>
      </c>
      <c r="G24" s="98">
        <v>3288</v>
      </c>
      <c r="H24" s="98">
        <v>511</v>
      </c>
      <c r="I24" s="98">
        <v>3968</v>
      </c>
      <c r="J24" s="98">
        <v>20011</v>
      </c>
      <c r="K24" s="98">
        <v>4185</v>
      </c>
      <c r="L24" s="98">
        <v>8236</v>
      </c>
      <c r="M24" s="98">
        <v>34683</v>
      </c>
      <c r="N24" s="98">
        <v>17782</v>
      </c>
      <c r="O24" s="98">
        <v>1072</v>
      </c>
      <c r="P24" s="98">
        <v>3280</v>
      </c>
      <c r="Q24" s="98">
        <v>7350</v>
      </c>
      <c r="R24" s="98">
        <v>277</v>
      </c>
      <c r="S24" s="98">
        <v>1282</v>
      </c>
      <c r="T24" s="98">
        <v>7410</v>
      </c>
      <c r="U24" s="98">
        <v>3903</v>
      </c>
      <c r="V24" s="98">
        <v>1491</v>
      </c>
      <c r="W24" s="98">
        <v>31011</v>
      </c>
      <c r="X24" s="98">
        <v>1774</v>
      </c>
      <c r="Y24" s="98">
        <v>3274</v>
      </c>
      <c r="Z24" s="98">
        <v>13990</v>
      </c>
      <c r="AA24" s="98">
        <v>1293</v>
      </c>
      <c r="AB24" s="98">
        <v>1758</v>
      </c>
      <c r="AC24" s="98">
        <v>4524</v>
      </c>
      <c r="AD24" s="98">
        <v>1713</v>
      </c>
      <c r="AE24" s="98">
        <v>4384</v>
      </c>
      <c r="AF24" s="98">
        <v>7378</v>
      </c>
      <c r="AG24" s="98">
        <v>9996</v>
      </c>
      <c r="AH24" s="98">
        <v>212</v>
      </c>
      <c r="AI24" s="98">
        <v>1700</v>
      </c>
      <c r="AJ24" s="98">
        <v>15118</v>
      </c>
      <c r="AK24" s="98">
        <v>0</v>
      </c>
      <c r="AL24" s="43">
        <v>164</v>
      </c>
      <c r="AM24" s="65">
        <v>220267</v>
      </c>
      <c r="AN24" s="69">
        <v>62</v>
      </c>
      <c r="AO24" s="98">
        <v>52184</v>
      </c>
      <c r="AP24" s="98">
        <v>0</v>
      </c>
      <c r="AQ24" s="98">
        <v>0</v>
      </c>
      <c r="AR24" s="98">
        <v>0</v>
      </c>
      <c r="AS24" s="98">
        <v>0</v>
      </c>
      <c r="AT24" s="65">
        <v>52246</v>
      </c>
      <c r="AU24" s="65">
        <v>272513</v>
      </c>
      <c r="AV24" s="65">
        <v>187210</v>
      </c>
      <c r="AW24" s="65">
        <v>239456</v>
      </c>
      <c r="AX24" s="65">
        <v>459723</v>
      </c>
      <c r="AY24" s="65">
        <v>-107868</v>
      </c>
      <c r="AZ24" s="65">
        <v>131588</v>
      </c>
      <c r="BA24" s="65">
        <v>351855</v>
      </c>
      <c r="BC24" s="356">
        <v>52184</v>
      </c>
    </row>
    <row r="25" spans="1:55" ht="15" customHeight="1">
      <c r="A25" s="135">
        <v>47</v>
      </c>
      <c r="B25" s="43" t="s">
        <v>250</v>
      </c>
      <c r="C25" s="69">
        <v>90</v>
      </c>
      <c r="D25" s="98">
        <v>6</v>
      </c>
      <c r="E25" s="98">
        <v>11</v>
      </c>
      <c r="F25" s="98">
        <v>79</v>
      </c>
      <c r="G25" s="98">
        <v>574</v>
      </c>
      <c r="H25" s="98">
        <v>15</v>
      </c>
      <c r="I25" s="98">
        <v>201</v>
      </c>
      <c r="J25" s="98">
        <v>1166</v>
      </c>
      <c r="K25" s="98">
        <v>258</v>
      </c>
      <c r="L25" s="98">
        <v>85</v>
      </c>
      <c r="M25" s="98">
        <v>770</v>
      </c>
      <c r="N25" s="98">
        <v>303</v>
      </c>
      <c r="O25" s="98">
        <v>32</v>
      </c>
      <c r="P25" s="98">
        <v>115</v>
      </c>
      <c r="Q25" s="98">
        <v>224</v>
      </c>
      <c r="R25" s="98">
        <v>19</v>
      </c>
      <c r="S25" s="98">
        <v>28</v>
      </c>
      <c r="T25" s="98">
        <v>230</v>
      </c>
      <c r="U25" s="98">
        <v>148</v>
      </c>
      <c r="V25" s="98">
        <v>338</v>
      </c>
      <c r="W25" s="98">
        <v>182</v>
      </c>
      <c r="X25" s="98">
        <v>103</v>
      </c>
      <c r="Y25" s="98">
        <v>401</v>
      </c>
      <c r="Z25" s="98">
        <v>1392</v>
      </c>
      <c r="AA25" s="98">
        <v>290</v>
      </c>
      <c r="AB25" s="98">
        <v>158</v>
      </c>
      <c r="AC25" s="98">
        <v>1336</v>
      </c>
      <c r="AD25" s="98">
        <v>737</v>
      </c>
      <c r="AE25" s="98">
        <v>1458</v>
      </c>
      <c r="AF25" s="98">
        <v>2641</v>
      </c>
      <c r="AG25" s="98">
        <v>3758</v>
      </c>
      <c r="AH25" s="98">
        <v>102</v>
      </c>
      <c r="AI25" s="98">
        <v>224</v>
      </c>
      <c r="AJ25" s="98">
        <v>3520</v>
      </c>
      <c r="AK25" s="98">
        <v>0</v>
      </c>
      <c r="AL25" s="43">
        <v>50</v>
      </c>
      <c r="AM25" s="65">
        <v>21044</v>
      </c>
      <c r="AN25" s="69">
        <v>25</v>
      </c>
      <c r="AO25" s="98">
        <v>15897</v>
      </c>
      <c r="AP25" s="98">
        <v>-45</v>
      </c>
      <c r="AQ25" s="98">
        <v>0</v>
      </c>
      <c r="AR25" s="98">
        <v>0</v>
      </c>
      <c r="AS25" s="98">
        <v>0</v>
      </c>
      <c r="AT25" s="65">
        <v>15877</v>
      </c>
      <c r="AU25" s="65">
        <v>36921</v>
      </c>
      <c r="AV25" s="65">
        <v>0</v>
      </c>
      <c r="AW25" s="65">
        <v>15877</v>
      </c>
      <c r="AX25" s="65">
        <v>36921</v>
      </c>
      <c r="AY25" s="65">
        <v>0</v>
      </c>
      <c r="AZ25" s="65">
        <v>15877</v>
      </c>
      <c r="BA25" s="65">
        <v>36921</v>
      </c>
      <c r="BC25" s="356">
        <v>15897</v>
      </c>
    </row>
    <row r="26" spans="1:55" ht="15" customHeight="1">
      <c r="A26" s="135">
        <v>48</v>
      </c>
      <c r="B26" s="43" t="s">
        <v>251</v>
      </c>
      <c r="C26" s="69">
        <v>39</v>
      </c>
      <c r="D26" s="98">
        <v>4</v>
      </c>
      <c r="E26" s="98">
        <v>0</v>
      </c>
      <c r="F26" s="98">
        <v>44</v>
      </c>
      <c r="G26" s="98">
        <v>121</v>
      </c>
      <c r="H26" s="98">
        <v>2</v>
      </c>
      <c r="I26" s="98">
        <v>113</v>
      </c>
      <c r="J26" s="98">
        <v>843</v>
      </c>
      <c r="K26" s="98">
        <v>11</v>
      </c>
      <c r="L26" s="98">
        <v>145</v>
      </c>
      <c r="M26" s="98">
        <v>260</v>
      </c>
      <c r="N26" s="98">
        <v>19</v>
      </c>
      <c r="O26" s="98">
        <v>1</v>
      </c>
      <c r="P26" s="98">
        <v>18</v>
      </c>
      <c r="Q26" s="98">
        <v>123</v>
      </c>
      <c r="R26" s="98">
        <v>6</v>
      </c>
      <c r="S26" s="98">
        <v>7</v>
      </c>
      <c r="T26" s="98">
        <v>133</v>
      </c>
      <c r="U26" s="98">
        <v>8</v>
      </c>
      <c r="V26" s="98">
        <v>750</v>
      </c>
      <c r="W26" s="98">
        <v>1919</v>
      </c>
      <c r="X26" s="98">
        <v>43</v>
      </c>
      <c r="Y26" s="98">
        <v>0</v>
      </c>
      <c r="Z26" s="98">
        <v>578</v>
      </c>
      <c r="AA26" s="98">
        <v>486</v>
      </c>
      <c r="AB26" s="98">
        <v>5</v>
      </c>
      <c r="AC26" s="98">
        <v>778</v>
      </c>
      <c r="AD26" s="98">
        <v>894</v>
      </c>
      <c r="AE26" s="98">
        <v>6698</v>
      </c>
      <c r="AF26" s="98">
        <v>1150</v>
      </c>
      <c r="AG26" s="98">
        <v>1816</v>
      </c>
      <c r="AH26" s="98">
        <v>1</v>
      </c>
      <c r="AI26" s="98">
        <v>76</v>
      </c>
      <c r="AJ26" s="98">
        <v>5403</v>
      </c>
      <c r="AK26" s="98">
        <v>0</v>
      </c>
      <c r="AL26" s="43">
        <v>393</v>
      </c>
      <c r="AM26" s="65">
        <v>22887</v>
      </c>
      <c r="AN26" s="69">
        <v>0</v>
      </c>
      <c r="AO26" s="98">
        <v>1587</v>
      </c>
      <c r="AP26" s="98">
        <v>4629</v>
      </c>
      <c r="AQ26" s="98">
        <v>0</v>
      </c>
      <c r="AR26" s="98">
        <v>0</v>
      </c>
      <c r="AS26" s="98">
        <v>0</v>
      </c>
      <c r="AT26" s="65">
        <v>6216</v>
      </c>
      <c r="AU26" s="65">
        <v>29103</v>
      </c>
      <c r="AV26" s="65">
        <v>17018</v>
      </c>
      <c r="AW26" s="65">
        <v>23234</v>
      </c>
      <c r="AX26" s="65">
        <v>46121</v>
      </c>
      <c r="AY26" s="65">
        <v>-1757</v>
      </c>
      <c r="AZ26" s="65">
        <v>21477</v>
      </c>
      <c r="BA26" s="65">
        <v>44364</v>
      </c>
      <c r="BC26" s="356">
        <v>1587</v>
      </c>
    </row>
    <row r="27" spans="1:55" ht="15" customHeight="1">
      <c r="A27" s="135">
        <v>51</v>
      </c>
      <c r="B27" s="43" t="s">
        <v>21</v>
      </c>
      <c r="C27" s="69">
        <v>9566</v>
      </c>
      <c r="D27" s="98">
        <v>693</v>
      </c>
      <c r="E27" s="98">
        <v>3140</v>
      </c>
      <c r="F27" s="98">
        <v>583</v>
      </c>
      <c r="G27" s="98">
        <v>16552</v>
      </c>
      <c r="H27" s="98">
        <v>1402</v>
      </c>
      <c r="I27" s="98">
        <v>4841</v>
      </c>
      <c r="J27" s="98">
        <v>15450</v>
      </c>
      <c r="K27" s="98">
        <v>5802</v>
      </c>
      <c r="L27" s="98">
        <v>2702</v>
      </c>
      <c r="M27" s="98">
        <v>12583</v>
      </c>
      <c r="N27" s="98">
        <v>7038</v>
      </c>
      <c r="O27" s="98">
        <v>2394</v>
      </c>
      <c r="P27" s="98">
        <v>12130</v>
      </c>
      <c r="Q27" s="98">
        <v>8962</v>
      </c>
      <c r="R27" s="98">
        <v>1698</v>
      </c>
      <c r="S27" s="98">
        <v>9096</v>
      </c>
      <c r="T27" s="98">
        <v>23399</v>
      </c>
      <c r="U27" s="98">
        <v>6258</v>
      </c>
      <c r="V27" s="98">
        <v>25026</v>
      </c>
      <c r="W27" s="98">
        <v>6388</v>
      </c>
      <c r="X27" s="98">
        <v>734</v>
      </c>
      <c r="Y27" s="98">
        <v>654</v>
      </c>
      <c r="Z27" s="98">
        <v>6209</v>
      </c>
      <c r="AA27" s="98">
        <v>1257</v>
      </c>
      <c r="AB27" s="98">
        <v>703</v>
      </c>
      <c r="AC27" s="98">
        <v>13708</v>
      </c>
      <c r="AD27" s="98">
        <v>2378</v>
      </c>
      <c r="AE27" s="98">
        <v>3598</v>
      </c>
      <c r="AF27" s="98">
        <v>3370</v>
      </c>
      <c r="AG27" s="98">
        <v>36730</v>
      </c>
      <c r="AH27" s="98">
        <v>1767</v>
      </c>
      <c r="AI27" s="98">
        <v>5931</v>
      </c>
      <c r="AJ27" s="98">
        <v>26437</v>
      </c>
      <c r="AK27" s="98">
        <v>2570</v>
      </c>
      <c r="AL27" s="43">
        <v>365</v>
      </c>
      <c r="AM27" s="65">
        <v>282114</v>
      </c>
      <c r="AN27" s="69">
        <v>15257</v>
      </c>
      <c r="AO27" s="98">
        <v>395788</v>
      </c>
      <c r="AP27" s="98">
        <v>65</v>
      </c>
      <c r="AQ27" s="98">
        <v>4448</v>
      </c>
      <c r="AR27" s="98">
        <v>62874</v>
      </c>
      <c r="AS27" s="98">
        <v>1595</v>
      </c>
      <c r="AT27" s="65">
        <v>480027</v>
      </c>
      <c r="AU27" s="65">
        <v>762141</v>
      </c>
      <c r="AV27" s="65">
        <v>256433</v>
      </c>
      <c r="AW27" s="65">
        <v>736460</v>
      </c>
      <c r="AX27" s="65">
        <v>1018574</v>
      </c>
      <c r="AY27" s="65">
        <v>-441183</v>
      </c>
      <c r="AZ27" s="65">
        <v>295277</v>
      </c>
      <c r="BA27" s="65">
        <v>577391</v>
      </c>
      <c r="BC27" s="356">
        <v>395788</v>
      </c>
    </row>
    <row r="28" spans="1:55" ht="15" customHeight="1">
      <c r="A28" s="136">
        <v>53</v>
      </c>
      <c r="B28" s="44" t="s">
        <v>22</v>
      </c>
      <c r="C28" s="77">
        <v>761</v>
      </c>
      <c r="D28" s="99">
        <v>172</v>
      </c>
      <c r="E28" s="99">
        <v>394</v>
      </c>
      <c r="F28" s="99">
        <v>1018</v>
      </c>
      <c r="G28" s="99">
        <v>3769</v>
      </c>
      <c r="H28" s="99">
        <v>287</v>
      </c>
      <c r="I28" s="99">
        <v>665</v>
      </c>
      <c r="J28" s="99">
        <v>5897</v>
      </c>
      <c r="K28" s="99">
        <v>2033</v>
      </c>
      <c r="L28" s="99">
        <v>1003</v>
      </c>
      <c r="M28" s="99">
        <v>5585</v>
      </c>
      <c r="N28" s="99">
        <v>3254</v>
      </c>
      <c r="O28" s="99">
        <v>655</v>
      </c>
      <c r="P28" s="99">
        <v>1564</v>
      </c>
      <c r="Q28" s="99">
        <v>1153</v>
      </c>
      <c r="R28" s="99">
        <v>158</v>
      </c>
      <c r="S28" s="99">
        <v>942</v>
      </c>
      <c r="T28" s="99">
        <v>3479</v>
      </c>
      <c r="U28" s="99">
        <v>667</v>
      </c>
      <c r="V28" s="99">
        <v>6206</v>
      </c>
      <c r="W28" s="99">
        <v>6185</v>
      </c>
      <c r="X28" s="99">
        <v>989</v>
      </c>
      <c r="Y28" s="99">
        <v>1216</v>
      </c>
      <c r="Z28" s="99">
        <v>9747</v>
      </c>
      <c r="AA28" s="99">
        <v>10097</v>
      </c>
      <c r="AB28" s="99">
        <v>39306</v>
      </c>
      <c r="AC28" s="99">
        <v>13030</v>
      </c>
      <c r="AD28" s="99">
        <v>1682</v>
      </c>
      <c r="AE28" s="99">
        <v>7686</v>
      </c>
      <c r="AF28" s="99">
        <v>2966</v>
      </c>
      <c r="AG28" s="99">
        <v>6681</v>
      </c>
      <c r="AH28" s="99">
        <v>1174</v>
      </c>
      <c r="AI28" s="99">
        <v>3080</v>
      </c>
      <c r="AJ28" s="99">
        <v>3389</v>
      </c>
      <c r="AK28" s="99">
        <v>0</v>
      </c>
      <c r="AL28" s="44">
        <v>103</v>
      </c>
      <c r="AM28" s="74">
        <v>146993</v>
      </c>
      <c r="AN28" s="77">
        <v>3</v>
      </c>
      <c r="AO28" s="99">
        <v>148135</v>
      </c>
      <c r="AP28" s="99">
        <v>0</v>
      </c>
      <c r="AQ28" s="99">
        <v>0</v>
      </c>
      <c r="AR28" s="99">
        <v>0</v>
      </c>
      <c r="AS28" s="99">
        <v>0</v>
      </c>
      <c r="AT28" s="74">
        <v>148138</v>
      </c>
      <c r="AU28" s="74">
        <v>295131</v>
      </c>
      <c r="AV28" s="74">
        <v>14105</v>
      </c>
      <c r="AW28" s="74">
        <v>162243</v>
      </c>
      <c r="AX28" s="74">
        <v>309236</v>
      </c>
      <c r="AY28" s="74">
        <v>-73827</v>
      </c>
      <c r="AZ28" s="74">
        <v>88416</v>
      </c>
      <c r="BA28" s="74">
        <v>235409</v>
      </c>
      <c r="BC28" s="356">
        <v>148135</v>
      </c>
    </row>
    <row r="29" spans="1:55" ht="15" customHeight="1">
      <c r="A29" s="135">
        <v>55</v>
      </c>
      <c r="B29" s="43" t="s">
        <v>23</v>
      </c>
      <c r="C29" s="69">
        <v>125</v>
      </c>
      <c r="D29" s="98">
        <v>19</v>
      </c>
      <c r="E29" s="98">
        <v>23</v>
      </c>
      <c r="F29" s="98">
        <v>70</v>
      </c>
      <c r="G29" s="98">
        <v>409</v>
      </c>
      <c r="H29" s="98">
        <v>38</v>
      </c>
      <c r="I29" s="98">
        <v>79</v>
      </c>
      <c r="J29" s="98">
        <v>973</v>
      </c>
      <c r="K29" s="98">
        <v>115</v>
      </c>
      <c r="L29" s="98">
        <v>134</v>
      </c>
      <c r="M29" s="98">
        <v>800</v>
      </c>
      <c r="N29" s="98">
        <v>82</v>
      </c>
      <c r="O29" s="98">
        <v>172</v>
      </c>
      <c r="P29" s="98">
        <v>434</v>
      </c>
      <c r="Q29" s="98">
        <v>193</v>
      </c>
      <c r="R29" s="98">
        <v>37</v>
      </c>
      <c r="S29" s="98">
        <v>513</v>
      </c>
      <c r="T29" s="98">
        <v>400</v>
      </c>
      <c r="U29" s="98">
        <v>218</v>
      </c>
      <c r="V29" s="98">
        <v>1146</v>
      </c>
      <c r="W29" s="98">
        <v>1047</v>
      </c>
      <c r="X29" s="98">
        <v>35</v>
      </c>
      <c r="Y29" s="98">
        <v>60</v>
      </c>
      <c r="Z29" s="98">
        <v>10219</v>
      </c>
      <c r="AA29" s="98">
        <v>2587</v>
      </c>
      <c r="AB29" s="98">
        <v>13375</v>
      </c>
      <c r="AC29" s="98">
        <v>10522</v>
      </c>
      <c r="AD29" s="98">
        <v>2157</v>
      </c>
      <c r="AE29" s="98">
        <v>316</v>
      </c>
      <c r="AF29" s="98">
        <v>500</v>
      </c>
      <c r="AG29" s="98">
        <v>6966</v>
      </c>
      <c r="AH29" s="98">
        <v>580</v>
      </c>
      <c r="AI29" s="98">
        <v>1563</v>
      </c>
      <c r="AJ29" s="98">
        <v>3184</v>
      </c>
      <c r="AK29" s="98">
        <v>0</v>
      </c>
      <c r="AL29" s="43">
        <v>687</v>
      </c>
      <c r="AM29" s="65">
        <v>59778</v>
      </c>
      <c r="AN29" s="69">
        <v>0</v>
      </c>
      <c r="AO29" s="98">
        <v>458483</v>
      </c>
      <c r="AP29" s="98">
        <v>188</v>
      </c>
      <c r="AQ29" s="98">
        <v>0</v>
      </c>
      <c r="AR29" s="98">
        <v>10187</v>
      </c>
      <c r="AS29" s="98">
        <v>0</v>
      </c>
      <c r="AT29" s="65">
        <v>468858</v>
      </c>
      <c r="AU29" s="65">
        <v>528636</v>
      </c>
      <c r="AV29" s="65">
        <v>473</v>
      </c>
      <c r="AW29" s="65">
        <v>469331</v>
      </c>
      <c r="AX29" s="65">
        <v>529109</v>
      </c>
      <c r="AY29" s="65">
        <v>-2755</v>
      </c>
      <c r="AZ29" s="65">
        <v>466576</v>
      </c>
      <c r="BA29" s="65">
        <v>526354</v>
      </c>
      <c r="BC29" s="356">
        <v>458483</v>
      </c>
    </row>
    <row r="30" spans="1:55" ht="15" customHeight="1">
      <c r="A30" s="135">
        <v>57</v>
      </c>
      <c r="B30" s="43" t="s">
        <v>296</v>
      </c>
      <c r="C30" s="69">
        <v>8166</v>
      </c>
      <c r="D30" s="98">
        <v>2077</v>
      </c>
      <c r="E30" s="98">
        <v>1854</v>
      </c>
      <c r="F30" s="98">
        <v>6879</v>
      </c>
      <c r="G30" s="98">
        <v>9116</v>
      </c>
      <c r="H30" s="98">
        <v>441</v>
      </c>
      <c r="I30" s="98">
        <v>2843</v>
      </c>
      <c r="J30" s="98">
        <v>14882</v>
      </c>
      <c r="K30" s="98">
        <v>11414</v>
      </c>
      <c r="L30" s="98">
        <v>5673</v>
      </c>
      <c r="M30" s="98">
        <v>21383</v>
      </c>
      <c r="N30" s="98">
        <v>21840</v>
      </c>
      <c r="O30" s="98">
        <v>1642</v>
      </c>
      <c r="P30" s="98">
        <v>6220</v>
      </c>
      <c r="Q30" s="98">
        <v>4343</v>
      </c>
      <c r="R30" s="98">
        <v>673</v>
      </c>
      <c r="S30" s="98">
        <v>2676</v>
      </c>
      <c r="T30" s="98">
        <v>11059</v>
      </c>
      <c r="U30" s="98">
        <v>18673</v>
      </c>
      <c r="V30" s="98">
        <v>20675</v>
      </c>
      <c r="W30" s="98">
        <v>13066</v>
      </c>
      <c r="X30" s="98">
        <v>824</v>
      </c>
      <c r="Y30" s="98">
        <v>2744</v>
      </c>
      <c r="Z30" s="98">
        <v>30377</v>
      </c>
      <c r="AA30" s="98">
        <v>8395</v>
      </c>
      <c r="AB30" s="98">
        <v>1294</v>
      </c>
      <c r="AC30" s="98">
        <v>90507</v>
      </c>
      <c r="AD30" s="98">
        <v>6023</v>
      </c>
      <c r="AE30" s="98">
        <v>12635</v>
      </c>
      <c r="AF30" s="98">
        <v>6979</v>
      </c>
      <c r="AG30" s="98">
        <v>11576</v>
      </c>
      <c r="AH30" s="98">
        <v>1762</v>
      </c>
      <c r="AI30" s="98">
        <v>5154</v>
      </c>
      <c r="AJ30" s="98">
        <v>17570</v>
      </c>
      <c r="AK30" s="98">
        <v>576</v>
      </c>
      <c r="AL30" s="43">
        <v>3425</v>
      </c>
      <c r="AM30" s="65">
        <v>385436</v>
      </c>
      <c r="AN30" s="69">
        <v>3817</v>
      </c>
      <c r="AO30" s="98">
        <v>138675</v>
      </c>
      <c r="AP30" s="98">
        <v>1159</v>
      </c>
      <c r="AQ30" s="98">
        <v>527</v>
      </c>
      <c r="AR30" s="98">
        <v>6869</v>
      </c>
      <c r="AS30" s="98">
        <v>520</v>
      </c>
      <c r="AT30" s="65">
        <v>151567</v>
      </c>
      <c r="AU30" s="65">
        <v>537003</v>
      </c>
      <c r="AV30" s="65">
        <v>263257</v>
      </c>
      <c r="AW30" s="65">
        <v>414824</v>
      </c>
      <c r="AX30" s="65">
        <v>800260</v>
      </c>
      <c r="AY30" s="65">
        <v>-287377</v>
      </c>
      <c r="AZ30" s="65">
        <v>127447</v>
      </c>
      <c r="BA30" s="65">
        <v>512883</v>
      </c>
      <c r="BC30" s="356">
        <v>138674</v>
      </c>
    </row>
    <row r="31" spans="1:55" ht="15" customHeight="1">
      <c r="A31" s="135">
        <v>59</v>
      </c>
      <c r="B31" s="43" t="s">
        <v>25</v>
      </c>
      <c r="C31" s="69">
        <v>524</v>
      </c>
      <c r="D31" s="98">
        <v>47</v>
      </c>
      <c r="E31" s="98">
        <v>188</v>
      </c>
      <c r="F31" s="98">
        <v>260</v>
      </c>
      <c r="G31" s="98">
        <v>1415</v>
      </c>
      <c r="H31" s="98">
        <v>110</v>
      </c>
      <c r="I31" s="98">
        <v>354</v>
      </c>
      <c r="J31" s="98">
        <v>3896</v>
      </c>
      <c r="K31" s="98">
        <v>355</v>
      </c>
      <c r="L31" s="98">
        <v>605</v>
      </c>
      <c r="M31" s="98">
        <v>2830</v>
      </c>
      <c r="N31" s="98">
        <v>1088</v>
      </c>
      <c r="O31" s="98">
        <v>281</v>
      </c>
      <c r="P31" s="98">
        <v>1462</v>
      </c>
      <c r="Q31" s="98">
        <v>1920</v>
      </c>
      <c r="R31" s="98">
        <v>485</v>
      </c>
      <c r="S31" s="98">
        <v>2515</v>
      </c>
      <c r="T31" s="98">
        <v>1763</v>
      </c>
      <c r="U31" s="98">
        <v>733</v>
      </c>
      <c r="V31" s="98">
        <v>3979</v>
      </c>
      <c r="W31" s="98">
        <v>3660</v>
      </c>
      <c r="X31" s="98">
        <v>1620</v>
      </c>
      <c r="Y31" s="98">
        <v>432</v>
      </c>
      <c r="Z31" s="98">
        <v>21844</v>
      </c>
      <c r="AA31" s="98">
        <v>13835</v>
      </c>
      <c r="AB31" s="98">
        <v>1765</v>
      </c>
      <c r="AC31" s="98">
        <v>6180</v>
      </c>
      <c r="AD31" s="98">
        <v>45769</v>
      </c>
      <c r="AE31" s="98">
        <v>11092</v>
      </c>
      <c r="AF31" s="98">
        <v>3779</v>
      </c>
      <c r="AG31" s="98">
        <v>10323</v>
      </c>
      <c r="AH31" s="98">
        <v>3227</v>
      </c>
      <c r="AI31" s="98">
        <v>15911</v>
      </c>
      <c r="AJ31" s="98">
        <v>7946</v>
      </c>
      <c r="AK31" s="98">
        <v>0</v>
      </c>
      <c r="AL31" s="43">
        <v>2736</v>
      </c>
      <c r="AM31" s="65">
        <v>174929</v>
      </c>
      <c r="AN31" s="69">
        <v>1658</v>
      </c>
      <c r="AO31" s="98">
        <v>123597</v>
      </c>
      <c r="AP31" s="98">
        <v>84</v>
      </c>
      <c r="AQ31" s="98">
        <v>8996</v>
      </c>
      <c r="AR31" s="98">
        <v>47635</v>
      </c>
      <c r="AS31" s="98">
        <v>-270</v>
      </c>
      <c r="AT31" s="65">
        <v>181700</v>
      </c>
      <c r="AU31" s="65">
        <v>356629</v>
      </c>
      <c r="AV31" s="65">
        <v>23982</v>
      </c>
      <c r="AW31" s="65">
        <v>205682</v>
      </c>
      <c r="AX31" s="65">
        <v>380611</v>
      </c>
      <c r="AY31" s="65">
        <v>-148670</v>
      </c>
      <c r="AZ31" s="65">
        <v>57012</v>
      </c>
      <c r="BA31" s="65">
        <v>231941</v>
      </c>
      <c r="BC31" s="356">
        <v>123597</v>
      </c>
    </row>
    <row r="32" spans="1:55" ht="15" customHeight="1">
      <c r="A32" s="135">
        <v>61</v>
      </c>
      <c r="B32" s="43" t="s">
        <v>26</v>
      </c>
      <c r="C32" s="69">
        <v>0</v>
      </c>
      <c r="D32" s="98">
        <v>0</v>
      </c>
      <c r="E32" s="98">
        <v>0</v>
      </c>
      <c r="F32" s="98">
        <v>0</v>
      </c>
      <c r="G32" s="98">
        <v>0</v>
      </c>
      <c r="H32" s="98">
        <v>0</v>
      </c>
      <c r="I32" s="98">
        <v>0</v>
      </c>
      <c r="J32" s="98">
        <v>0</v>
      </c>
      <c r="K32" s="98">
        <v>0</v>
      </c>
      <c r="L32" s="98">
        <v>0</v>
      </c>
      <c r="M32" s="98">
        <v>0</v>
      </c>
      <c r="N32" s="98">
        <v>0</v>
      </c>
      <c r="O32" s="98">
        <v>0</v>
      </c>
      <c r="P32" s="98">
        <v>0</v>
      </c>
      <c r="Q32" s="98">
        <v>0</v>
      </c>
      <c r="R32" s="98">
        <v>0</v>
      </c>
      <c r="S32" s="98">
        <v>0</v>
      </c>
      <c r="T32" s="98">
        <v>0</v>
      </c>
      <c r="U32" s="98">
        <v>0</v>
      </c>
      <c r="V32" s="98">
        <v>0</v>
      </c>
      <c r="W32" s="98">
        <v>0</v>
      </c>
      <c r="X32" s="98">
        <v>0</v>
      </c>
      <c r="Y32" s="98">
        <v>0</v>
      </c>
      <c r="Z32" s="98">
        <v>0</v>
      </c>
      <c r="AA32" s="98">
        <v>0</v>
      </c>
      <c r="AB32" s="98">
        <v>0</v>
      </c>
      <c r="AC32" s="98">
        <v>0</v>
      </c>
      <c r="AD32" s="98">
        <v>0</v>
      </c>
      <c r="AE32" s="98">
        <v>0</v>
      </c>
      <c r="AF32" s="98">
        <v>0</v>
      </c>
      <c r="AG32" s="98">
        <v>0</v>
      </c>
      <c r="AH32" s="98">
        <v>0</v>
      </c>
      <c r="AI32" s="98">
        <v>0</v>
      </c>
      <c r="AJ32" s="98">
        <v>0</v>
      </c>
      <c r="AK32" s="98">
        <v>0</v>
      </c>
      <c r="AL32" s="43">
        <v>8937</v>
      </c>
      <c r="AM32" s="65">
        <v>8937</v>
      </c>
      <c r="AN32" s="69">
        <v>0</v>
      </c>
      <c r="AO32" s="98">
        <v>12307</v>
      </c>
      <c r="AP32" s="98">
        <v>343946</v>
      </c>
      <c r="AQ32" s="98">
        <v>0</v>
      </c>
      <c r="AR32" s="98">
        <v>0</v>
      </c>
      <c r="AS32" s="98">
        <v>0</v>
      </c>
      <c r="AT32" s="65">
        <v>356253</v>
      </c>
      <c r="AU32" s="65">
        <v>365190</v>
      </c>
      <c r="AV32" s="65">
        <v>0</v>
      </c>
      <c r="AW32" s="65">
        <v>356253</v>
      </c>
      <c r="AX32" s="65">
        <v>365190</v>
      </c>
      <c r="AY32" s="65">
        <v>0</v>
      </c>
      <c r="AZ32" s="65">
        <v>356253</v>
      </c>
      <c r="BA32" s="65">
        <v>365190</v>
      </c>
      <c r="BC32" s="356">
        <v>12307</v>
      </c>
    </row>
    <row r="33" spans="1:55" ht="15" customHeight="1">
      <c r="A33" s="136">
        <v>63</v>
      </c>
      <c r="B33" s="44" t="s">
        <v>27</v>
      </c>
      <c r="C33" s="77">
        <v>4</v>
      </c>
      <c r="D33" s="99">
        <v>6</v>
      </c>
      <c r="E33" s="99">
        <v>0</v>
      </c>
      <c r="F33" s="99">
        <v>28</v>
      </c>
      <c r="G33" s="99">
        <v>65</v>
      </c>
      <c r="H33" s="99">
        <v>0</v>
      </c>
      <c r="I33" s="99">
        <v>8</v>
      </c>
      <c r="J33" s="99">
        <v>243</v>
      </c>
      <c r="K33" s="99">
        <v>3</v>
      </c>
      <c r="L33" s="99">
        <v>66</v>
      </c>
      <c r="M33" s="99">
        <v>29</v>
      </c>
      <c r="N33" s="99">
        <v>0</v>
      </c>
      <c r="O33" s="99">
        <v>29</v>
      </c>
      <c r="P33" s="99">
        <v>99</v>
      </c>
      <c r="Q33" s="99">
        <v>211</v>
      </c>
      <c r="R33" s="99">
        <v>27</v>
      </c>
      <c r="S33" s="99">
        <v>66</v>
      </c>
      <c r="T33" s="99">
        <v>129</v>
      </c>
      <c r="U33" s="99">
        <v>12</v>
      </c>
      <c r="V33" s="99">
        <v>77</v>
      </c>
      <c r="W33" s="99">
        <v>180</v>
      </c>
      <c r="X33" s="99">
        <v>4</v>
      </c>
      <c r="Y33" s="99">
        <v>6</v>
      </c>
      <c r="Z33" s="99">
        <v>123</v>
      </c>
      <c r="AA33" s="99">
        <v>49</v>
      </c>
      <c r="AB33" s="99">
        <v>0</v>
      </c>
      <c r="AC33" s="99">
        <v>206</v>
      </c>
      <c r="AD33" s="99">
        <v>980</v>
      </c>
      <c r="AE33" s="99">
        <v>47</v>
      </c>
      <c r="AF33" s="99">
        <v>0</v>
      </c>
      <c r="AG33" s="99">
        <v>70</v>
      </c>
      <c r="AH33" s="99">
        <v>0</v>
      </c>
      <c r="AI33" s="99">
        <v>137</v>
      </c>
      <c r="AJ33" s="99">
        <v>150</v>
      </c>
      <c r="AK33" s="99">
        <v>0</v>
      </c>
      <c r="AL33" s="44">
        <v>6</v>
      </c>
      <c r="AM33" s="74">
        <v>3060</v>
      </c>
      <c r="AN33" s="77">
        <v>0</v>
      </c>
      <c r="AO33" s="99">
        <v>59674</v>
      </c>
      <c r="AP33" s="99">
        <v>194057</v>
      </c>
      <c r="AQ33" s="99">
        <v>23466</v>
      </c>
      <c r="AR33" s="99">
        <v>133046</v>
      </c>
      <c r="AS33" s="99">
        <v>0</v>
      </c>
      <c r="AT33" s="74">
        <v>410243</v>
      </c>
      <c r="AU33" s="74">
        <v>413303</v>
      </c>
      <c r="AV33" s="74">
        <v>6204</v>
      </c>
      <c r="AW33" s="74">
        <v>416447</v>
      </c>
      <c r="AX33" s="74">
        <v>419507</v>
      </c>
      <c r="AY33" s="74">
        <v>-129305</v>
      </c>
      <c r="AZ33" s="74">
        <v>287142</v>
      </c>
      <c r="BA33" s="74">
        <v>290202</v>
      </c>
      <c r="BC33" s="356">
        <v>44568</v>
      </c>
    </row>
    <row r="34" spans="1:55" ht="15" customHeight="1">
      <c r="A34" s="135">
        <v>64</v>
      </c>
      <c r="B34" s="43" t="s">
        <v>297</v>
      </c>
      <c r="C34" s="69">
        <v>47</v>
      </c>
      <c r="D34" s="98">
        <v>0</v>
      </c>
      <c r="E34" s="98">
        <v>0</v>
      </c>
      <c r="F34" s="98">
        <v>0</v>
      </c>
      <c r="G34" s="98">
        <v>0</v>
      </c>
      <c r="H34" s="98">
        <v>0</v>
      </c>
      <c r="I34" s="98">
        <v>0</v>
      </c>
      <c r="J34" s="98">
        <v>2</v>
      </c>
      <c r="K34" s="98">
        <v>0</v>
      </c>
      <c r="L34" s="98">
        <v>0</v>
      </c>
      <c r="M34" s="98">
        <v>3</v>
      </c>
      <c r="N34" s="98">
        <v>0</v>
      </c>
      <c r="O34" s="98">
        <v>0</v>
      </c>
      <c r="P34" s="98">
        <v>0</v>
      </c>
      <c r="Q34" s="98">
        <v>0</v>
      </c>
      <c r="R34" s="98">
        <v>0</v>
      </c>
      <c r="S34" s="98">
        <v>0</v>
      </c>
      <c r="T34" s="98">
        <v>0</v>
      </c>
      <c r="U34" s="98">
        <v>0</v>
      </c>
      <c r="V34" s="98">
        <v>0</v>
      </c>
      <c r="W34" s="98">
        <v>2</v>
      </c>
      <c r="X34" s="98">
        <v>11</v>
      </c>
      <c r="Y34" s="98">
        <v>0</v>
      </c>
      <c r="Z34" s="98">
        <v>16</v>
      </c>
      <c r="AA34" s="98">
        <v>36</v>
      </c>
      <c r="AB34" s="98">
        <v>3</v>
      </c>
      <c r="AC34" s="98">
        <v>1591</v>
      </c>
      <c r="AD34" s="98">
        <v>205</v>
      </c>
      <c r="AE34" s="98">
        <v>10</v>
      </c>
      <c r="AF34" s="98">
        <v>7</v>
      </c>
      <c r="AG34" s="98">
        <v>10968</v>
      </c>
      <c r="AH34" s="98">
        <v>0</v>
      </c>
      <c r="AI34" s="98">
        <v>12</v>
      </c>
      <c r="AJ34" s="98">
        <v>25</v>
      </c>
      <c r="AK34" s="98">
        <v>0</v>
      </c>
      <c r="AL34" s="43">
        <v>88</v>
      </c>
      <c r="AM34" s="65">
        <v>13026</v>
      </c>
      <c r="AN34" s="69">
        <v>5672</v>
      </c>
      <c r="AO34" s="98">
        <v>151511</v>
      </c>
      <c r="AP34" s="98">
        <v>583574</v>
      </c>
      <c r="AQ34" s="98">
        <v>0</v>
      </c>
      <c r="AR34" s="98">
        <v>0</v>
      </c>
      <c r="AS34" s="98">
        <v>0</v>
      </c>
      <c r="AT34" s="65">
        <v>740757</v>
      </c>
      <c r="AU34" s="65">
        <v>753783</v>
      </c>
      <c r="AV34" s="65">
        <v>20667</v>
      </c>
      <c r="AW34" s="65">
        <v>761424</v>
      </c>
      <c r="AX34" s="65">
        <v>774450</v>
      </c>
      <c r="AY34" s="65">
        <v>-21031</v>
      </c>
      <c r="AZ34" s="65">
        <v>740393</v>
      </c>
      <c r="BA34" s="65">
        <v>753419</v>
      </c>
      <c r="BC34" s="356">
        <v>90112</v>
      </c>
    </row>
    <row r="35" spans="1:55" ht="15" customHeight="1">
      <c r="A35" s="135">
        <v>65</v>
      </c>
      <c r="B35" s="43" t="s">
        <v>298</v>
      </c>
      <c r="C35" s="69">
        <v>12</v>
      </c>
      <c r="D35" s="98">
        <v>4</v>
      </c>
      <c r="E35" s="98">
        <v>476</v>
      </c>
      <c r="F35" s="98">
        <v>81</v>
      </c>
      <c r="G35" s="98">
        <v>340</v>
      </c>
      <c r="H35" s="98">
        <v>10</v>
      </c>
      <c r="I35" s="98">
        <v>81</v>
      </c>
      <c r="J35" s="98">
        <v>634</v>
      </c>
      <c r="K35" s="98">
        <v>86</v>
      </c>
      <c r="L35" s="98">
        <v>99</v>
      </c>
      <c r="M35" s="98">
        <v>1337</v>
      </c>
      <c r="N35" s="98">
        <v>156</v>
      </c>
      <c r="O35" s="98">
        <v>49</v>
      </c>
      <c r="P35" s="98">
        <v>357</v>
      </c>
      <c r="Q35" s="98">
        <v>170</v>
      </c>
      <c r="R35" s="98">
        <v>18</v>
      </c>
      <c r="S35" s="98">
        <v>12</v>
      </c>
      <c r="T35" s="98">
        <v>179</v>
      </c>
      <c r="U35" s="98">
        <v>98</v>
      </c>
      <c r="V35" s="98">
        <v>504</v>
      </c>
      <c r="W35" s="98">
        <v>342</v>
      </c>
      <c r="X35" s="98">
        <v>341</v>
      </c>
      <c r="Y35" s="98">
        <v>86</v>
      </c>
      <c r="Z35" s="98">
        <v>342</v>
      </c>
      <c r="AA35" s="98">
        <v>766</v>
      </c>
      <c r="AB35" s="98">
        <v>172</v>
      </c>
      <c r="AC35" s="98">
        <v>772</v>
      </c>
      <c r="AD35" s="98">
        <v>303</v>
      </c>
      <c r="AE35" s="98">
        <v>1</v>
      </c>
      <c r="AF35" s="98">
        <v>180</v>
      </c>
      <c r="AG35" s="98">
        <v>683</v>
      </c>
      <c r="AH35" s="98">
        <v>0</v>
      </c>
      <c r="AI35" s="98">
        <v>677</v>
      </c>
      <c r="AJ35" s="98">
        <v>1057</v>
      </c>
      <c r="AK35" s="98">
        <v>0</v>
      </c>
      <c r="AL35" s="43">
        <v>175</v>
      </c>
      <c r="AM35" s="65">
        <v>10600</v>
      </c>
      <c r="AN35" s="69">
        <v>0</v>
      </c>
      <c r="AO35" s="98">
        <v>33863</v>
      </c>
      <c r="AP35" s="98">
        <v>0</v>
      </c>
      <c r="AQ35" s="98">
        <v>0</v>
      </c>
      <c r="AR35" s="98">
        <v>0</v>
      </c>
      <c r="AS35" s="98">
        <v>0</v>
      </c>
      <c r="AT35" s="65">
        <v>33863</v>
      </c>
      <c r="AU35" s="65">
        <v>44463</v>
      </c>
      <c r="AV35" s="65">
        <v>3959</v>
      </c>
      <c r="AW35" s="65">
        <v>37822</v>
      </c>
      <c r="AX35" s="65">
        <v>48422</v>
      </c>
      <c r="AY35" s="65">
        <v>-2416</v>
      </c>
      <c r="AZ35" s="65">
        <v>35406</v>
      </c>
      <c r="BA35" s="65">
        <v>46006</v>
      </c>
      <c r="BC35" s="356">
        <v>21294</v>
      </c>
    </row>
    <row r="36" spans="1:55" ht="15" customHeight="1">
      <c r="A36" s="135">
        <v>66</v>
      </c>
      <c r="B36" s="43" t="s">
        <v>28</v>
      </c>
      <c r="C36" s="69">
        <v>2609</v>
      </c>
      <c r="D36" s="98">
        <v>884</v>
      </c>
      <c r="E36" s="98">
        <v>523</v>
      </c>
      <c r="F36" s="98">
        <v>1195</v>
      </c>
      <c r="G36" s="98">
        <v>12504</v>
      </c>
      <c r="H36" s="98">
        <v>644</v>
      </c>
      <c r="I36" s="98">
        <v>1458</v>
      </c>
      <c r="J36" s="98">
        <v>17276</v>
      </c>
      <c r="K36" s="98">
        <v>2606</v>
      </c>
      <c r="L36" s="98">
        <v>4032</v>
      </c>
      <c r="M36" s="98">
        <v>10962</v>
      </c>
      <c r="N36" s="98">
        <v>4211</v>
      </c>
      <c r="O36" s="98">
        <v>1365</v>
      </c>
      <c r="P36" s="98">
        <v>9180</v>
      </c>
      <c r="Q36" s="98">
        <v>10870</v>
      </c>
      <c r="R36" s="98">
        <v>1401</v>
      </c>
      <c r="S36" s="98">
        <v>5108</v>
      </c>
      <c r="T36" s="98">
        <v>15768</v>
      </c>
      <c r="U36" s="98">
        <v>6189</v>
      </c>
      <c r="V36" s="98">
        <v>45670</v>
      </c>
      <c r="W36" s="98">
        <v>18171</v>
      </c>
      <c r="X36" s="98">
        <v>5611</v>
      </c>
      <c r="Y36" s="98">
        <v>2740</v>
      </c>
      <c r="Z36" s="98">
        <v>49991</v>
      </c>
      <c r="AA36" s="98">
        <v>27173</v>
      </c>
      <c r="AB36" s="98">
        <v>13186</v>
      </c>
      <c r="AC36" s="98">
        <v>51058</v>
      </c>
      <c r="AD36" s="98">
        <v>32111</v>
      </c>
      <c r="AE36" s="98">
        <v>33384</v>
      </c>
      <c r="AF36" s="98">
        <v>14540</v>
      </c>
      <c r="AG36" s="98">
        <v>36483</v>
      </c>
      <c r="AH36" s="98">
        <v>3598</v>
      </c>
      <c r="AI36" s="98">
        <v>40780</v>
      </c>
      <c r="AJ36" s="98">
        <v>13042</v>
      </c>
      <c r="AK36" s="98">
        <v>0</v>
      </c>
      <c r="AL36" s="43">
        <v>1446</v>
      </c>
      <c r="AM36" s="65">
        <v>497769</v>
      </c>
      <c r="AN36" s="69">
        <v>738</v>
      </c>
      <c r="AO36" s="98">
        <v>22041</v>
      </c>
      <c r="AP36" s="98">
        <v>0</v>
      </c>
      <c r="AQ36" s="98">
        <v>1498</v>
      </c>
      <c r="AR36" s="98">
        <v>22932</v>
      </c>
      <c r="AS36" s="98">
        <v>0</v>
      </c>
      <c r="AT36" s="65">
        <v>47209</v>
      </c>
      <c r="AU36" s="65">
        <v>544978</v>
      </c>
      <c r="AV36" s="65">
        <v>35251</v>
      </c>
      <c r="AW36" s="65">
        <v>82460</v>
      </c>
      <c r="AX36" s="65">
        <v>580229</v>
      </c>
      <c r="AY36" s="65">
        <v>-284289</v>
      </c>
      <c r="AZ36" s="65">
        <v>-201829</v>
      </c>
      <c r="BA36" s="65">
        <v>295940</v>
      </c>
      <c r="BC36" s="356">
        <v>22041</v>
      </c>
    </row>
    <row r="37" spans="1:55" ht="15" customHeight="1">
      <c r="A37" s="135">
        <v>67</v>
      </c>
      <c r="B37" s="43" t="s">
        <v>29</v>
      </c>
      <c r="C37" s="69">
        <v>12</v>
      </c>
      <c r="D37" s="98">
        <v>5</v>
      </c>
      <c r="E37" s="98">
        <v>35</v>
      </c>
      <c r="F37" s="98">
        <v>6</v>
      </c>
      <c r="G37" s="98">
        <v>40</v>
      </c>
      <c r="H37" s="98">
        <v>1</v>
      </c>
      <c r="I37" s="98">
        <v>3</v>
      </c>
      <c r="J37" s="98">
        <v>33</v>
      </c>
      <c r="K37" s="98">
        <v>9</v>
      </c>
      <c r="L37" s="98">
        <v>5</v>
      </c>
      <c r="M37" s="98">
        <v>74</v>
      </c>
      <c r="N37" s="98">
        <v>21</v>
      </c>
      <c r="O37" s="98">
        <v>1</v>
      </c>
      <c r="P37" s="98">
        <v>43</v>
      </c>
      <c r="Q37" s="98">
        <v>50</v>
      </c>
      <c r="R37" s="98">
        <v>0</v>
      </c>
      <c r="S37" s="98">
        <v>42</v>
      </c>
      <c r="T37" s="98">
        <v>64</v>
      </c>
      <c r="U37" s="98">
        <v>9</v>
      </c>
      <c r="V37" s="98">
        <v>131</v>
      </c>
      <c r="W37" s="98">
        <v>25</v>
      </c>
      <c r="X37" s="98">
        <v>10</v>
      </c>
      <c r="Y37" s="98">
        <v>3</v>
      </c>
      <c r="Z37" s="98">
        <v>478</v>
      </c>
      <c r="AA37" s="98">
        <v>49</v>
      </c>
      <c r="AB37" s="98">
        <v>251</v>
      </c>
      <c r="AC37" s="98">
        <v>180</v>
      </c>
      <c r="AD37" s="98">
        <v>1569</v>
      </c>
      <c r="AE37" s="98">
        <v>178</v>
      </c>
      <c r="AF37" s="98">
        <v>828</v>
      </c>
      <c r="AG37" s="98">
        <v>9813</v>
      </c>
      <c r="AH37" s="98">
        <v>120</v>
      </c>
      <c r="AI37" s="98">
        <v>385</v>
      </c>
      <c r="AJ37" s="98">
        <v>5984</v>
      </c>
      <c r="AK37" s="98">
        <v>0</v>
      </c>
      <c r="AL37" s="43">
        <v>59</v>
      </c>
      <c r="AM37" s="65">
        <v>20516</v>
      </c>
      <c r="AN37" s="69">
        <v>95237</v>
      </c>
      <c r="AO37" s="98">
        <v>352625</v>
      </c>
      <c r="AP37" s="98">
        <v>0</v>
      </c>
      <c r="AQ37" s="98">
        <v>0</v>
      </c>
      <c r="AR37" s="98">
        <v>0</v>
      </c>
      <c r="AS37" s="98">
        <v>0</v>
      </c>
      <c r="AT37" s="65">
        <v>447862</v>
      </c>
      <c r="AU37" s="65">
        <v>468378</v>
      </c>
      <c r="AV37" s="65">
        <v>116080</v>
      </c>
      <c r="AW37" s="65">
        <v>563942</v>
      </c>
      <c r="AX37" s="65">
        <v>584458</v>
      </c>
      <c r="AY37" s="65">
        <v>-213166</v>
      </c>
      <c r="AZ37" s="65">
        <v>350776</v>
      </c>
      <c r="BA37" s="65">
        <v>371292</v>
      </c>
      <c r="BC37" s="356">
        <v>352625</v>
      </c>
    </row>
    <row r="38" spans="1:55" ht="15" customHeight="1">
      <c r="A38" s="136">
        <v>68</v>
      </c>
      <c r="B38" s="44" t="s">
        <v>30</v>
      </c>
      <c r="C38" s="77">
        <v>79</v>
      </c>
      <c r="D38" s="99">
        <v>62</v>
      </c>
      <c r="E38" s="99">
        <v>43</v>
      </c>
      <c r="F38" s="99">
        <v>43</v>
      </c>
      <c r="G38" s="99">
        <v>175</v>
      </c>
      <c r="H38" s="99">
        <v>19</v>
      </c>
      <c r="I38" s="99">
        <v>35</v>
      </c>
      <c r="J38" s="99">
        <v>188</v>
      </c>
      <c r="K38" s="99">
        <v>11</v>
      </c>
      <c r="L38" s="99">
        <v>89</v>
      </c>
      <c r="M38" s="99">
        <v>146</v>
      </c>
      <c r="N38" s="99">
        <v>65</v>
      </c>
      <c r="O38" s="99">
        <v>17</v>
      </c>
      <c r="P38" s="99">
        <v>346</v>
      </c>
      <c r="Q38" s="99">
        <v>138</v>
      </c>
      <c r="R38" s="99">
        <v>30</v>
      </c>
      <c r="S38" s="99">
        <v>72</v>
      </c>
      <c r="T38" s="99">
        <v>180</v>
      </c>
      <c r="U38" s="99">
        <v>47</v>
      </c>
      <c r="V38" s="99">
        <v>483</v>
      </c>
      <c r="W38" s="99">
        <v>11</v>
      </c>
      <c r="X38" s="99">
        <v>38</v>
      </c>
      <c r="Y38" s="99">
        <v>144</v>
      </c>
      <c r="Z38" s="99">
        <v>1200</v>
      </c>
      <c r="AA38" s="99">
        <v>809</v>
      </c>
      <c r="AB38" s="99">
        <v>147</v>
      </c>
      <c r="AC38" s="99">
        <v>1161</v>
      </c>
      <c r="AD38" s="99">
        <v>524</v>
      </c>
      <c r="AE38" s="99">
        <v>1045</v>
      </c>
      <c r="AF38" s="99">
        <v>714</v>
      </c>
      <c r="AG38" s="99">
        <v>1883</v>
      </c>
      <c r="AH38" s="99">
        <v>233</v>
      </c>
      <c r="AI38" s="99">
        <v>441</v>
      </c>
      <c r="AJ38" s="99">
        <v>706</v>
      </c>
      <c r="AK38" s="99">
        <v>0</v>
      </c>
      <c r="AL38" s="44">
        <v>7</v>
      </c>
      <c r="AM38" s="74">
        <v>11331</v>
      </c>
      <c r="AN38" s="77">
        <v>0</v>
      </c>
      <c r="AO38" s="99">
        <v>0</v>
      </c>
      <c r="AP38" s="99">
        <v>0</v>
      </c>
      <c r="AQ38" s="99">
        <v>0</v>
      </c>
      <c r="AR38" s="99">
        <v>0</v>
      </c>
      <c r="AS38" s="99">
        <v>0</v>
      </c>
      <c r="AT38" s="74">
        <v>0</v>
      </c>
      <c r="AU38" s="74">
        <v>11331</v>
      </c>
      <c r="AV38" s="74">
        <v>0</v>
      </c>
      <c r="AW38" s="74">
        <v>0</v>
      </c>
      <c r="AX38" s="74">
        <v>11331</v>
      </c>
      <c r="AY38" s="74">
        <v>0</v>
      </c>
      <c r="AZ38" s="74">
        <v>0</v>
      </c>
      <c r="BA38" s="74">
        <v>11331</v>
      </c>
      <c r="BC38" s="356">
        <v>0</v>
      </c>
    </row>
    <row r="39" spans="1:55" ht="15" customHeight="1">
      <c r="A39" s="135">
        <v>69</v>
      </c>
      <c r="B39" s="43" t="s">
        <v>31</v>
      </c>
      <c r="C39" s="69">
        <v>537</v>
      </c>
      <c r="D39" s="98">
        <v>183</v>
      </c>
      <c r="E39" s="98">
        <v>260</v>
      </c>
      <c r="F39" s="98">
        <v>466</v>
      </c>
      <c r="G39" s="98">
        <v>1880</v>
      </c>
      <c r="H39" s="98">
        <v>84</v>
      </c>
      <c r="I39" s="98">
        <v>266</v>
      </c>
      <c r="J39" s="98">
        <v>1461</v>
      </c>
      <c r="K39" s="98">
        <v>135</v>
      </c>
      <c r="L39" s="98">
        <v>581</v>
      </c>
      <c r="M39" s="98">
        <v>3108</v>
      </c>
      <c r="N39" s="98">
        <v>1946</v>
      </c>
      <c r="O39" s="98">
        <v>256</v>
      </c>
      <c r="P39" s="98">
        <v>1390</v>
      </c>
      <c r="Q39" s="98">
        <v>102</v>
      </c>
      <c r="R39" s="98">
        <v>128</v>
      </c>
      <c r="S39" s="98">
        <v>403</v>
      </c>
      <c r="T39" s="98">
        <v>3066</v>
      </c>
      <c r="U39" s="98">
        <v>367</v>
      </c>
      <c r="V39" s="98">
        <v>6210</v>
      </c>
      <c r="W39" s="98">
        <v>959</v>
      </c>
      <c r="X39" s="98">
        <v>389</v>
      </c>
      <c r="Y39" s="98">
        <v>926</v>
      </c>
      <c r="Z39" s="98">
        <v>3980</v>
      </c>
      <c r="AA39" s="98">
        <v>1207</v>
      </c>
      <c r="AB39" s="98">
        <v>703</v>
      </c>
      <c r="AC39" s="98">
        <v>4220</v>
      </c>
      <c r="AD39" s="98">
        <v>729</v>
      </c>
      <c r="AE39" s="98">
        <v>343</v>
      </c>
      <c r="AF39" s="98">
        <v>2957</v>
      </c>
      <c r="AG39" s="98">
        <v>3297</v>
      </c>
      <c r="AH39" s="98">
        <v>220</v>
      </c>
      <c r="AI39" s="98">
        <v>1306</v>
      </c>
      <c r="AJ39" s="98">
        <v>1119</v>
      </c>
      <c r="AK39" s="98">
        <v>5</v>
      </c>
      <c r="AL39" s="43">
        <v>12</v>
      </c>
      <c r="AM39" s="65">
        <v>45201</v>
      </c>
      <c r="AN39" s="69">
        <v>0</v>
      </c>
      <c r="AO39" s="98">
        <v>91</v>
      </c>
      <c r="AP39" s="98">
        <v>0</v>
      </c>
      <c r="AQ39" s="98">
        <v>0</v>
      </c>
      <c r="AR39" s="98">
        <v>0</v>
      </c>
      <c r="AS39" s="98">
        <v>0</v>
      </c>
      <c r="AT39" s="65">
        <v>91</v>
      </c>
      <c r="AU39" s="65">
        <v>45292</v>
      </c>
      <c r="AV39" s="65">
        <v>53</v>
      </c>
      <c r="AW39" s="65">
        <v>144</v>
      </c>
      <c r="AX39" s="65">
        <v>45345</v>
      </c>
      <c r="AY39" s="65">
        <v>-9106</v>
      </c>
      <c r="AZ39" s="65">
        <v>-8962</v>
      </c>
      <c r="BA39" s="65">
        <v>36239</v>
      </c>
      <c r="BC39" s="356">
        <v>91</v>
      </c>
    </row>
    <row r="40" spans="1:55" ht="15" customHeight="1">
      <c r="A40" s="137">
        <v>70</v>
      </c>
      <c r="B40" s="47" t="s">
        <v>299</v>
      </c>
      <c r="C40" s="57">
        <v>76161</v>
      </c>
      <c r="D40" s="67">
        <v>12264</v>
      </c>
      <c r="E40" s="67">
        <v>21127</v>
      </c>
      <c r="F40" s="67">
        <v>14610</v>
      </c>
      <c r="G40" s="67">
        <v>170128</v>
      </c>
      <c r="H40" s="67">
        <v>11128</v>
      </c>
      <c r="I40" s="67">
        <v>44861</v>
      </c>
      <c r="J40" s="67">
        <v>587733</v>
      </c>
      <c r="K40" s="67">
        <v>400295</v>
      </c>
      <c r="L40" s="67">
        <v>50725</v>
      </c>
      <c r="M40" s="67">
        <v>1039838</v>
      </c>
      <c r="N40" s="67">
        <v>376373</v>
      </c>
      <c r="O40" s="67">
        <v>28586</v>
      </c>
      <c r="P40" s="67">
        <v>144576</v>
      </c>
      <c r="Q40" s="67">
        <v>123414</v>
      </c>
      <c r="R40" s="67">
        <v>20391</v>
      </c>
      <c r="S40" s="67">
        <v>127238</v>
      </c>
      <c r="T40" s="67">
        <v>471225</v>
      </c>
      <c r="U40" s="67">
        <v>81152</v>
      </c>
      <c r="V40" s="67">
        <v>246484</v>
      </c>
      <c r="W40" s="67">
        <v>223647</v>
      </c>
      <c r="X40" s="67">
        <v>17057</v>
      </c>
      <c r="Y40" s="67">
        <v>14996</v>
      </c>
      <c r="Z40" s="67">
        <v>169790</v>
      </c>
      <c r="AA40" s="67">
        <v>74982</v>
      </c>
      <c r="AB40" s="67">
        <v>78811</v>
      </c>
      <c r="AC40" s="67">
        <v>267337</v>
      </c>
      <c r="AD40" s="67">
        <v>107801</v>
      </c>
      <c r="AE40" s="67">
        <v>102976</v>
      </c>
      <c r="AF40" s="67">
        <v>58999</v>
      </c>
      <c r="AG40" s="67">
        <v>277165</v>
      </c>
      <c r="AH40" s="67">
        <v>18211</v>
      </c>
      <c r="AI40" s="67">
        <v>107248</v>
      </c>
      <c r="AJ40" s="67">
        <v>169336</v>
      </c>
      <c r="AK40" s="67">
        <v>11331</v>
      </c>
      <c r="AL40" s="47">
        <v>20735</v>
      </c>
      <c r="AM40" s="72">
        <v>5768731</v>
      </c>
      <c r="AN40" s="57">
        <v>138079</v>
      </c>
      <c r="AO40" s="67">
        <v>2485115</v>
      </c>
      <c r="AP40" s="67">
        <v>1127682</v>
      </c>
      <c r="AQ40" s="67">
        <v>262397</v>
      </c>
      <c r="AR40" s="67">
        <v>900665</v>
      </c>
      <c r="AS40" s="67">
        <v>21685</v>
      </c>
      <c r="AT40" s="72">
        <v>4935623</v>
      </c>
      <c r="AU40" s="72">
        <v>10704354</v>
      </c>
      <c r="AV40" s="72">
        <v>4918403</v>
      </c>
      <c r="AW40" s="72">
        <v>9854026</v>
      </c>
      <c r="AX40" s="72">
        <v>15622757</v>
      </c>
      <c r="AY40" s="72">
        <v>-5059148</v>
      </c>
      <c r="AZ40" s="72">
        <v>4794878</v>
      </c>
      <c r="BA40" s="72">
        <v>10563609</v>
      </c>
      <c r="BC40" s="356">
        <v>2396040</v>
      </c>
    </row>
    <row r="41" spans="1:55" ht="15" customHeight="1">
      <c r="A41" s="135">
        <v>71</v>
      </c>
      <c r="B41" s="43" t="s">
        <v>268</v>
      </c>
      <c r="C41" s="69">
        <v>357</v>
      </c>
      <c r="D41" s="98">
        <v>318</v>
      </c>
      <c r="E41" s="98">
        <v>853</v>
      </c>
      <c r="F41" s="98">
        <v>1796</v>
      </c>
      <c r="G41" s="98">
        <v>2637</v>
      </c>
      <c r="H41" s="98">
        <v>240</v>
      </c>
      <c r="I41" s="98">
        <v>891</v>
      </c>
      <c r="J41" s="98">
        <v>5515</v>
      </c>
      <c r="K41" s="98">
        <v>1939</v>
      </c>
      <c r="L41" s="98">
        <v>1552</v>
      </c>
      <c r="M41" s="98">
        <v>14094</v>
      </c>
      <c r="N41" s="98">
        <v>8279</v>
      </c>
      <c r="O41" s="98">
        <v>1002</v>
      </c>
      <c r="P41" s="98">
        <v>2912</v>
      </c>
      <c r="Q41" s="98">
        <v>4764</v>
      </c>
      <c r="R41" s="98">
        <v>449</v>
      </c>
      <c r="S41" s="98">
        <v>835</v>
      </c>
      <c r="T41" s="98">
        <v>6810</v>
      </c>
      <c r="U41" s="98">
        <v>2206</v>
      </c>
      <c r="V41" s="98">
        <v>9647</v>
      </c>
      <c r="W41" s="98">
        <v>2746</v>
      </c>
      <c r="X41" s="98">
        <v>487</v>
      </c>
      <c r="Y41" s="98">
        <v>1104</v>
      </c>
      <c r="Z41" s="98">
        <v>13459</v>
      </c>
      <c r="AA41" s="98">
        <v>7294</v>
      </c>
      <c r="AB41" s="98">
        <v>1992</v>
      </c>
      <c r="AC41" s="98">
        <v>10114</v>
      </c>
      <c r="AD41" s="98">
        <v>3385</v>
      </c>
      <c r="AE41" s="98">
        <v>4602</v>
      </c>
      <c r="AF41" s="98">
        <v>2096</v>
      </c>
      <c r="AG41" s="98">
        <v>8843</v>
      </c>
      <c r="AH41" s="98">
        <v>1720</v>
      </c>
      <c r="AI41" s="98">
        <v>4580</v>
      </c>
      <c r="AJ41" s="98">
        <v>8410</v>
      </c>
      <c r="AK41" s="98">
        <v>0</v>
      </c>
      <c r="AL41" s="43">
        <v>151</v>
      </c>
      <c r="AM41" s="65">
        <v>138079</v>
      </c>
      <c r="AO41" s="356">
        <v>337142</v>
      </c>
      <c r="BC41" s="356">
        <v>337142</v>
      </c>
    </row>
    <row r="42" spans="1:55" ht="15" customHeight="1">
      <c r="A42" s="135">
        <v>91</v>
      </c>
      <c r="B42" s="43" t="s">
        <v>269</v>
      </c>
      <c r="C42" s="69">
        <v>14317</v>
      </c>
      <c r="D42" s="98">
        <v>5064</v>
      </c>
      <c r="E42" s="98">
        <v>4861</v>
      </c>
      <c r="F42" s="98">
        <v>5986</v>
      </c>
      <c r="G42" s="98">
        <v>45023</v>
      </c>
      <c r="H42" s="98">
        <v>3341</v>
      </c>
      <c r="I42" s="98">
        <v>15304</v>
      </c>
      <c r="J42" s="98">
        <v>16619</v>
      </c>
      <c r="K42" s="98">
        <v>2934</v>
      </c>
      <c r="L42" s="98">
        <v>19151</v>
      </c>
      <c r="M42" s="98">
        <v>22629</v>
      </c>
      <c r="N42" s="98">
        <v>8201</v>
      </c>
      <c r="O42" s="98">
        <v>13961</v>
      </c>
      <c r="P42" s="98">
        <v>33451</v>
      </c>
      <c r="Q42" s="98">
        <v>50957</v>
      </c>
      <c r="R42" s="98">
        <v>7282</v>
      </c>
      <c r="S42" s="98">
        <v>43526</v>
      </c>
      <c r="T42" s="98">
        <v>45506</v>
      </c>
      <c r="U42" s="98">
        <v>30025</v>
      </c>
      <c r="V42" s="98">
        <v>172131</v>
      </c>
      <c r="W42" s="98">
        <v>24470</v>
      </c>
      <c r="X42" s="98">
        <v>5447</v>
      </c>
      <c r="Y42" s="98">
        <v>18095</v>
      </c>
      <c r="Z42" s="98">
        <v>265765</v>
      </c>
      <c r="AA42" s="98">
        <v>78505</v>
      </c>
      <c r="AB42" s="98">
        <v>21325</v>
      </c>
      <c r="AC42" s="98">
        <v>121235</v>
      </c>
      <c r="AD42" s="98">
        <v>36266</v>
      </c>
      <c r="AE42" s="98">
        <v>152966</v>
      </c>
      <c r="AF42" s="98">
        <v>172991</v>
      </c>
      <c r="AG42" s="98">
        <v>406603</v>
      </c>
      <c r="AH42" s="98">
        <v>21023</v>
      </c>
      <c r="AI42" s="98">
        <v>137086</v>
      </c>
      <c r="AJ42" s="98">
        <v>96709</v>
      </c>
      <c r="AK42" s="98">
        <v>0</v>
      </c>
      <c r="AL42" s="43">
        <v>323</v>
      </c>
      <c r="AM42" s="65">
        <v>2119078</v>
      </c>
      <c r="AO42" s="356">
        <f>AO29-AO41</f>
        <v>121341</v>
      </c>
      <c r="BC42" s="356">
        <f>BC29-BC41</f>
        <v>121341</v>
      </c>
    </row>
    <row r="43" spans="1:55" ht="15" customHeight="1">
      <c r="A43" s="135">
        <v>92</v>
      </c>
      <c r="B43" s="43" t="s">
        <v>270</v>
      </c>
      <c r="C43" s="69">
        <v>29360</v>
      </c>
      <c r="D43" s="98">
        <v>8015</v>
      </c>
      <c r="E43" s="98">
        <v>7309</v>
      </c>
      <c r="F43" s="98">
        <v>2850</v>
      </c>
      <c r="G43" s="98">
        <v>11995</v>
      </c>
      <c r="H43" s="98">
        <v>1338</v>
      </c>
      <c r="I43" s="98">
        <v>-107</v>
      </c>
      <c r="J43" s="98">
        <v>44624</v>
      </c>
      <c r="K43" s="98">
        <v>21586</v>
      </c>
      <c r="L43" s="98">
        <v>8052</v>
      </c>
      <c r="M43" s="98">
        <v>199297</v>
      </c>
      <c r="N43" s="98">
        <v>97278</v>
      </c>
      <c r="O43" s="98">
        <v>2453</v>
      </c>
      <c r="P43" s="98">
        <v>30611</v>
      </c>
      <c r="Q43" s="98">
        <v>-19856</v>
      </c>
      <c r="R43" s="98">
        <v>-1222</v>
      </c>
      <c r="S43" s="98">
        <v>-12078</v>
      </c>
      <c r="T43" s="98">
        <v>36957</v>
      </c>
      <c r="U43" s="98">
        <v>4008</v>
      </c>
      <c r="V43" s="98">
        <v>8697</v>
      </c>
      <c r="W43" s="98">
        <v>29589</v>
      </c>
      <c r="X43" s="98">
        <v>6627</v>
      </c>
      <c r="Y43" s="98">
        <v>5926</v>
      </c>
      <c r="Z43" s="98">
        <v>53176</v>
      </c>
      <c r="AA43" s="98">
        <v>55914</v>
      </c>
      <c r="AB43" s="98">
        <v>223063</v>
      </c>
      <c r="AC43" s="98">
        <v>39116</v>
      </c>
      <c r="AD43" s="98">
        <v>42793</v>
      </c>
      <c r="AE43" s="98">
        <v>0</v>
      </c>
      <c r="AF43" s="98">
        <v>430</v>
      </c>
      <c r="AG43" s="98">
        <v>10104</v>
      </c>
      <c r="AH43" s="98">
        <v>1717</v>
      </c>
      <c r="AI43" s="98">
        <v>-7002</v>
      </c>
      <c r="AJ43" s="98">
        <v>43097</v>
      </c>
      <c r="AK43" s="98">
        <v>0</v>
      </c>
      <c r="AL43" s="43">
        <v>12802</v>
      </c>
      <c r="AM43" s="65">
        <v>998519</v>
      </c>
      <c r="AO43" s="356">
        <f>AO40-AO41</f>
        <v>2147973</v>
      </c>
      <c r="BC43" s="356">
        <f>BC40-BC41</f>
        <v>2058898</v>
      </c>
    </row>
    <row r="44" spans="1:55" ht="15" customHeight="1">
      <c r="A44" s="135">
        <v>93</v>
      </c>
      <c r="B44" s="43" t="s">
        <v>271</v>
      </c>
      <c r="C44" s="69">
        <v>22160</v>
      </c>
      <c r="D44" s="98">
        <v>3584</v>
      </c>
      <c r="E44" s="98">
        <v>5260</v>
      </c>
      <c r="F44" s="98">
        <v>3365</v>
      </c>
      <c r="G44" s="98">
        <v>18162</v>
      </c>
      <c r="H44" s="98">
        <v>2008</v>
      </c>
      <c r="I44" s="98">
        <v>3732</v>
      </c>
      <c r="J44" s="98">
        <v>73681</v>
      </c>
      <c r="K44" s="98">
        <v>16275</v>
      </c>
      <c r="L44" s="98">
        <v>10409</v>
      </c>
      <c r="M44" s="98">
        <v>96730</v>
      </c>
      <c r="N44" s="98">
        <v>16379</v>
      </c>
      <c r="O44" s="98">
        <v>4203</v>
      </c>
      <c r="P44" s="98">
        <v>25000</v>
      </c>
      <c r="Q44" s="98">
        <v>51557</v>
      </c>
      <c r="R44" s="98">
        <v>5627</v>
      </c>
      <c r="S44" s="98">
        <v>41927</v>
      </c>
      <c r="T44" s="98">
        <v>54728</v>
      </c>
      <c r="U44" s="98">
        <v>10751</v>
      </c>
      <c r="V44" s="98">
        <v>19292</v>
      </c>
      <c r="W44" s="98">
        <v>61173</v>
      </c>
      <c r="X44" s="98">
        <v>7440</v>
      </c>
      <c r="Y44" s="98">
        <v>3396</v>
      </c>
      <c r="Z44" s="98">
        <v>51525</v>
      </c>
      <c r="AA44" s="98">
        <v>17804</v>
      </c>
      <c r="AB44" s="98">
        <v>176682</v>
      </c>
      <c r="AC44" s="98">
        <v>54501</v>
      </c>
      <c r="AD44" s="98">
        <v>33806</v>
      </c>
      <c r="AE44" s="98">
        <v>103876</v>
      </c>
      <c r="AF44" s="98">
        <v>53004</v>
      </c>
      <c r="AG44" s="98">
        <v>48716</v>
      </c>
      <c r="AH44" s="98">
        <v>2826</v>
      </c>
      <c r="AI44" s="98">
        <v>40008</v>
      </c>
      <c r="AJ44" s="98">
        <v>38807</v>
      </c>
      <c r="AK44" s="98">
        <v>0</v>
      </c>
      <c r="AL44" s="43">
        <v>1777</v>
      </c>
      <c r="AM44" s="65">
        <v>1180171</v>
      </c>
    </row>
    <row r="45" spans="1:55" ht="15" customHeight="1">
      <c r="A45" s="135">
        <v>94</v>
      </c>
      <c r="B45" s="140" t="s">
        <v>300</v>
      </c>
      <c r="C45" s="69">
        <v>5648</v>
      </c>
      <c r="D45" s="98">
        <v>741</v>
      </c>
      <c r="E45" s="98">
        <v>2001</v>
      </c>
      <c r="F45" s="98">
        <v>1432</v>
      </c>
      <c r="G45" s="98">
        <v>45005</v>
      </c>
      <c r="H45" s="98">
        <v>925</v>
      </c>
      <c r="I45" s="98">
        <v>1661</v>
      </c>
      <c r="J45" s="98">
        <v>12883</v>
      </c>
      <c r="K45" s="98">
        <v>114516</v>
      </c>
      <c r="L45" s="98">
        <v>2890</v>
      </c>
      <c r="M45" s="98">
        <v>21242</v>
      </c>
      <c r="N45" s="98">
        <v>2770</v>
      </c>
      <c r="O45" s="98">
        <v>1321</v>
      </c>
      <c r="P45" s="98">
        <v>2754</v>
      </c>
      <c r="Q45" s="98">
        <v>2368</v>
      </c>
      <c r="R45" s="98">
        <v>206</v>
      </c>
      <c r="S45" s="98">
        <v>6126</v>
      </c>
      <c r="T45" s="98">
        <v>376</v>
      </c>
      <c r="U45" s="98">
        <v>5740</v>
      </c>
      <c r="V45" s="98">
        <v>17619</v>
      </c>
      <c r="W45" s="98">
        <v>10260</v>
      </c>
      <c r="X45" s="98">
        <v>1596</v>
      </c>
      <c r="Y45" s="98">
        <v>847</v>
      </c>
      <c r="Z45" s="98">
        <v>23958</v>
      </c>
      <c r="AA45" s="98">
        <v>4783</v>
      </c>
      <c r="AB45" s="98">
        <v>24677</v>
      </c>
      <c r="AC45" s="98">
        <v>22132</v>
      </c>
      <c r="AD45" s="98">
        <v>7892</v>
      </c>
      <c r="AE45" s="98">
        <v>770</v>
      </c>
      <c r="AF45" s="98">
        <v>2774</v>
      </c>
      <c r="AG45" s="98">
        <v>10701</v>
      </c>
      <c r="AH45" s="98">
        <v>1588</v>
      </c>
      <c r="AI45" s="98">
        <v>14033</v>
      </c>
      <c r="AJ45" s="98">
        <v>14934</v>
      </c>
      <c r="AK45" s="98">
        <v>0</v>
      </c>
      <c r="AL45" s="43">
        <v>634</v>
      </c>
      <c r="AM45" s="65">
        <v>389803</v>
      </c>
    </row>
    <row r="46" spans="1:55" ht="15" customHeight="1">
      <c r="A46" s="135">
        <v>95</v>
      </c>
      <c r="B46" s="43" t="s">
        <v>273</v>
      </c>
      <c r="C46" s="69">
        <v>-6961</v>
      </c>
      <c r="D46" s="98">
        <v>-1456</v>
      </c>
      <c r="E46" s="98">
        <v>-23</v>
      </c>
      <c r="F46" s="98">
        <v>0</v>
      </c>
      <c r="G46" s="98">
        <v>-532</v>
      </c>
      <c r="H46" s="98">
        <v>0</v>
      </c>
      <c r="I46" s="98">
        <v>-1</v>
      </c>
      <c r="J46" s="98">
        <v>0</v>
      </c>
      <c r="K46" s="98">
        <v>-1928</v>
      </c>
      <c r="L46" s="98">
        <v>0</v>
      </c>
      <c r="M46" s="98">
        <v>-3</v>
      </c>
      <c r="N46" s="98">
        <v>0</v>
      </c>
      <c r="O46" s="98">
        <v>0</v>
      </c>
      <c r="P46" s="98">
        <v>-1</v>
      </c>
      <c r="Q46" s="98">
        <v>-1</v>
      </c>
      <c r="R46" s="98">
        <v>0</v>
      </c>
      <c r="S46" s="98">
        <v>-3</v>
      </c>
      <c r="T46" s="98">
        <v>-4</v>
      </c>
      <c r="U46" s="98">
        <v>0</v>
      </c>
      <c r="V46" s="98">
        <v>-2110</v>
      </c>
      <c r="W46" s="98">
        <v>-30</v>
      </c>
      <c r="X46" s="98">
        <v>-1733</v>
      </c>
      <c r="Y46" s="98">
        <v>0</v>
      </c>
      <c r="Z46" s="98">
        <v>-282</v>
      </c>
      <c r="AA46" s="98">
        <v>-3873</v>
      </c>
      <c r="AB46" s="98">
        <v>-196</v>
      </c>
      <c r="AC46" s="98">
        <v>-1552</v>
      </c>
      <c r="AD46" s="98">
        <v>-2</v>
      </c>
      <c r="AE46" s="98">
        <v>0</v>
      </c>
      <c r="AF46" s="98">
        <v>-92</v>
      </c>
      <c r="AG46" s="98">
        <v>-8713</v>
      </c>
      <c r="AH46" s="98">
        <v>-1079</v>
      </c>
      <c r="AI46" s="98">
        <v>-13</v>
      </c>
      <c r="AJ46" s="98">
        <v>-1</v>
      </c>
      <c r="AK46" s="98">
        <v>0</v>
      </c>
      <c r="AL46" s="43">
        <v>-183</v>
      </c>
      <c r="AM46" s="65">
        <v>-30772</v>
      </c>
    </row>
    <row r="47" spans="1:55" ht="15" customHeight="1">
      <c r="A47" s="137">
        <v>96</v>
      </c>
      <c r="B47" s="47" t="s">
        <v>301</v>
      </c>
      <c r="C47" s="57">
        <v>64881</v>
      </c>
      <c r="D47" s="67">
        <v>16266</v>
      </c>
      <c r="E47" s="67">
        <v>20261</v>
      </c>
      <c r="F47" s="67">
        <v>15429</v>
      </c>
      <c r="G47" s="67">
        <v>122290</v>
      </c>
      <c r="H47" s="67">
        <v>7852</v>
      </c>
      <c r="I47" s="67">
        <v>21480</v>
      </c>
      <c r="J47" s="67">
        <v>153322</v>
      </c>
      <c r="K47" s="67">
        <v>155322</v>
      </c>
      <c r="L47" s="67">
        <v>42054</v>
      </c>
      <c r="M47" s="67">
        <v>353989</v>
      </c>
      <c r="N47" s="67">
        <v>132907</v>
      </c>
      <c r="O47" s="67">
        <v>22940</v>
      </c>
      <c r="P47" s="67">
        <v>94727</v>
      </c>
      <c r="Q47" s="67">
        <v>89789</v>
      </c>
      <c r="R47" s="67">
        <v>12342</v>
      </c>
      <c r="S47" s="67">
        <v>80333</v>
      </c>
      <c r="T47" s="67">
        <v>144373</v>
      </c>
      <c r="U47" s="67">
        <v>52730</v>
      </c>
      <c r="V47" s="67">
        <v>225276</v>
      </c>
      <c r="W47" s="67">
        <v>128208</v>
      </c>
      <c r="X47" s="67">
        <v>19864</v>
      </c>
      <c r="Y47" s="67">
        <v>29368</v>
      </c>
      <c r="Z47" s="67">
        <v>407601</v>
      </c>
      <c r="AA47" s="67">
        <v>160427</v>
      </c>
      <c r="AB47" s="67">
        <v>447543</v>
      </c>
      <c r="AC47" s="67">
        <v>245546</v>
      </c>
      <c r="AD47" s="67">
        <v>124140</v>
      </c>
      <c r="AE47" s="67">
        <v>262214</v>
      </c>
      <c r="AF47" s="67">
        <v>231203</v>
      </c>
      <c r="AG47" s="67">
        <v>476254</v>
      </c>
      <c r="AH47" s="67">
        <v>27795</v>
      </c>
      <c r="AI47" s="67">
        <v>188692</v>
      </c>
      <c r="AJ47" s="67">
        <v>201956</v>
      </c>
      <c r="AK47" s="67">
        <v>0</v>
      </c>
      <c r="AL47" s="47">
        <v>15504</v>
      </c>
      <c r="AM47" s="72">
        <v>4794878</v>
      </c>
    </row>
    <row r="48" spans="1:55" ht="15" customHeight="1">
      <c r="A48" s="137">
        <v>97</v>
      </c>
      <c r="B48" s="47" t="s">
        <v>275</v>
      </c>
      <c r="C48" s="57">
        <v>141042</v>
      </c>
      <c r="D48" s="67">
        <v>28530</v>
      </c>
      <c r="E48" s="67">
        <v>41388</v>
      </c>
      <c r="F48" s="67">
        <v>30039</v>
      </c>
      <c r="G48" s="67">
        <v>292418</v>
      </c>
      <c r="H48" s="67">
        <v>18980</v>
      </c>
      <c r="I48" s="67">
        <v>66341</v>
      </c>
      <c r="J48" s="67">
        <v>741055</v>
      </c>
      <c r="K48" s="67">
        <v>555617</v>
      </c>
      <c r="L48" s="67">
        <v>92779</v>
      </c>
      <c r="M48" s="67">
        <v>1393827</v>
      </c>
      <c r="N48" s="67">
        <v>509280</v>
      </c>
      <c r="O48" s="67">
        <v>51526</v>
      </c>
      <c r="P48" s="67">
        <v>239303</v>
      </c>
      <c r="Q48" s="67">
        <v>213203</v>
      </c>
      <c r="R48" s="67">
        <v>32733</v>
      </c>
      <c r="S48" s="67">
        <v>207571</v>
      </c>
      <c r="T48" s="67">
        <v>615598</v>
      </c>
      <c r="U48" s="67">
        <v>133882</v>
      </c>
      <c r="V48" s="67">
        <v>471760</v>
      </c>
      <c r="W48" s="67">
        <v>351855</v>
      </c>
      <c r="X48" s="67">
        <v>36921</v>
      </c>
      <c r="Y48" s="67">
        <v>44364</v>
      </c>
      <c r="Z48" s="67">
        <v>577391</v>
      </c>
      <c r="AA48" s="67">
        <v>235409</v>
      </c>
      <c r="AB48" s="67">
        <v>526354</v>
      </c>
      <c r="AC48" s="67">
        <v>512883</v>
      </c>
      <c r="AD48" s="67">
        <v>231941</v>
      </c>
      <c r="AE48" s="67">
        <v>365190</v>
      </c>
      <c r="AF48" s="67">
        <v>290202</v>
      </c>
      <c r="AG48" s="67">
        <v>753419</v>
      </c>
      <c r="AH48" s="67">
        <v>46006</v>
      </c>
      <c r="AI48" s="67">
        <v>295940</v>
      </c>
      <c r="AJ48" s="67">
        <v>371292</v>
      </c>
      <c r="AK48" s="67">
        <v>11331</v>
      </c>
      <c r="AL48" s="47">
        <v>36239</v>
      </c>
      <c r="AM48" s="72">
        <v>10563609</v>
      </c>
    </row>
    <row r="49" spans="2:39">
      <c r="B49" s="356" t="s">
        <v>312</v>
      </c>
      <c r="C49" s="356">
        <v>12687</v>
      </c>
      <c r="D49" s="356">
        <v>4585</v>
      </c>
      <c r="E49" s="356">
        <v>4285</v>
      </c>
      <c r="F49" s="356">
        <v>4958</v>
      </c>
      <c r="G49" s="356">
        <v>37806</v>
      </c>
      <c r="H49" s="356">
        <v>2831</v>
      </c>
      <c r="I49" s="356">
        <v>12905</v>
      </c>
      <c r="J49" s="356">
        <v>13717</v>
      </c>
      <c r="K49" s="356">
        <v>2298</v>
      </c>
      <c r="L49" s="356">
        <v>16064</v>
      </c>
      <c r="M49" s="356">
        <v>19243</v>
      </c>
      <c r="N49" s="356">
        <v>6208</v>
      </c>
      <c r="O49" s="356">
        <v>11852</v>
      </c>
      <c r="P49" s="356">
        <v>28242</v>
      </c>
      <c r="Q49" s="356">
        <v>42477</v>
      </c>
      <c r="R49" s="356">
        <v>5981</v>
      </c>
      <c r="S49" s="356">
        <v>36267</v>
      </c>
      <c r="T49" s="356">
        <v>37977</v>
      </c>
      <c r="U49" s="356">
        <v>25424</v>
      </c>
      <c r="V49" s="356">
        <v>147529</v>
      </c>
      <c r="W49" s="356">
        <v>19300</v>
      </c>
      <c r="X49" s="356">
        <v>4378</v>
      </c>
      <c r="Y49" s="356">
        <v>15849</v>
      </c>
      <c r="Z49" s="356">
        <v>228564</v>
      </c>
      <c r="AA49" s="356">
        <v>61007</v>
      </c>
      <c r="AB49" s="356">
        <v>19277</v>
      </c>
      <c r="AC49" s="356">
        <v>102421</v>
      </c>
      <c r="AD49" s="356">
        <v>30904</v>
      </c>
      <c r="AE49" s="356">
        <v>113979</v>
      </c>
      <c r="AF49" s="356">
        <v>135823</v>
      </c>
      <c r="AG49" s="356">
        <v>347257</v>
      </c>
      <c r="AH49" s="356">
        <v>19029</v>
      </c>
      <c r="AI49" s="356">
        <v>119651</v>
      </c>
      <c r="AJ49" s="356">
        <v>86291</v>
      </c>
      <c r="AK49" s="356">
        <v>0</v>
      </c>
      <c r="AL49" s="356">
        <v>270</v>
      </c>
      <c r="AM49" s="356">
        <v>1777336</v>
      </c>
    </row>
    <row r="50" spans="2:39">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row>
    <row r="51" spans="2:39">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row>
  </sheetData>
  <sheetProtection sheet="1" objects="1" scenarios="1"/>
  <phoneticPr fontId="5"/>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ご利用にあたって（必ずお読みください）</vt:lpstr>
      <vt:lpstr>データ入力表</vt:lpstr>
      <vt:lpstr>①結果</vt:lpstr>
      <vt:lpstr>②表</vt:lpstr>
      <vt:lpstr>③フロー</vt:lpstr>
      <vt:lpstr>④グラフ</vt:lpstr>
      <vt:lpstr>計算</vt:lpstr>
      <vt:lpstr>価格変換</vt:lpstr>
      <vt:lpstr>マージン</vt:lpstr>
      <vt:lpstr>各種係数</vt:lpstr>
      <vt:lpstr>逆行列係数</vt:lpstr>
      <vt:lpstr>投入係数</vt:lpstr>
      <vt:lpstr>H27取引基本表（生産者）(36)</vt:lpstr>
      <vt:lpstr>'H27取引基本表（生産者）(36)'!Print_Titles</vt:lpstr>
      <vt:lpstr>逆行列係数!Print_Titles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2016-09-27T10:09:38Z</cp:lastPrinted>
  <dcterms:created xsi:type="dcterms:W3CDTF">2010-03-19T06:29:47Z</dcterms:created>
  <dcterms:modified xsi:type="dcterms:W3CDTF">2020-03-11T06:42:49Z</dcterms:modified>
</cp:coreProperties>
</file>