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9040" windowHeight="15840"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数式用" sheetId="16" state="hidden" r:id="rId6"/>
  </sheets>
  <externalReferences>
    <externalReference r:id="rId7"/>
    <externalReference r:id="rId8"/>
    <externalReference r:id="rId9"/>
  </externalReferences>
  <definedNames>
    <definedName name="_xlnm._FilterDatabase" localSheetId="5" hidden="1">数式用!#REF!</definedName>
    <definedName name="_xlnm._FilterDatabase" localSheetId="3" hidden="1">'別紙様式2-2 個表_処遇'!$L$11:$AH$11</definedName>
    <definedName name="_xlnm._FilterDatabase" localSheetId="4" hidden="1">'別紙様式2-3 個表_特定'!$L$11:$AI$11</definedName>
    <definedName name="_xlnm.Print_Area" localSheetId="0">はじめに!$A$1:$F$35</definedName>
    <definedName name="_xlnm.Print_Area" localSheetId="1">基本情報入力シート!$A$1:$AA$52</definedName>
    <definedName name="_xlnm.Print_Area" localSheetId="5">数式用!$A$1:$I$28</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7"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E61" i="70" l="1"/>
  <c r="Y61" i="70"/>
  <c r="S61" i="70"/>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S62" i="70" s="1"/>
  <c r="T63" i="70" s="1"/>
  <c r="N63" i="70" s="1"/>
  <c r="AO66" i="70"/>
  <c r="AN64" i="70"/>
  <c r="AQ64" i="70" s="1"/>
  <c r="AP69" i="70"/>
  <c r="AN69" i="70"/>
  <c r="AO69" i="70"/>
  <c r="AN67" i="70"/>
  <c r="AO70" i="70"/>
  <c r="AB29" i="70"/>
  <c r="AS69" i="70" l="1"/>
  <c r="Y66" i="70"/>
  <c r="AQ67" i="70"/>
  <c r="AR64" i="70"/>
  <c r="Y64" i="70"/>
  <c r="Z65" i="70" s="1"/>
  <c r="AS67" i="70"/>
  <c r="S64" i="70" s="1"/>
  <c r="T65" i="70" s="1"/>
  <c r="AQ70" i="70"/>
  <c r="AB50" i="70"/>
  <c r="AL50" i="70" s="1"/>
  <c r="N65" i="70" l="1"/>
  <c r="AE66" i="70"/>
  <c r="AF67" i="70" s="1"/>
  <c r="AS70" i="70"/>
  <c r="Z67" i="70"/>
  <c r="D28"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E93" authorId="0" shapeId="0">
      <text>
        <r>
          <rPr>
            <b/>
            <sz val="9"/>
            <color indexed="81"/>
            <rFont val="MS P ゴシック"/>
            <family val="3"/>
            <charset val="128"/>
          </rPr>
          <t>初めて処遇改善加算を取得した後、より上位の加算区分を取得する際などに、数次にわたり賃金改善を行っている場合には、これまでに増額した分を含めて記載することができます。</t>
        </r>
      </text>
    </comment>
    <comment ref="L96" authorId="0" shapeId="0">
      <text>
        <r>
          <rPr>
            <b/>
            <sz val="9"/>
            <color indexed="81"/>
            <rFont val="MS P ゴシック"/>
            <family val="3"/>
            <charset val="128"/>
          </rPr>
          <t>年号（平成・令和）を選択して下さい。</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<sst xmlns="http://schemas.openxmlformats.org/spreadsheetml/2006/main" count="2191" uniqueCount="503">
  <si>
    <t>電話番号</t>
    <rPh sb="0" eb="2">
      <t>デンワ</t>
    </rPh>
    <rPh sb="2" eb="4">
      <t>バンゴウ</t>
    </rPh>
    <phoneticPr fontId="8"/>
  </si>
  <si>
    <t>FAX番号</t>
    <rPh sb="3" eb="5">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</si>
  <si>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</si>
  <si>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</si>
  <si>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</si>
  <si>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</si>
  <si>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</si>
  <si>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</si>
  <si>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</si>
  <si>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</si>
  <si>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</si>
  <si>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</si>
  <si>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</si>
  <si>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</si>
  <si>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</si>
  <si>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⑤</t>
    <phoneticPr fontId="8"/>
  </si>
  <si>
    <t>賃金改善実施期間</t>
    <phoneticPr fontId="8"/>
  </si>
  <si>
    <t>月</t>
    <rPh sb="0" eb="1">
      <t>ツキ</t>
    </rPh>
    <phoneticPr fontId="8"/>
  </si>
  <si>
    <t>⑦</t>
    <phoneticPr fontId="8"/>
  </si>
  <si>
    <t>.</t>
    <phoneticPr fontId="8"/>
  </si>
  <si>
    <t>年度）</t>
    <phoneticPr fontId="8"/>
  </si>
  <si>
    <t>夜間対応型訪問介護</t>
  </si>
  <si>
    <t>地域密着型通所介護</t>
  </si>
  <si>
    <t>地域密着型特定施設入居者生活介護</t>
  </si>
  <si>
    <t>地域密着型介護老人福祉施設</t>
  </si>
  <si>
    <t>看護小規模多機能型居宅介護</t>
    <rPh sb="0" eb="13">
      <t>カンゴ</t>
    </rPh>
    <phoneticPr fontId="8"/>
  </si>
  <si>
    <t>介護老人福祉施設</t>
    <rPh sb="0" eb="2">
      <t>カイゴ</t>
    </rPh>
    <rPh sb="2" eb="4">
      <t>ロウジン</t>
    </rPh>
    <rPh sb="4" eb="6">
      <t>フクシ</t>
    </rPh>
    <rPh sb="6" eb="8">
      <t>シセツ</t>
    </rPh>
    <phoneticPr fontId="8"/>
  </si>
  <si>
    <t>介護老人保健施設</t>
    <rPh sb="0" eb="8">
      <t>ロウケン</t>
    </rPh>
    <phoneticPr fontId="8"/>
  </si>
  <si>
    <t>介護療養型医療施設</t>
    <rPh sb="0" eb="9">
      <t>カイゴ</t>
    </rPh>
    <phoneticPr fontId="8"/>
  </si>
  <si>
    <t>④</t>
    <phoneticPr fontId="8"/>
  </si>
  <si>
    <t>サービス区分</t>
    <phoneticPr fontId="8"/>
  </si>
  <si>
    <t>研修の受講やキャリア段位制度と人事考課との連動</t>
    <phoneticPr fontId="8"/>
  </si>
  <si>
    <t>ミーティング等による職場内コミュニケーションの円滑化による個々の介護職員の気づきを踏まえた勤務環境やケア内容の改善</t>
    <phoneticPr fontId="8"/>
  </si>
  <si>
    <t>訪問介護</t>
    <phoneticPr fontId="8"/>
  </si>
  <si>
    <t>通所介護</t>
    <phoneticPr fontId="8"/>
  </si>
  <si>
    <t>介護医療院</t>
    <rPh sb="0" eb="2">
      <t>カイゴ</t>
    </rPh>
    <rPh sb="2" eb="4">
      <t>イリョウ</t>
    </rPh>
    <rPh sb="4" eb="5">
      <t>イン</t>
    </rPh>
    <phoneticPr fontId="8"/>
  </si>
  <si>
    <t>令和</t>
    <rPh sb="0" eb="2">
      <t>レイワ</t>
    </rPh>
    <phoneticPr fontId="8"/>
  </si>
  <si>
    <t>③</t>
    <phoneticPr fontId="8"/>
  </si>
  <si>
    <t>特定加算Ⅰ</t>
    <rPh sb="0" eb="2">
      <t>トクテイ</t>
    </rPh>
    <rPh sb="2" eb="4">
      <t>カサン</t>
    </rPh>
    <phoneticPr fontId="8"/>
  </si>
  <si>
    <t>特定加算Ⅱ</t>
    <rPh sb="0" eb="2">
      <t>トクテイ</t>
    </rPh>
    <rPh sb="2" eb="4">
      <t>カサン</t>
    </rPh>
    <phoneticPr fontId="8"/>
  </si>
  <si>
    <t>⑥</t>
    <phoneticPr fontId="8"/>
  </si>
  <si>
    <t>人</t>
    <rPh sb="0" eb="1">
      <t>ニン</t>
    </rPh>
    <phoneticPr fontId="8"/>
  </si>
  <si>
    <t>⑧</t>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</si>
  <si>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</si>
  <si>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</si>
  <si>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</si>
  <si>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</si>
  <si>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①</t>
    <phoneticPr fontId="8"/>
  </si>
  <si>
    <t>（２）介護職員等特定処遇改善加算</t>
    <rPh sb="3" eb="5">
      <t>カイゴ</t>
    </rPh>
    <rPh sb="5" eb="7">
      <t>ショクイン</t>
    </rPh>
    <rPh sb="7" eb="8">
      <t>トウ</t>
    </rPh>
    <rPh sb="8" eb="10">
      <t>トクテイ</t>
    </rPh>
    <rPh sb="10" eb="12">
      <t>ショグウ</t>
    </rPh>
    <rPh sb="12" eb="16">
      <t>カイゼンカサン</t>
    </rPh>
    <phoneticPr fontId="8"/>
  </si>
  <si>
    <t>（１）介護職員処遇改善加算</t>
    <rPh sb="3" eb="5">
      <t>カイゴ</t>
    </rPh>
    <rPh sb="5" eb="7">
      <t>ショクイン</t>
    </rPh>
    <rPh sb="7" eb="9">
      <t>ショグウ</t>
    </rPh>
    <rPh sb="9" eb="13">
      <t>カイゼンカサン</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</si>
  <si>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</si>
  <si>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</si>
  <si>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</si>
  <si>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</si>
  <si>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</si>
  <si>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</si>
  <si>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</si>
  <si>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</si>
  <si>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（賃金改善に関する規定内容）</t>
    <rPh sb="1" eb="3">
      <t>チンギン</t>
    </rPh>
    <rPh sb="3" eb="5">
      <t>カイゼン</t>
    </rPh>
    <rPh sb="6" eb="7">
      <t>カン</t>
    </rPh>
    <rPh sb="9" eb="11">
      <t>キテイ</t>
    </rPh>
    <rPh sb="11" eb="13">
      <t>ナイヨウ</t>
    </rPh>
    <phoneticPr fontId="8"/>
  </si>
  <si>
    <t>月</t>
    <rPh sb="0" eb="1">
      <t>ガツ</t>
    </rPh>
    <phoneticPr fontId="8"/>
  </si>
  <si>
    <t>実施済</t>
    <rPh sb="0" eb="2">
      <t>ジッシ</t>
    </rPh>
    <rPh sb="2" eb="3">
      <t>ズ</t>
    </rPh>
    <phoneticPr fontId="8"/>
  </si>
  <si>
    <t>予定</t>
    <rPh sb="0" eb="2">
      <t>ヨテイ</t>
    </rPh>
    <phoneticPr fontId="8"/>
  </si>
  <si>
    <t>イ　介護職員処遇改善加算</t>
    <rPh sb="2" eb="4">
      <t>カイゴ</t>
    </rPh>
    <rPh sb="4" eb="6">
      <t>ショクイン</t>
    </rPh>
    <rPh sb="6" eb="8">
      <t>ショグウ</t>
    </rPh>
    <rPh sb="8" eb="12">
      <t>カイゼンカサン</t>
    </rPh>
    <phoneticPr fontId="8"/>
  </si>
  <si>
    <t>加算Ⅰ・Ⅱの場合は必ず「該当」</t>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</si>
  <si>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</si>
  <si>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</si>
  <si>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</si>
  <si>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</si>
  <si>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</si>
  <si>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</si>
  <si>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</si>
  <si>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</si>
  <si>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訪問介護</t>
  </si>
  <si>
    <t>特定加算Ⅰ</t>
  </si>
  <si>
    <t>特定加算Ⅱ</t>
  </si>
  <si>
    <t>その他(</t>
    <phoneticPr fontId="8"/>
  </si>
  <si>
    <t>)</t>
    <phoneticPr fontId="8"/>
  </si>
  <si>
    <t>該当</t>
    <rPh sb="0" eb="2">
      <t>ガイトウ</t>
    </rPh>
    <phoneticPr fontId="8"/>
  </si>
  <si>
    <t>非該当</t>
    <rPh sb="0" eb="3">
      <t>ヒガイトウ</t>
    </rPh>
    <phoneticPr fontId="8"/>
  </si>
  <si>
    <t>※当該取組の内容について下記に記載すること</t>
    <rPh sb="1" eb="3">
      <t>トウガイ</t>
    </rPh>
    <rPh sb="3" eb="5">
      <t>トリクミ</t>
    </rPh>
    <rPh sb="6" eb="8">
      <t>ナイヨウ</t>
    </rPh>
    <rPh sb="12" eb="14">
      <t>カキ</t>
    </rPh>
    <rPh sb="15" eb="17">
      <t>キサイ</t>
    </rPh>
    <phoneticPr fontId="8"/>
  </si>
  <si>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8"/>
  </si>
  <si>
    <t>サービス名</t>
    <rPh sb="4" eb="5">
      <t>メイ</t>
    </rPh>
    <phoneticPr fontId="8"/>
  </si>
  <si>
    <t>　</t>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</si>
  <si>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</si>
  <si>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</si>
  <si>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</si>
  <si>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</si>
  <si>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以下の点を確認し、全ての項目にチェックして下さい。</t>
    <rPh sb="0" eb="2">
      <t>イカ</t>
    </rPh>
    <rPh sb="3" eb="4">
      <t>テン</t>
    </rPh>
    <rPh sb="5" eb="7">
      <t>カクニン</t>
    </rPh>
    <rPh sb="9" eb="10">
      <t>スベ</t>
    </rPh>
    <rPh sb="12" eb="14">
      <t>コウモク</t>
    </rPh>
    <rPh sb="21" eb="22">
      <t>クダ</t>
    </rPh>
    <phoneticPr fontId="8"/>
  </si>
  <si>
    <t>人（見込）</t>
    <rPh sb="0" eb="1">
      <t>ニン</t>
    </rPh>
    <rPh sb="2" eb="4">
      <t>ミコ</t>
    </rPh>
    <phoneticPr fontId="8"/>
  </si>
  <si>
    <t xml:space="preserve">
</t>
    <phoneticPr fontId="8"/>
  </si>
  <si>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8"/>
  </si>
  <si>
    <t>加算Ⅱ</t>
  </si>
  <si>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</si>
  <si>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</si>
  <si>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</si>
  <si>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</si>
  <si>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</si>
  <si>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加算Ⅳ</t>
    <rPh sb="0" eb="2">
      <t>カサン</t>
    </rPh>
    <phoneticPr fontId="8"/>
  </si>
  <si>
    <t>加算Ⅴ</t>
    <rPh sb="0" eb="2">
      <t>カサン</t>
    </rPh>
    <phoneticPr fontId="8"/>
  </si>
  <si>
    <t>サービス提供体制強化加算等の算定状況に応じた加算率</t>
    <rPh sb="14" eb="16">
      <t>サンテイ</t>
    </rPh>
    <phoneticPr fontId="8"/>
  </si>
  <si>
    <t>令和</t>
    <rPh sb="0" eb="2">
      <t>レイワ</t>
    </rPh>
    <phoneticPr fontId="8"/>
  </si>
  <si>
    <t>⑤</t>
    <phoneticPr fontId="8"/>
  </si>
  <si>
    <t>加算Ⅰ</t>
  </si>
  <si>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</si>
  <si>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</si>
  <si>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表１　加算算定対象サービス</t>
    <rPh sb="0" eb="1">
      <t>ヒョウ</t>
    </rPh>
    <rPh sb="3" eb="5">
      <t>カサン</t>
    </rPh>
    <rPh sb="5" eb="7">
      <t>サンテイ</t>
    </rPh>
    <rPh sb="7" eb="9">
      <t>タイショウ</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</si>
  <si>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</si>
  <si>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</si>
  <si>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新規</t>
  </si>
  <si>
    <t>⑤</t>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</si>
  <si>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</si>
  <si>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</si>
  <si>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</si>
  <si>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</si>
  <si>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②</t>
    <phoneticPr fontId="8"/>
  </si>
  <si>
    <t>平均賃金改善額</t>
    <rPh sb="0" eb="2">
      <t>ヘイキン</t>
    </rPh>
    <rPh sb="2" eb="4">
      <t>チンギン</t>
    </rPh>
    <rPh sb="4" eb="6">
      <t>カイゼン</t>
    </rPh>
    <rPh sb="6" eb="7">
      <t>ガク</t>
    </rPh>
    <phoneticPr fontId="8"/>
  </si>
  <si>
    <t>③</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</si>
  <si>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</si>
  <si>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</si>
  <si>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</si>
  <si>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</si>
  <si>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</si>
  <si>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</si>
  <si>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</si>
  <si>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</si>
  <si>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</si>
  <si>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</si>
  <si>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訪問型サービス（独自）</t>
    <rPh sb="0" eb="2">
      <t>ホウモン</t>
    </rPh>
    <rPh sb="2" eb="3">
      <t>ガタ</t>
    </rPh>
    <rPh sb="8" eb="10">
      <t>ドクジ</t>
    </rPh>
    <phoneticPr fontId="8"/>
  </si>
  <si>
    <t>通所型サービス（独自）</t>
    <rPh sb="0" eb="2">
      <t>ツウショ</t>
    </rPh>
    <rPh sb="2" eb="3">
      <t>ガタ</t>
    </rPh>
    <rPh sb="8" eb="10">
      <t>ドクジ</t>
    </rPh>
    <phoneticPr fontId="8"/>
  </si>
  <si>
    <t>・加算対象事業所に関する情報</t>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</si>
  <si>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</si>
  <si>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</si>
  <si>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</si>
  <si>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</si>
  <si>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</si>
  <si>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</si>
  <si>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</si>
  <si>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</si>
  <si>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</si>
  <si>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</si>
  <si>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</si>
  <si>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加算率(c)</t>
    <rPh sb="0" eb="2">
      <t>カサン</t>
    </rPh>
    <rPh sb="2" eb="3">
      <t>リツ</t>
    </rPh>
    <phoneticPr fontId="8"/>
  </si>
  <si>
    <t>算定対象月(d)</t>
    <rPh sb="0" eb="2">
      <t>サンテイ</t>
    </rPh>
    <rPh sb="2" eb="4">
      <t>タイショウ</t>
    </rPh>
    <rPh sb="4" eb="5">
      <t>ツキ</t>
    </rPh>
    <phoneticPr fontId="8"/>
  </si>
  <si>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8"/>
  </si>
  <si>
    <t>横浜市</t>
    <rPh sb="0" eb="3">
      <t>ヨコハマシ</t>
    </rPh>
    <phoneticPr fontId="8"/>
  </si>
  <si>
    <t>１単位あたりの単価[円](b)</t>
    <rPh sb="1" eb="3">
      <t>タンイ</t>
    </rPh>
    <rPh sb="7" eb="9">
      <t>タンカ</t>
    </rPh>
    <rPh sb="10" eb="11">
      <t>エン</t>
    </rPh>
    <phoneticPr fontId="8"/>
  </si>
  <si>
    <t>１単位あたりの
単価[円](b)</t>
    <rPh sb="1" eb="3">
      <t>タンイ</t>
    </rPh>
    <rPh sb="8" eb="10">
      <t>タンカ</t>
    </rPh>
    <rPh sb="11" eb="12">
      <t>エン</t>
    </rPh>
    <phoneticPr fontId="8"/>
  </si>
  <si>
    <t>３　加算対象事業所に関する情報</t>
    <rPh sb="2" eb="4">
      <t>カサン</t>
    </rPh>
    <rPh sb="4" eb="6">
      <t>タイショウ</t>
    </rPh>
    <rPh sb="6" eb="8">
      <t>ジギョウ</t>
    </rPh>
    <rPh sb="8" eb="9">
      <t>ショ</t>
    </rPh>
    <rPh sb="10" eb="11">
      <t>カン</t>
    </rPh>
    <rPh sb="13" eb="15">
      <t>ジョウホウ</t>
    </rPh>
    <phoneticPr fontId="8"/>
  </si>
  <si>
    <t>提出先</t>
    <rPh sb="0" eb="2">
      <t>テイシュツ</t>
    </rPh>
    <rPh sb="2" eb="3">
      <t>サキ</t>
    </rPh>
    <phoneticPr fontId="8"/>
  </si>
  <si>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8"/>
  </si>
  <si>
    <t>〒結合</t>
    <rPh sb="1" eb="3">
      <t>ケツゴウ</t>
    </rPh>
    <phoneticPr fontId="8"/>
  </si>
  <si>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8"/>
  </si>
  <si>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8"/>
  </si>
  <si>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8"/>
  </si>
  <si>
    <t>１単位
あたりの
単価[円]
(b)</t>
    <rPh sb="1" eb="3">
      <t>タンイ</t>
    </rPh>
    <rPh sb="9" eb="11">
      <t>タンカ</t>
    </rPh>
    <rPh sb="12" eb="13">
      <t>エン</t>
    </rPh>
    <phoneticPr fontId="8"/>
  </si>
  <si>
    <t>加算率(e)</t>
    <rPh sb="0" eb="2">
      <t>カサン</t>
    </rPh>
    <rPh sb="2" eb="3">
      <t>リツ</t>
    </rPh>
    <phoneticPr fontId="8"/>
  </si>
  <si>
    <t>算定対象月(f)</t>
    <rPh sb="0" eb="2">
      <t>サンテイ</t>
    </rPh>
    <rPh sb="2" eb="4">
      <t>タイショウ</t>
    </rPh>
    <rPh sb="4" eb="5">
      <t>ツキ</t>
    </rPh>
    <phoneticPr fontId="8"/>
  </si>
  <si>
    <t>↓隠し列</t>
    <rPh sb="1" eb="2">
      <t>カク</t>
    </rPh>
    <rPh sb="3" eb="4">
      <t>レツ</t>
    </rPh>
    <phoneticPr fontId="8"/>
  </si>
  <si>
    <t>東京都</t>
    <rPh sb="0" eb="3">
      <t>トウキョウト</t>
    </rPh>
    <phoneticPr fontId="8"/>
  </si>
  <si>
    <t>○○ケアサービス</t>
    <phoneticPr fontId="8"/>
  </si>
  <si>
    <t>千代田区霞が関１－２－２</t>
    <rPh sb="0" eb="4">
      <t>チヨダク</t>
    </rPh>
    <rPh sb="4" eb="5">
      <t>カスミ</t>
    </rPh>
    <rPh sb="6" eb="7">
      <t>セキ</t>
    </rPh>
    <phoneticPr fontId="8"/>
  </si>
  <si>
    <t>○○ビル18Ｆ</t>
    <phoneticPr fontId="8"/>
  </si>
  <si>
    <t>03-3571-0000</t>
    <phoneticPr fontId="8"/>
  </si>
  <si>
    <t>03-3571-9999</t>
    <phoneticPr fontId="8"/>
  </si>
  <si>
    <t>代表取締役</t>
    <rPh sb="0" eb="2">
      <t>ダイヒョウ</t>
    </rPh>
    <rPh sb="2" eb="5">
      <t>トリシマリヤク</t>
    </rPh>
    <phoneticPr fontId="8"/>
  </si>
  <si>
    <t>通所介護</t>
  </si>
  <si>
    <t>世田谷区</t>
    <rPh sb="0" eb="4">
      <t>セタガヤク</t>
    </rPh>
    <phoneticPr fontId="8"/>
  </si>
  <si>
    <t>埼玉県</t>
    <rPh sb="0" eb="3">
      <t>サイタマケン</t>
    </rPh>
    <phoneticPr fontId="8"/>
  </si>
  <si>
    <t>介護保険事業所名称０１</t>
    <rPh sb="0" eb="2">
      <t>カイゴ</t>
    </rPh>
    <rPh sb="2" eb="4">
      <t>ホケン</t>
    </rPh>
    <rPh sb="4" eb="7">
      <t>ジギョウショ</t>
    </rPh>
    <rPh sb="7" eb="9">
      <t>メイショウ</t>
    </rPh>
    <phoneticPr fontId="8"/>
  </si>
  <si>
    <t>介護保険事業所名称０２</t>
    <rPh sb="0" eb="2">
      <t>カイゴ</t>
    </rPh>
    <rPh sb="2" eb="4">
      <t>ホケン</t>
    </rPh>
    <rPh sb="4" eb="7">
      <t>ジギョウショ</t>
    </rPh>
    <rPh sb="7" eb="9">
      <t>メイショウ</t>
    </rPh>
    <phoneticPr fontId="8"/>
  </si>
  <si>
    <t>介護保険事業所名称０３</t>
    <rPh sb="0" eb="2">
      <t>カイゴ</t>
    </rPh>
    <rPh sb="2" eb="4">
      <t>ホケン</t>
    </rPh>
    <rPh sb="4" eb="7">
      <t>ジギョウショ</t>
    </rPh>
    <rPh sb="7" eb="9">
      <t>メイショウ</t>
    </rPh>
    <phoneticPr fontId="8"/>
  </si>
  <si>
    <t>介護保険事業所名称０４</t>
    <rPh sb="0" eb="2">
      <t>カイゴ</t>
    </rPh>
    <rPh sb="2" eb="4">
      <t>ホケン</t>
    </rPh>
    <rPh sb="4" eb="7">
      <t>ジギョウショ</t>
    </rPh>
    <rPh sb="7" eb="9">
      <t>メイショウ</t>
    </rPh>
    <phoneticPr fontId="8"/>
  </si>
  <si>
    <t>介護保険事業所名称０５</t>
    <rPh sb="0" eb="2">
      <t>カイゴ</t>
    </rPh>
    <rPh sb="2" eb="4">
      <t>ホケン</t>
    </rPh>
    <rPh sb="4" eb="7">
      <t>ジギョウショ</t>
    </rPh>
    <rPh sb="7" eb="9">
      <t>メイショウ</t>
    </rPh>
    <phoneticPr fontId="8"/>
  </si>
  <si>
    <t>※　</t>
    <phoneticPr fontId="8"/>
  </si>
  <si>
    <t>厚労　花子</t>
    <rPh sb="0" eb="2">
      <t>コウロウ</t>
    </rPh>
    <rPh sb="3" eb="5">
      <t>ハナコ</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</si>
  <si>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</si>
  <si>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</si>
  <si>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</si>
  <si>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</si>
  <si>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</si>
  <si>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変更なし</t>
    <rPh sb="0" eb="2">
      <t>ヘンコウ</t>
    </rPh>
    <phoneticPr fontId="8"/>
  </si>
  <si>
    <t>・</t>
    <phoneticPr fontId="8"/>
  </si>
  <si>
    <t>事業所名</t>
    <rPh sb="0" eb="3">
      <t>ジギョウショ</t>
    </rPh>
    <rPh sb="3" eb="4">
      <t>メイ</t>
    </rPh>
    <phoneticPr fontId="8"/>
  </si>
  <si>
    <t>単価</t>
    <rPh sb="0" eb="2">
      <t>タンカ</t>
    </rPh>
    <phoneticPr fontId="8"/>
  </si>
  <si>
    <t>年間配分額</t>
    <rPh sb="0" eb="2">
      <t>ネンカン</t>
    </rPh>
    <rPh sb="2" eb="5">
      <t>ハイブンガク</t>
    </rPh>
    <phoneticPr fontId="8"/>
  </si>
  <si>
    <t>(A)</t>
    <phoneticPr fontId="8"/>
  </si>
  <si>
    <t>(B)</t>
    <phoneticPr fontId="8"/>
  </si>
  <si>
    <t>(C)</t>
    <phoneticPr fontId="8"/>
  </si>
  <si>
    <t>【入力上の注意】</t>
    <rPh sb="1" eb="3">
      <t>ニュウリョク</t>
    </rPh>
    <rPh sb="3" eb="4">
      <t>ジョウ</t>
    </rPh>
    <rPh sb="5" eb="7">
      <t>チュウイ</t>
    </rPh>
    <phoneticPr fontId="8"/>
  </si>
  <si>
    <t>配分比率</t>
    <rPh sb="0" eb="2">
      <t>ハイブン</t>
    </rPh>
    <rPh sb="2" eb="4">
      <t>ヒリツ</t>
    </rPh>
    <phoneticPr fontId="8"/>
  </si>
  <si>
    <t>(A)のみ</t>
    <phoneticPr fontId="8"/>
  </si>
  <si>
    <t>(A)及び(B)</t>
    <rPh sb="3" eb="4">
      <t>オヨ</t>
    </rPh>
    <phoneticPr fontId="8"/>
  </si>
  <si>
    <t>(A)(B)(C)全て</t>
    <rPh sb="9" eb="10">
      <t>スベ</t>
    </rPh>
    <phoneticPr fontId="8"/>
  </si>
  <si>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8"/>
  </si>
  <si>
    <t>別紙様式２－３</t>
    <rPh sb="0" eb="2">
      <t>ベッシ</t>
    </rPh>
    <rPh sb="2" eb="4">
      <t>ヨウシキ</t>
    </rPh>
    <phoneticPr fontId="8"/>
  </si>
  <si>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8"/>
  </si>
  <si>
    <t>賃金改善を行う職員の範囲</t>
    <rPh sb="0" eb="2">
      <t>チンギン</t>
    </rPh>
    <rPh sb="2" eb="4">
      <t>カイゼン</t>
    </rPh>
    <rPh sb="5" eb="6">
      <t>オコナ</t>
    </rPh>
    <rPh sb="7" eb="9">
      <t>ショクイン</t>
    </rPh>
    <rPh sb="10" eb="12">
      <t>ハンイ</t>
    </rPh>
    <phoneticPr fontId="8"/>
  </si>
  <si>
    <t>経験・技能のある介護職員の考え方</t>
    <rPh sb="0" eb="2">
      <t>ケイケン</t>
    </rPh>
    <rPh sb="3" eb="5">
      <t>ギノウ</t>
    </rPh>
    <rPh sb="8" eb="10">
      <t>カイゴ</t>
    </rPh>
    <rPh sb="10" eb="12">
      <t>ショクイン</t>
    </rPh>
    <rPh sb="13" eb="14">
      <t>カンガ</t>
    </rPh>
    <rPh sb="15" eb="16">
      <t>カタ</t>
    </rPh>
    <phoneticPr fontId="8"/>
  </si>
  <si>
    <t>　※①、③、④　別紙様式２－３のとおり、②　別紙２－２のとおり</t>
    <rPh sb="8" eb="10">
      <t>ベッシ</t>
    </rPh>
    <rPh sb="10" eb="12">
      <t>ヨウシキ</t>
    </rPh>
    <rPh sb="22" eb="24">
      <t>ベッシ</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</si>
  <si>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</si>
  <si>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</si>
  <si>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</si>
  <si>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</si>
  <si>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</si>
  <si>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</si>
  <si>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</si>
  <si>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厚労　太郎</t>
    <rPh sb="0" eb="2">
      <t>コウロウ</t>
    </rPh>
    <rPh sb="3" eb="5">
      <t>タロウ</t>
    </rPh>
    <phoneticPr fontId="8"/>
  </si>
  <si>
    <t>連絡先</t>
    <rPh sb="0" eb="3">
      <t>レンラクサキ</t>
    </rPh>
    <phoneticPr fontId="8"/>
  </si>
  <si>
    <t>e-mail</t>
    <phoneticPr fontId="8"/>
  </si>
  <si>
    <t>aaa@aaa.aa.jp</t>
    <phoneticPr fontId="8"/>
  </si>
  <si>
    <t>コウロウ　タロウ</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</si>
  <si>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</si>
  <si>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</si>
  <si>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</si>
  <si>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</si>
  <si>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</si>
  <si>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</si>
  <si>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・提出先に関する情報</t>
    <rPh sb="1" eb="3">
      <t>テイシュツ</t>
    </rPh>
    <rPh sb="3" eb="4">
      <t>サキ</t>
    </rPh>
    <rPh sb="5" eb="6">
      <t>カン</t>
    </rPh>
    <rPh sb="8" eb="10">
      <t>ジョウホウ</t>
    </rPh>
    <phoneticPr fontId="5"/>
  </si>
  <si>
    <t>・基本情報</t>
    <rPh sb="1" eb="3">
      <t>キホン</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</si>
  <si>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</si>
  <si>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</si>
  <si>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各証明資料は、指定権者からの求めがあった場合には、速やかに提出すること。</t>
    <phoneticPr fontId="8"/>
  </si>
  <si>
    <t>※</t>
    <phoneticPr fontId="8"/>
  </si>
  <si>
    <t>※　</t>
    <phoneticPr fontId="8"/>
  </si>
  <si>
    <t>本表への虚偽記載の他、介護職員処遇改善加算及び介護職員等特定処遇改善加算の請求に関して不正があった場合は、介護報酬の返還や指定取消となる場合がある。</t>
    <phoneticPr fontId="8"/>
  </si>
  <si>
    <t>(</t>
    <phoneticPr fontId="8"/>
  </si>
  <si>
    <t>か月</t>
    <rPh sb="1" eb="2">
      <t>ゲツ</t>
    </rPh>
    <phoneticPr fontId="8"/>
  </si>
  <si>
    <t>令和</t>
    <rPh sb="0" eb="2">
      <t>レイワ</t>
    </rPh>
    <phoneticPr fontId="8"/>
  </si>
  <si>
    <t>円</t>
    <rPh sb="0" eb="1">
      <t>エン</t>
    </rPh>
    <phoneticPr fontId="8"/>
  </si>
  <si>
    <t>　実施している周知方法について、チェック（✔）すること。</t>
    <rPh sb="1" eb="3">
      <t>ジッシ</t>
    </rPh>
    <rPh sb="7" eb="9">
      <t>シュウチ</t>
    </rPh>
    <rPh sb="9" eb="11">
      <t>ホウホウ</t>
    </rPh>
    <phoneticPr fontId="8"/>
  </si>
  <si>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8"/>
  </si>
  <si>
    <t>(A)経験・技能のある介護職員</t>
    <rPh sb="3" eb="5">
      <t>ケイケン</t>
    </rPh>
    <rPh sb="6" eb="8">
      <t>ギノウ</t>
    </rPh>
    <rPh sb="11" eb="13">
      <t>カイゴ</t>
    </rPh>
    <rPh sb="13" eb="15">
      <t>ショクイン</t>
    </rPh>
    <phoneticPr fontId="8"/>
  </si>
  <si>
    <t>(B)他の介護職員</t>
    <rPh sb="3" eb="4">
      <t>タ</t>
    </rPh>
    <rPh sb="5" eb="7">
      <t>カイゴ</t>
    </rPh>
    <rPh sb="7" eb="9">
      <t>ショクイン</t>
    </rPh>
    <phoneticPr fontId="8"/>
  </si>
  <si>
    <t>(C)その他の職種</t>
    <rPh sb="5" eb="6">
      <t>タ</t>
    </rPh>
    <rPh sb="7" eb="9">
      <t>ショクシュ</t>
    </rPh>
    <phoneticPr fontId="8"/>
  </si>
  <si>
    <t>賃金規程の見直し</t>
    <rPh sb="0" eb="2">
      <t>チンギン</t>
    </rPh>
    <rPh sb="2" eb="4">
      <t>キテイ</t>
    </rPh>
    <rPh sb="5" eb="7">
      <t>ミナオ</t>
    </rPh>
    <phoneticPr fontId="8"/>
  </si>
  <si>
    <t>賃金規程の見直し</t>
    <rPh sb="5" eb="7">
      <t>ミナオ</t>
    </rPh>
    <phoneticPr fontId="8"/>
  </si>
  <si>
    <t>※本計画に記載された金額は見込額であり、提出後の運営状況(利用者数等)、人員配置状況(職員数等)その他の事由により変動があり得る。</t>
    <rPh sb="20" eb="22">
      <t>テイシュツ</t>
    </rPh>
    <rPh sb="22" eb="23">
      <t>ゴ</t>
    </rPh>
    <phoneticPr fontId="8"/>
  </si>
  <si>
    <t>（上記取組の開始時期）</t>
    <rPh sb="1" eb="3">
      <t>ジョウキ</t>
    </rPh>
    <rPh sb="3" eb="5">
      <t>トリクミ</t>
    </rPh>
    <rPh sb="6" eb="8">
      <t>カイシ</t>
    </rPh>
    <rPh sb="8" eb="10">
      <t>ジキ</t>
    </rPh>
    <phoneticPr fontId="8"/>
  </si>
  <si>
    <t>　</t>
    <phoneticPr fontId="8"/>
  </si>
  <si>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</si>
  <si>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</si>
  <si>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</si>
  <si>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</si>
  <si>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</si>
  <si>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</si>
  <si>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8"/>
  </si>
  <si>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8"/>
  </si>
  <si>
    <t>別紙様式２－１</t>
    <rPh sb="0" eb="2">
      <t>ベッシ</t>
    </rPh>
    <rPh sb="2" eb="4">
      <t>ヨウシキ</t>
    </rPh>
    <phoneticPr fontId="8"/>
  </si>
  <si>
    <t>元</t>
    <rPh sb="0" eb="1">
      <t>ガン</t>
    </rPh>
    <phoneticPr fontId="8"/>
  </si>
  <si>
    <t>○実務経験が３年以上の介護職員に対し、実務者研修の受講費用として、○○万円を支給
○介護福祉士国家試験対策として、法人内で資格取得のための研修会を実施</t>
    <rPh sb="1" eb="3">
      <t>ジツム</t>
    </rPh>
    <rPh sb="3" eb="5">
      <t>ケイケン</t>
    </rPh>
    <rPh sb="7" eb="10">
      <t>ネンイジョウ</t>
    </rPh>
    <rPh sb="11" eb="13">
      <t>カイゴ</t>
    </rPh>
    <rPh sb="13" eb="15">
      <t>ショクイン</t>
    </rPh>
    <rPh sb="16" eb="17">
      <t>タイ</t>
    </rPh>
    <rPh sb="19" eb="22">
      <t>ジツムシャ</t>
    </rPh>
    <rPh sb="22" eb="24">
      <t>ケンシュウ</t>
    </rPh>
    <rPh sb="25" eb="27">
      <t>ジュコウ</t>
    </rPh>
    <rPh sb="27" eb="29">
      <t>ヒヨウ</t>
    </rPh>
    <rPh sb="35" eb="37">
      <t>マンエン</t>
    </rPh>
    <rPh sb="38" eb="40">
      <t>シキュウ</t>
    </rPh>
    <rPh sb="42" eb="44">
      <t>カイゴ</t>
    </rPh>
    <rPh sb="44" eb="47">
      <t>フクシシ</t>
    </rPh>
    <rPh sb="47" eb="49">
      <t>コッカ</t>
    </rPh>
    <rPh sb="49" eb="51">
      <t>シケン</t>
    </rPh>
    <rPh sb="51" eb="53">
      <t>タイサク</t>
    </rPh>
    <rPh sb="57" eb="59">
      <t>ホウジン</t>
    </rPh>
    <rPh sb="59" eb="60">
      <t>ナイ</t>
    </rPh>
    <rPh sb="61" eb="63">
      <t>シカク</t>
    </rPh>
    <rPh sb="63" eb="65">
      <t>シュトク</t>
    </rPh>
    <rPh sb="69" eb="72">
      <t>ケンシュウカイ</t>
    </rPh>
    <rPh sb="73" eb="75">
      <t>ジッシ</t>
    </rPh>
    <phoneticPr fontId="8"/>
  </si>
  <si>
    <t>代表取締役</t>
    <rPh sb="0" eb="2">
      <t>ダイヒョウ</t>
    </rPh>
    <rPh sb="2" eb="5">
      <t>トリシマリヤク</t>
    </rPh>
    <phoneticPr fontId="8"/>
  </si>
  <si>
    <t>○○　○○</t>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</si>
  <si>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rPh sb="1" eb="2">
      <t>ツギ</t>
    </rPh>
    <rPh sb="3" eb="5">
      <t>ジョウケン</t>
    </rPh>
    <rPh sb="6" eb="7">
      <t>ミ</t>
    </rPh>
    <rPh sb="9" eb="11">
      <t>カイゴ</t>
    </rPh>
    <rPh sb="11" eb="13">
      <t>ショクイン</t>
    </rPh>
    <rPh sb="15" eb="17">
      <t>ケイケン</t>
    </rPh>
    <rPh sb="18" eb="20">
      <t>ギノウ</t>
    </rPh>
    <rPh sb="23" eb="25">
      <t>カイゴ</t>
    </rPh>
    <rPh sb="25" eb="27">
      <t>ショクイン</t>
    </rPh>
    <rPh sb="31" eb="34">
      <t>グタイテキ</t>
    </rPh>
    <rPh sb="35" eb="38">
      <t>シキュウガク</t>
    </rPh>
    <rPh sb="39" eb="41">
      <t>ジンジ</t>
    </rPh>
    <rPh sb="41" eb="43">
      <t>コウカ</t>
    </rPh>
    <rPh sb="44" eb="45">
      <t>フ</t>
    </rPh>
    <rPh sb="48" eb="50">
      <t>ケッテイ</t>
    </rPh>
    <rPh sb="53" eb="55">
      <t>カイゴ</t>
    </rPh>
    <rPh sb="55" eb="57">
      <t>ショクイン</t>
    </rPh>
    <rPh sb="60" eb="62">
      <t>キンゾク</t>
    </rPh>
    <rPh sb="64" eb="65">
      <t>ネン</t>
    </rPh>
    <rPh sb="65" eb="67">
      <t>イジョウ</t>
    </rPh>
    <rPh sb="68" eb="70">
      <t>ケイレツ</t>
    </rPh>
    <rPh sb="70" eb="72">
      <t>ホウジン</t>
    </rPh>
    <rPh sb="73" eb="74">
      <t>ホカ</t>
    </rPh>
    <rPh sb="75" eb="78">
      <t>タホウジン</t>
    </rPh>
    <rPh sb="82" eb="84">
      <t>ジツム</t>
    </rPh>
    <rPh sb="84" eb="86">
      <t>ケイケン</t>
    </rPh>
    <rPh sb="87" eb="88">
      <t>フク</t>
    </rPh>
    <rPh sb="93" eb="95">
      <t>カイゴ</t>
    </rPh>
    <rPh sb="95" eb="98">
      <t>フクシシ</t>
    </rPh>
    <rPh sb="99" eb="101">
      <t>シカク</t>
    </rPh>
    <rPh sb="102" eb="103">
      <t>ユウ</t>
    </rPh>
    <rPh sb="105" eb="106">
      <t>モノ</t>
    </rPh>
    <rPh sb="109" eb="111">
      <t>キンム</t>
    </rPh>
    <rPh sb="111" eb="113">
      <t>セイセキ</t>
    </rPh>
    <rPh sb="114" eb="116">
      <t>ヒョウカ</t>
    </rPh>
    <rPh sb="118" eb="120">
      <t>イジョウ</t>
    </rPh>
    <rPh sb="123" eb="124">
      <t>モノ</t>
    </rPh>
    <phoneticPr fontId="8"/>
  </si>
  <si>
    <t xml:space="preserve"> （(A)にチェック（✔）がない場合その理由）</t>
    <rPh sb="16" eb="18">
      <t>バアイ</t>
    </rPh>
    <phoneticPr fontId="8"/>
  </si>
  <si>
    <t>一月あたり介護報酬総単位数[単位](a)</t>
    <rPh sb="0" eb="1">
      <t>ヒト</t>
    </rPh>
    <rPh sb="1" eb="2">
      <t>ツキ</t>
    </rPh>
    <rPh sb="5" eb="7">
      <t>カイゴ</t>
    </rPh>
    <rPh sb="7" eb="9">
      <t>ホウシュウ</t>
    </rPh>
    <rPh sb="9" eb="10">
      <t>ソウ</t>
    </rPh>
    <rPh sb="10" eb="13">
      <t>タンイスウ</t>
    </rPh>
    <rPh sb="14" eb="16">
      <t>タンイ</t>
    </rPh>
    <phoneticPr fontId="8"/>
  </si>
  <si>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8"/>
  </si>
  <si>
    <t>算定する介護職員処遇改善加算の区分</t>
    <rPh sb="0" eb="2">
      <t>サンテイ</t>
    </rPh>
    <rPh sb="4" eb="6">
      <t>カイゴ</t>
    </rPh>
    <rPh sb="6" eb="8">
      <t>ショクイン</t>
    </rPh>
    <rPh sb="8" eb="10">
      <t>ショグウ</t>
    </rPh>
    <rPh sb="10" eb="14">
      <t>カイゼンカサン</t>
    </rPh>
    <rPh sb="15" eb="17">
      <t>クブン</t>
    </rPh>
    <phoneticPr fontId="8"/>
  </si>
  <si>
    <t>介護職員処遇改善加算（処遇改善加算）</t>
    <rPh sb="0" eb="10">
      <t>カイゴショクインショグウカイゼンカサン</t>
    </rPh>
    <rPh sb="11" eb="13">
      <t>ショグウ</t>
    </rPh>
    <rPh sb="13" eb="15">
      <t>カイゼン</t>
    </rPh>
    <rPh sb="15" eb="17">
      <t>カサン</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</si>
  <si>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</si>
  <si>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</si>
  <si>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8"/>
  </si>
  <si>
    <t>一月当たり平均賃金額算出用</t>
    <rPh sb="0" eb="2">
      <t>ヒトツキ</t>
    </rPh>
    <rPh sb="2" eb="3">
      <t>ア</t>
    </rPh>
    <rPh sb="5" eb="7">
      <t>ヘイキン</t>
    </rPh>
    <rPh sb="7" eb="9">
      <t>チンギン</t>
    </rPh>
    <rPh sb="9" eb="10">
      <t>ガク</t>
    </rPh>
    <rPh sb="10" eb="12">
      <t>サンシュツ</t>
    </rPh>
    <rPh sb="12" eb="13">
      <t>ヨウ</t>
    </rPh>
    <phoneticPr fontId="8"/>
  </si>
  <si>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8"/>
  </si>
  <si>
    <t>賃金改善の見込額(ⅰ-ⅱ）</t>
    <phoneticPr fontId="8"/>
  </si>
  <si>
    <r>
      <t>「一月あたり介護報酬総単位数」には、 前年１月から12月までの１年間の介護報酬総単位数（各種加算減算を含む。ただし、</t>
    </r>
    <r>
      <rPr>
        <u/>
        <sz val="11"/>
        <rFont val="ＭＳ Ｐゴシック"/>
        <family val="3"/>
        <charset val="128"/>
      </rPr>
      <t>処遇改善加算及び特定加算は除く。</t>
    </r>
    <r>
      <rPr>
        <sz val="1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8"/>
  </si>
  <si>
    <t>事業所の所在地</t>
    <rPh sb="0" eb="3">
      <t>ジギョウショ</t>
    </rPh>
    <rPh sb="4" eb="7">
      <t>ショザイチ</t>
    </rPh>
    <phoneticPr fontId="8"/>
  </si>
  <si>
    <t>千代田区</t>
    <rPh sb="0" eb="4">
      <t>チヨダク</t>
    </rPh>
    <phoneticPr fontId="8"/>
  </si>
  <si>
    <t>豊島区</t>
    <rPh sb="0" eb="3">
      <t>トシマク</t>
    </rPh>
    <phoneticPr fontId="8"/>
  </si>
  <si>
    <t>世田谷区</t>
    <rPh sb="0" eb="4">
      <t>セタガヤク</t>
    </rPh>
    <phoneticPr fontId="8"/>
  </si>
  <si>
    <t>さいたま市</t>
    <rPh sb="4" eb="5">
      <t>シ</t>
    </rPh>
    <phoneticPr fontId="8"/>
  </si>
  <si>
    <t>神奈川県</t>
    <rPh sb="0" eb="4">
      <t>カナガワケン</t>
    </rPh>
    <phoneticPr fontId="8"/>
  </si>
  <si>
    <t>横浜市</t>
    <rPh sb="0" eb="3">
      <t>ヨコハマシ</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</si>
  <si>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</si>
  <si>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</si>
  <si>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</si>
  <si>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</si>
  <si>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　　介護職員等特定処遇改善加算額（見込額）の合計[円]</t>
    <rPh sb="6" eb="7">
      <t>トウ</t>
    </rPh>
    <rPh sb="7" eb="9">
      <t>トクテイ</t>
    </rPh>
    <rPh sb="15" eb="16">
      <t>ガク</t>
    </rPh>
    <rPh sb="22" eb="24">
      <t>ゴウケイ</t>
    </rPh>
    <phoneticPr fontId="8"/>
  </si>
  <si>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8"/>
  </si>
  <si>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8"/>
  </si>
  <si>
    <t>※前年度に提出した計画書の記載内容から変更がない場合は「変更なし」にチェック（✔）</t>
    <phoneticPr fontId="8"/>
  </si>
  <si>
    <t>４　職場環境等要件について＜共通＞　</t>
    <rPh sb="14" eb="16">
      <t>キョウツウ</t>
    </rPh>
    <phoneticPr fontId="8"/>
  </si>
  <si>
    <t>独自の賃金改善の具体的な取組内容</t>
    <rPh sb="0" eb="2">
      <t>ドクジ</t>
    </rPh>
    <rPh sb="3" eb="5">
      <t>チンギン</t>
    </rPh>
    <rPh sb="5" eb="7">
      <t>カイゼン</t>
    </rPh>
    <rPh sb="8" eb="11">
      <t>グタイテキ</t>
    </rPh>
    <rPh sb="12" eb="14">
      <t>トリクミ</t>
    </rPh>
    <rPh sb="14" eb="16">
      <t>ナイヨウ</t>
    </rPh>
    <phoneticPr fontId="8"/>
  </si>
  <si>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8"/>
  </si>
  <si>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8"/>
  </si>
  <si>
    <t>年度介護職員処遇改善加算の見込額</t>
    <rPh sb="0" eb="2">
      <t>ネンド</t>
    </rPh>
    <rPh sb="2" eb="4">
      <t>カイゴ</t>
    </rPh>
    <rPh sb="4" eb="6">
      <t>ショクイン</t>
    </rPh>
    <rPh sb="6" eb="8">
      <t>ショグウ</t>
    </rPh>
    <rPh sb="8" eb="12">
      <t>カイゼンカサン</t>
    </rPh>
    <rPh sb="13" eb="16">
      <t>ミコミガク</t>
    </rPh>
    <phoneticPr fontId="8"/>
  </si>
  <si>
    <t>(ア)前年度の介護職員の賃金の総額</t>
    <rPh sb="3" eb="6">
      <t>ゼンネンド</t>
    </rPh>
    <rPh sb="7" eb="9">
      <t>カイゴ</t>
    </rPh>
    <rPh sb="9" eb="11">
      <t>ショクイン</t>
    </rPh>
    <rPh sb="12" eb="14">
      <t>チンギン</t>
    </rPh>
    <rPh sb="15" eb="17">
      <t>ソウガク</t>
    </rPh>
    <phoneticPr fontId="8"/>
  </si>
  <si>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8"/>
  </si>
  <si>
    <t>(ア)前年度の賃金の総額</t>
    <rPh sb="3" eb="6">
      <t>ゼンネンド</t>
    </rPh>
    <rPh sb="7" eb="9">
      <t>チンギン</t>
    </rPh>
    <rPh sb="10" eb="12">
      <t>ソウガク</t>
    </rPh>
    <phoneticPr fontId="8"/>
  </si>
  <si>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9"/>
  </si>
  <si>
    <t>ワークシート名（左からの順）</t>
    <rPh sb="6" eb="7">
      <t>メイ</t>
    </rPh>
    <rPh sb="8" eb="9">
      <t>ヒダリ</t>
    </rPh>
    <rPh sb="12" eb="13">
      <t>ジュン</t>
    </rPh>
    <phoneticPr fontId="39"/>
  </si>
  <si>
    <t>枚数</t>
    <rPh sb="0" eb="2">
      <t>マイスウ</t>
    </rPh>
    <phoneticPr fontId="39"/>
  </si>
  <si>
    <t>ワークシートの入力の順番（推奨）</t>
    <rPh sb="7" eb="9">
      <t>ニュウリョク</t>
    </rPh>
    <rPh sb="10" eb="12">
      <t>ジュンバン</t>
    </rPh>
    <rPh sb="13" eb="15">
      <t>スイショウ</t>
    </rPh>
    <phoneticPr fontId="8"/>
  </si>
  <si>
    <t>説明</t>
    <rPh sb="0" eb="2">
      <t>セツメイ</t>
    </rPh>
    <phoneticPr fontId="39"/>
  </si>
  <si>
    <t>-</t>
    <phoneticPr fontId="8"/>
  </si>
  <si>
    <t>・本様式の内容と使い方を説明しています。</t>
    <rPh sb="1" eb="4">
      <t>ホンヨウシキ</t>
    </rPh>
    <rPh sb="5" eb="7">
      <t>ナイヨウ</t>
    </rPh>
    <rPh sb="8" eb="9">
      <t>ツカ</t>
    </rPh>
    <rPh sb="10" eb="11">
      <t>カタ</t>
    </rPh>
    <rPh sb="12" eb="14">
      <t>セツメイ</t>
    </rPh>
    <phoneticPr fontId="8"/>
  </si>
  <si>
    <t>不要</t>
    <rPh sb="0" eb="2">
      <t>フヨウ</t>
    </rPh>
    <phoneticPr fontId="39"/>
  </si>
  <si>
    <t>基本情報入力シート</t>
    <rPh sb="0" eb="4">
      <t>キホンジョウホウ</t>
    </rPh>
    <rPh sb="4" eb="6">
      <t>ニュウリョク</t>
    </rPh>
    <phoneticPr fontId="39"/>
  </si>
  <si>
    <t>様式2-1 計画書_総括表</t>
    <rPh sb="0" eb="2">
      <t>ヨウシキ</t>
    </rPh>
    <rPh sb="6" eb="9">
      <t>ケイカクショ</t>
    </rPh>
    <rPh sb="10" eb="13">
      <t>ソウカツヒョウ</t>
    </rPh>
    <phoneticPr fontId="39"/>
  </si>
  <si>
    <t>提出</t>
    <rPh sb="0" eb="2">
      <t>テイシュツ</t>
    </rPh>
    <phoneticPr fontId="39"/>
  </si>
  <si>
    <t>様式2-3 個表_特定</t>
    <rPh sb="0" eb="2">
      <t>ヨウシキ</t>
    </rPh>
    <rPh sb="6" eb="7">
      <t>コ</t>
    </rPh>
    <rPh sb="7" eb="8">
      <t>ヒョウ</t>
    </rPh>
    <rPh sb="9" eb="11">
      <t>トクテイ</t>
    </rPh>
    <phoneticPr fontId="39"/>
  </si>
  <si>
    <t>２　書類の作成方法</t>
    <rPh sb="2" eb="4">
      <t>ショルイ</t>
    </rPh>
    <rPh sb="5" eb="7">
      <t>サクセイ</t>
    </rPh>
    <rPh sb="7" eb="9">
      <t>ホウホウ</t>
    </rPh>
    <phoneticPr fontId="39"/>
  </si>
  <si>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8"/>
  </si>
  <si>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8"/>
  </si>
  <si>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8"/>
  </si>
  <si>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8"/>
  </si>
  <si>
    <t>従来</t>
  </si>
  <si>
    <t>見直し案</t>
  </si>
  <si>
    <t>計画</t>
  </si>
  <si>
    <t>実績</t>
  </si>
  <si>
    <t>介護福祉士配置等要件</t>
    <rPh sb="0" eb="5">
      <t>カイゴフクシシ</t>
    </rPh>
    <rPh sb="5" eb="7">
      <t>ハイチ</t>
    </rPh>
    <rPh sb="7" eb="8">
      <t>トウ</t>
    </rPh>
    <rPh sb="8" eb="10">
      <t>ヨウケン</t>
    </rPh>
    <phoneticPr fontId="8"/>
  </si>
  <si>
    <t>特定事業所加算（I）</t>
    <rPh sb="0" eb="7">
      <t>ト</t>
    </rPh>
    <phoneticPr fontId="3"/>
  </si>
  <si>
    <t>特定事業所加算（II）</t>
    <rPh sb="0" eb="7">
      <t>ト</t>
    </rPh>
    <phoneticPr fontId="3"/>
  </si>
  <si>
    <t>-</t>
  </si>
  <si>
    <t>サービス提供体制強化加算（I）イ</t>
    <rPh sb="4" eb="8">
      <t>テイキョウ</t>
    </rPh>
    <rPh sb="8" eb="10">
      <t>キョウカ</t>
    </rPh>
    <rPh sb="10" eb="12">
      <t>カサン</t>
    </rPh>
    <phoneticPr fontId="3"/>
  </si>
  <si>
    <t>日常生活継続支援加算（II）</t>
    <rPh sb="0" eb="10">
      <t>ニチジョウセイカツ</t>
    </rPh>
    <phoneticPr fontId="3"/>
  </si>
  <si>
    <t>&lt;-</t>
    <phoneticPr fontId="8"/>
  </si>
  <si>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8"/>
  </si>
  <si>
    <t>いずれも取得していない</t>
    <rPh sb="4" eb="6">
      <t>シュトク</t>
    </rPh>
    <phoneticPr fontId="8"/>
  </si>
  <si>
    <t>（「月額平均８万円の処遇改善又は改善後の賃金が年額440万円以上となる者」を設定できない場合その理由）</t>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</si>
  <si>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</si>
  <si>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</si>
  <si>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8"/>
  </si>
  <si>
    <t>ロ　介護職員等特定処遇改善加算　</t>
    <phoneticPr fontId="8"/>
  </si>
  <si>
    <t>所要額（丸め前）</t>
    <rPh sb="0" eb="3">
      <t>ショヨウガク</t>
    </rPh>
    <rPh sb="4" eb="5">
      <t>マル</t>
    </rPh>
    <rPh sb="6" eb="7">
      <t>マエ</t>
    </rPh>
    <phoneticPr fontId="8"/>
  </si>
  <si>
    <t>丸め値との差額</t>
    <rPh sb="0" eb="1">
      <t>マル</t>
    </rPh>
    <rPh sb="2" eb="3">
      <t>アタイ</t>
    </rPh>
    <rPh sb="5" eb="7">
      <t>サガク</t>
    </rPh>
    <phoneticPr fontId="8"/>
  </si>
  <si>
    <t>切捨分（年額）</t>
    <rPh sb="0" eb="1">
      <t>キ</t>
    </rPh>
    <rPh sb="1" eb="2">
      <t>ス</t>
    </rPh>
    <rPh sb="2" eb="3">
      <t>ブン</t>
    </rPh>
    <rPh sb="4" eb="6">
      <t>ネンガク</t>
    </rPh>
    <phoneticPr fontId="8"/>
  </si>
  <si>
    <t>配分比率要件</t>
    <rPh sb="0" eb="4">
      <t>ハイ</t>
    </rPh>
    <rPh sb="4" eb="6">
      <t>ヨウケン</t>
    </rPh>
    <phoneticPr fontId="8"/>
  </si>
  <si>
    <t>なし</t>
    <phoneticPr fontId="8"/>
  </si>
  <si>
    <t>(A)/(B)</t>
    <phoneticPr fontId="8"/>
  </si>
  <si>
    <t>(B)/(C)</t>
    <phoneticPr fontId="8"/>
  </si>
  <si>
    <t>(A)/(C)(参考)</t>
    <rPh sb="8" eb="10">
      <t>サンコウ</t>
    </rPh>
    <phoneticPr fontId="8"/>
  </si>
  <si>
    <t>(A)のみ実施</t>
  </si>
  <si>
    <t>円</t>
  </si>
  <si>
    <t>）</t>
  </si>
  <si>
    <t>(A)及び(B)を実施</t>
  </si>
  <si>
    <t>(A)(B)(C)全て実施</t>
  </si>
  <si>
    <t>上記以外の方法で実施</t>
  </si>
  <si>
    <t>千葉県</t>
    <rPh sb="0" eb="3">
      <t>チバケン</t>
    </rPh>
    <phoneticPr fontId="8"/>
  </si>
  <si>
    <t>千葉市</t>
    <rPh sb="0" eb="3">
      <t>チバシ</t>
    </rPh>
    <phoneticPr fontId="8"/>
  </si>
  <si>
    <t>介護保険事業所名称０６</t>
    <rPh sb="0" eb="2">
      <t>カイゴ</t>
    </rPh>
    <rPh sb="2" eb="4">
      <t>ホケン</t>
    </rPh>
    <rPh sb="4" eb="7">
      <t>ジギョウショ</t>
    </rPh>
    <rPh sb="7" eb="9">
      <t>メイショウ</t>
    </rPh>
    <phoneticPr fontId="8"/>
  </si>
  <si>
    <t>勤務体制表、介護福祉士登録証</t>
    <rPh sb="0" eb="2">
      <t>キンム</t>
    </rPh>
    <rPh sb="2" eb="5">
      <t>タイセイヒョウ</t>
    </rPh>
    <rPh sb="6" eb="8">
      <t>カイゴ</t>
    </rPh>
    <rPh sb="8" eb="11">
      <t>フクシシ</t>
    </rPh>
    <rPh sb="11" eb="13">
      <t>トウロク</t>
    </rPh>
    <rPh sb="13" eb="14">
      <t>ショウ</t>
    </rPh>
    <phoneticPr fontId="8"/>
  </si>
  <si>
    <t>　 　グループ毎の平均賃金改善月額が算出され、計画書に反映される。</t>
    <rPh sb="7" eb="8">
      <t>ゴト</t>
    </rPh>
    <rPh sb="15" eb="16">
      <t>ツキ</t>
    </rPh>
    <phoneticPr fontId="8"/>
  </si>
  <si>
    <t>算定する加算の区分</t>
    <rPh sb="0" eb="2">
      <t>サンテイ</t>
    </rPh>
    <rPh sb="4" eb="6">
      <t>カサン</t>
    </rPh>
    <rPh sb="7" eb="9">
      <t>クブン</t>
    </rPh>
    <phoneticPr fontId="8"/>
  </si>
  <si>
    <t>算定する特定加算の区分</t>
    <rPh sb="0" eb="2">
      <t>サンテイ</t>
    </rPh>
    <rPh sb="4" eb="6">
      <t>トクテイ</t>
    </rPh>
    <rPh sb="6" eb="8">
      <t>カサン</t>
    </rPh>
    <rPh sb="9" eb="11">
      <t>クブン</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</si>
  <si>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</si>
  <si>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8"/>
  </si>
  <si>
    <t>イ</t>
    <phoneticPr fontId="8"/>
  </si>
  <si>
    <t>ロ</t>
    <phoneticPr fontId="8"/>
  </si>
  <si>
    <t>ハ</t>
    <phoneticPr fontId="8"/>
  </si>
  <si>
    <t>３　キャリアパス要件について＜処遇改善加算＞　</t>
    <rPh sb="8" eb="10">
      <t>ヨウケン</t>
    </rPh>
    <rPh sb="15" eb="17">
      <t>ショグウ</t>
    </rPh>
    <rPh sb="17" eb="21">
      <t>カイゼンカサン</t>
    </rPh>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</si>
  <si>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</si>
  <si>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</si>
  <si>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②</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</si>
  <si>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</si>
  <si>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</si>
  <si>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</si>
  <si>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</si>
  <si>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</si>
  <si>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</si>
  <si>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</si>
  <si>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</si>
  <si>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</si>
  <si>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8"/>
  </si>
  <si>
    <t>資質向上のための計画</t>
    <rPh sb="0" eb="2">
      <t>シシツ</t>
    </rPh>
    <rPh sb="2" eb="4">
      <t>コウジョウ</t>
    </rPh>
    <rPh sb="8" eb="10">
      <t>ケイカク</t>
    </rPh>
    <phoneticPr fontId="8"/>
  </si>
  <si>
    <t>様式2-2 個表_処遇</t>
    <rPh sb="0" eb="2">
      <t>ヨウシキ</t>
    </rPh>
    <rPh sb="6" eb="7">
      <t>コ</t>
    </rPh>
    <rPh sb="7" eb="8">
      <t>ヒョウ</t>
    </rPh>
    <rPh sb="9" eb="11">
      <t>ショグウ</t>
    </rPh>
    <phoneticPr fontId="39"/>
  </si>
  <si>
    <t>　　介護職員処遇改善加算額（見込額）の合計［円］</t>
    <rPh sb="14" eb="16">
      <t>ミコ</t>
    </rPh>
    <rPh sb="16" eb="17">
      <t>ガク</t>
    </rPh>
    <rPh sb="19" eb="21">
      <t>ゴウケイ</t>
    </rPh>
    <rPh sb="22" eb="23">
      <t>エン</t>
    </rPh>
    <phoneticPr fontId="8"/>
  </si>
  <si>
    <t>○特定処遇改善加算の新設（引き上げ幅は、年齢、資格、経験、技能、勤務成績等を考慮して各人ごとに決定）
　　特定処遇改善加算の額を次のとおりとする。
　　　経験・技能のある介護職員　月額　○○○○～○○○○円
　　　他の介護職員　月額○○○○～○○○○円
　　　その他の職種　月額○○○○～○○○○円</t>
    <rPh sb="1" eb="3">
      <t>トクテイ</t>
    </rPh>
    <rPh sb="3" eb="5">
      <t>ショグウ</t>
    </rPh>
    <rPh sb="5" eb="9">
      <t>カイゼンカサン</t>
    </rPh>
    <rPh sb="10" eb="12">
      <t>シンセツ</t>
    </rPh>
    <rPh sb="53" eb="55">
      <t>トクテイ</t>
    </rPh>
    <rPh sb="55" eb="57">
      <t>ショグウ</t>
    </rPh>
    <rPh sb="57" eb="61">
      <t>カイゼンカサン</t>
    </rPh>
    <rPh sb="62" eb="63">
      <t>ガク</t>
    </rPh>
    <rPh sb="64" eb="65">
      <t>ツギ</t>
    </rPh>
    <rPh sb="77" eb="79">
      <t>ケイケン</t>
    </rPh>
    <rPh sb="80" eb="82">
      <t>ギノウ</t>
    </rPh>
    <rPh sb="85" eb="87">
      <t>カイゴ</t>
    </rPh>
    <rPh sb="87" eb="89">
      <t>ショクイン</t>
    </rPh>
    <rPh sb="90" eb="92">
      <t>ゲツガク</t>
    </rPh>
    <rPh sb="102" eb="103">
      <t>エン</t>
    </rPh>
    <rPh sb="107" eb="108">
      <t>タ</t>
    </rPh>
    <rPh sb="109" eb="111">
      <t>カイゴ</t>
    </rPh>
    <rPh sb="111" eb="113">
      <t>ショクイン</t>
    </rPh>
    <rPh sb="114" eb="116">
      <t>ゲツガク</t>
    </rPh>
    <rPh sb="121" eb="126">
      <t>マルマルマルマルエン</t>
    </rPh>
    <rPh sb="132" eb="133">
      <t>タ</t>
    </rPh>
    <rPh sb="134" eb="136">
      <t>ショクシュ</t>
    </rPh>
    <phoneticPr fontId="8"/>
  </si>
  <si>
    <t>／</t>
    <phoneticPr fontId="8"/>
  </si>
  <si>
    <t>／</t>
    <phoneticPr fontId="8"/>
  </si>
  <si>
    <t>掲載予定</t>
    <rPh sb="0" eb="2">
      <t>ケイサイ</t>
    </rPh>
    <rPh sb="2" eb="4">
      <t>ヨテイ</t>
    </rPh>
    <phoneticPr fontId="8"/>
  </si>
  <si>
    <t>予定</t>
    <rPh sb="0" eb="2">
      <t>ヨテイ</t>
    </rPh>
    <phoneticPr fontId="8"/>
  </si>
  <si>
    <t>区分変更</t>
  </si>
  <si>
    <t>継続</t>
  </si>
  <si>
    <t>(右欄の額は③欄の額を上回ること）</t>
    <rPh sb="1" eb="2">
      <t>ミギ</t>
    </rPh>
    <rPh sb="2" eb="3">
      <t>ラン</t>
    </rPh>
    <rPh sb="4" eb="5">
      <t>ガク</t>
    </rPh>
    <rPh sb="7" eb="8">
      <t>ラン</t>
    </rPh>
    <rPh sb="9" eb="10">
      <t>ガク</t>
    </rPh>
    <rPh sb="11" eb="13">
      <t>ウワマワ</t>
    </rPh>
    <phoneticPr fontId="8"/>
  </si>
  <si>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8"/>
  </si>
  <si>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8"/>
  </si>
  <si>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8"/>
  </si>
  <si>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8"/>
  </si>
  <si>
    <t>特定加算の算定対象月</t>
    <rPh sb="0" eb="2">
      <t>トクテイ</t>
    </rPh>
    <rPh sb="2" eb="4">
      <t>カサン</t>
    </rPh>
    <rPh sb="5" eb="7">
      <t>サンテイ</t>
    </rPh>
    <rPh sb="7" eb="9">
      <t>タイショウ</t>
    </rPh>
    <rPh sb="9" eb="10">
      <t>ヅキ</t>
    </rPh>
    <phoneticPr fontId="8"/>
  </si>
  <si>
    <t>(右欄の額は⑤欄の額を上回ること）</t>
    <rPh sb="1" eb="2">
      <t>ミギ</t>
    </rPh>
    <rPh sb="2" eb="3">
      <t>ラン</t>
    </rPh>
    <rPh sb="4" eb="5">
      <t>ガク</t>
    </rPh>
    <rPh sb="7" eb="8">
      <t>ラン</t>
    </rPh>
    <rPh sb="9" eb="10">
      <t>ガク</t>
    </rPh>
    <rPh sb="11" eb="13">
      <t>ウワマワ</t>
    </rPh>
    <phoneticPr fontId="8"/>
  </si>
  <si>
    <t>他の介護職員(B)</t>
    <rPh sb="0" eb="1">
      <t>タ</t>
    </rPh>
    <rPh sb="2" eb="4">
      <t>カイゴ</t>
    </rPh>
    <rPh sb="4" eb="6">
      <t>ショクイン</t>
    </rPh>
    <phoneticPr fontId="8"/>
  </si>
  <si>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</si>
  <si>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</si>
  <si>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8"/>
  </si>
  <si>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8"/>
  </si>
  <si>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8"/>
  </si>
  <si>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</si>
  <si>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</si>
  <si>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　※前年度に提出した計画書から変更がある場合には、変更箇所を下線とするなど明確にすること。</t>
    <rPh sb="2" eb="5">
      <t>ゼンネンド</t>
    </rPh>
    <rPh sb="37" eb="39">
      <t>メイカク</t>
    </rPh>
    <phoneticPr fontId="8"/>
  </si>
  <si>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8"/>
  </si>
  <si>
    <t>（１）④ⅱ）(エ)又は（２）⑥ⅱ）(エ)の「前年度の各介護サービス事業者等の独自の賃金改善額」に計上する場合は記載</t>
    <rPh sb="26" eb="29">
      <t>カクカイゴ</t>
    </rPh>
    <rPh sb="33" eb="37">
      <t>ジギョウシャトウ</t>
    </rPh>
    <phoneticPr fontId="8"/>
  </si>
  <si>
    <t>独自の賃金改善額の算定根拠</t>
    <rPh sb="0" eb="2">
      <t>ドクジ</t>
    </rPh>
    <rPh sb="3" eb="5">
      <t>チンギン</t>
    </rPh>
    <rPh sb="5" eb="7">
      <t>カイゼン</t>
    </rPh>
    <rPh sb="7" eb="8">
      <t>ガク</t>
    </rPh>
    <rPh sb="9" eb="11">
      <t>サンテイ</t>
    </rPh>
    <rPh sb="11" eb="13">
      <t>コンキョ</t>
    </rPh>
    <phoneticPr fontId="8"/>
  </si>
  <si>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8"/>
  </si>
  <si>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</si>
  <si>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</si>
  <si>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</si>
  <si>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</si>
  <si>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　</t>
    <phoneticPr fontId="8"/>
  </si>
  <si>
    <t>※　別紙様式２－２のとおり</t>
    <phoneticPr fontId="8"/>
  </si>
  <si>
    <t>○介護職員の基本給の引き上げ（引き上げ幅は、年齢、資格、経験、技能、勤務成績等を考慮して各人ごとに決定）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rPh sb="1" eb="3">
      <t>カイゴ</t>
    </rPh>
    <rPh sb="3" eb="5">
      <t>ショクイン</t>
    </rPh>
    <rPh sb="6" eb="9">
      <t>キホンキュウ</t>
    </rPh>
    <rPh sb="10" eb="11">
      <t>ヒ</t>
    </rPh>
    <rPh sb="12" eb="13">
      <t>ア</t>
    </rPh>
    <rPh sb="55" eb="58">
      <t>キホンキュウ</t>
    </rPh>
    <rPh sb="62" eb="63">
      <t>ツキ</t>
    </rPh>
    <rPh sb="65" eb="66">
      <t>キュウ</t>
    </rPh>
    <rPh sb="76" eb="77">
      <t>エン</t>
    </rPh>
    <rPh sb="78" eb="80">
      <t>ゾウガク</t>
    </rPh>
    <rPh sb="84" eb="87">
      <t>ジカンキュウ</t>
    </rPh>
    <rPh sb="95" eb="96">
      <t>エン</t>
    </rPh>
    <rPh sb="97" eb="99">
      <t>ゾウガク</t>
    </rPh>
    <rPh sb="104" eb="106">
      <t>ジョウキ</t>
    </rPh>
    <rPh sb="107" eb="108">
      <t>ガク</t>
    </rPh>
    <rPh sb="111" eb="113">
      <t>ヘイセイ</t>
    </rPh>
    <rPh sb="135" eb="137">
      <t>ジョウイ</t>
    </rPh>
    <rPh sb="138" eb="140">
      <t>クブン</t>
    </rPh>
    <rPh sb="144" eb="146">
      <t>シュトク</t>
    </rPh>
    <rPh sb="148" eb="149">
      <t>サイ</t>
    </rPh>
    <rPh sb="150" eb="152">
      <t>ゾウガク</t>
    </rPh>
    <phoneticPr fontId="8"/>
  </si>
  <si>
    <t>平成</t>
  </si>
  <si>
    <t>計画書の記載内容に虚偽がないことを証明するとともに、記載内容を証明する資料を適切に保管していることを誓約します。</t>
    <phoneticPr fontId="8"/>
  </si>
  <si>
    <t>（介護予防）訪問入浴介護</t>
    <phoneticPr fontId="8"/>
  </si>
  <si>
    <t>（介護予防）通所リハビリテーション</t>
    <phoneticPr fontId="8"/>
  </si>
  <si>
    <t>（介護予防）特定施設入居者生活介護</t>
    <phoneticPr fontId="8"/>
  </si>
  <si>
    <t>（介護予防）認知症対応型通所介護</t>
    <phoneticPr fontId="8"/>
  </si>
  <si>
    <t>（介護予防）小規模多機能型居宅介護</t>
  </si>
  <si>
    <t>（介護予防）小規模多機能型居宅介護</t>
    <phoneticPr fontId="8"/>
  </si>
  <si>
    <t>（介護予防）認知症対応型共同生活介護</t>
    <phoneticPr fontId="8"/>
  </si>
  <si>
    <t>（介護予防）短期入所療養介護（病院等（老健以外）)</t>
    <phoneticPr fontId="8"/>
  </si>
  <si>
    <t>（介護予防）短期入所療養介護（老健）</t>
  </si>
  <si>
    <t>（介護予防）短期入所療養介護（老健）</t>
    <phoneticPr fontId="8"/>
  </si>
  <si>
    <t>（介護予防）短期入所生活介護</t>
    <phoneticPr fontId="8"/>
  </si>
  <si>
    <t>（介護予防）短期入所療養介護（医療院）</t>
    <rPh sb="6" eb="8">
      <t>タンキ</t>
    </rPh>
    <rPh sb="8" eb="10">
      <t>ニュウショ</t>
    </rPh>
    <rPh sb="10" eb="12">
      <t>リョウヨウ</t>
    </rPh>
    <rPh sb="12" eb="14">
      <t>カイゴ</t>
    </rPh>
    <rPh sb="15" eb="17">
      <t>イリョウ</t>
    </rPh>
    <rPh sb="17" eb="18">
      <t>イン</t>
    </rPh>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</si>
  <si>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</si>
  <si>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定期巡回･随時対応型訪問介護看護</t>
  </si>
  <si>
    <t>定期巡回･随時対応型訪問介護看護</t>
    <phoneticPr fontId="8"/>
  </si>
  <si>
    <t>提出の要否</t>
    <rPh sb="0" eb="2">
      <t>テイシュツ</t>
    </rPh>
    <rPh sb="3" eb="5">
      <t>ヨウヒ</t>
    </rPh>
    <phoneticPr fontId="39"/>
  </si>
  <si>
    <t>はじめに</t>
    <phoneticPr fontId="39"/>
  </si>
  <si>
    <t>-</t>
    <phoneticPr fontId="8"/>
  </si>
  <si>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9"/>
  </si>
  <si>
    <t>③</t>
    <phoneticPr fontId="8"/>
  </si>
  <si>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9"/>
  </si>
  <si>
    <t>―（一括申請する事業所数により異なる）</t>
    <rPh sb="2" eb="4">
      <t>イッカツ</t>
    </rPh>
    <rPh sb="4" eb="6">
      <t>シンセイ</t>
    </rPh>
    <rPh sb="8" eb="11">
      <t>ジギョウショ</t>
    </rPh>
    <rPh sb="11" eb="12">
      <t>スウ</t>
    </rPh>
    <rPh sb="15" eb="16">
      <t>コト</t>
    </rPh>
    <phoneticPr fontId="8"/>
  </si>
  <si>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9"/>
  </si>
  <si>
    <t>②</t>
    <phoneticPr fontId="8"/>
  </si>
  <si>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9"/>
  </si>
  <si>
    <t>・介護職員処遇改善計画書と介護職員等特定処遇改善計画書を一本化しました。</t>
    <rPh sb="28" eb="31">
      <t>イッポンカ</t>
    </rPh>
    <phoneticPr fontId="8"/>
  </si>
  <si>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8"/>
  </si>
  <si>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8"/>
  </si>
  <si>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8"/>
  </si>
  <si>
    <r>
      <t>賃金改善の見込額</t>
    </r>
    <r>
      <rPr>
        <sz val="8"/>
        <color theme="1"/>
        <rFont val="ＭＳ Ｐ明朝"/>
        <family val="1"/>
        <charset val="128"/>
      </rPr>
      <t>(ⅰ-ⅱ）</t>
    </r>
    <phoneticPr fontId="8"/>
  </si>
  <si>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8"/>
  </si>
  <si>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8"/>
  </si>
  <si>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8"/>
  </si>
  <si>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8"/>
  </si>
  <si>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8"/>
  </si>
  <si>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8"/>
  </si>
  <si>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8"/>
  </si>
  <si>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8"/>
  </si>
  <si>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8"/>
  </si>
  <si>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8"/>
  </si>
  <si>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8"/>
  </si>
  <si>
    <r>
      <t>賃金改善実施期間</t>
    </r>
    <r>
      <rPr>
        <sz val="8"/>
        <color theme="1"/>
        <rFont val="ＭＳ Ｐ明朝"/>
        <family val="1"/>
        <charset val="128"/>
      </rPr>
      <t>(k)</t>
    </r>
    <phoneticPr fontId="8"/>
  </si>
  <si>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8"/>
  </si>
  <si>
    <r>
      <t>（３）</t>
    </r>
    <r>
      <rPr>
        <b/>
        <sz val="10"/>
        <color theme="1"/>
        <rFont val="ＭＳ Ｐ明朝"/>
        <family val="1"/>
        <charset val="128"/>
      </rPr>
      <t>賃金改善を行う賃金項目及び方法　</t>
    </r>
    <rPh sb="10" eb="12">
      <t>チンギン</t>
    </rPh>
    <rPh sb="14" eb="15">
      <t>オヨ</t>
    </rPh>
    <phoneticPr fontId="8"/>
  </si>
  <si>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</si>
  <si>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8"/>
  </si>
  <si>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8"/>
  </si>
  <si>
    <t>●令和３年度からの主な変更点は下記のとおりです。</t>
    <rPh sb="1" eb="3">
      <t>レイワ</t>
    </rPh>
    <rPh sb="4" eb="6">
      <t>ネンド</t>
    </rPh>
    <rPh sb="9" eb="10">
      <t>オモ</t>
    </rPh>
    <rPh sb="11" eb="14">
      <t>ヘンコウテン</t>
    </rPh>
    <rPh sb="15" eb="17">
      <t>カキ</t>
    </rPh>
    <phoneticPr fontId="8"/>
  </si>
  <si>
    <t>・職場環境等要件に基づく取組の実施について、過去ではなく、当該年度における取組の実施を求めることとしました。</t>
    <phoneticPr fontId="8"/>
  </si>
  <si>
    <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phoneticPr fontId="8"/>
  </si>
  <si>
    <t>区分</t>
    <rPh sb="0" eb="2">
      <t>クブン</t>
    </rPh>
    <phoneticPr fontId="8"/>
  </si>
  <si>
    <t>入職促進に向けた取組</t>
    <phoneticPr fontId="8"/>
  </si>
  <si>
    <t>法人や事業所の経営理念やケア方針・人材育成方針、その実現のための施策・仕組みなどの明確化</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</si>
  <si>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</si>
  <si>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</si>
  <si>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</si>
  <si>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資質の向上やキャリアアップに向けた支援</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</si>
  <si>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</si>
  <si>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</si>
  <si>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</si>
  <si>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</si>
  <si>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</si>
  <si>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</si>
  <si>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</si>
  <si>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</si>
  <si>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</si>
  <si>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介護職員の身体の負担軽減のための介護技術の修得支援、介護ロボットやリフト等の介護機器等導入及び研修等による腰痛対策の実施</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</si>
  <si>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</si>
  <si>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</si>
  <si>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</si>
  <si>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</si>
  <si>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</si>
  <si>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</si>
  <si>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</si>
  <si>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</si>
  <si>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</si>
  <si>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</si>
  <si>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</si>
  <si>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</si>
  <si>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r>
      <t>５　見える化要件について＜特定加算＞</t>
    </r>
    <r>
      <rPr>
        <sz val="11"/>
        <color theme="1"/>
        <rFont val="ＭＳ Ｐ明朝"/>
        <family val="1"/>
        <charset val="128"/>
      </rPr>
      <t>　</t>
    </r>
    <r>
      <rPr>
        <sz val="8"/>
        <color theme="1"/>
        <rFont val="ＭＳ Ｐ明朝"/>
        <family val="1"/>
        <charset val="128"/>
      </rPr>
      <t>※令和３年度は算定要件としない</t>
    </r>
    <rPh sb="2" eb="3">
      <t>ミ</t>
    </rPh>
    <rPh sb="5" eb="6">
      <t>カ</t>
    </rPh>
    <rPh sb="6" eb="8">
      <t>ヨウケン</t>
    </rPh>
    <rPh sb="13" eb="15">
      <t>トクテイ</t>
    </rPh>
    <rPh sb="15" eb="17">
      <t>カサン</t>
    </rPh>
    <phoneticPr fontId="8"/>
  </si>
  <si>
    <r>
      <t>令和</t>
    </r>
    <r>
      <rPr>
        <sz val="14"/>
        <color theme="1"/>
        <rFont val="ＭＳ Ｐゴシック"/>
        <family val="3"/>
        <charset val="128"/>
        <scheme val="minor"/>
      </rPr>
      <t>３年度以降の処遇改善加算等に係る計画書の作成方法をご説明しています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9"/>
  </si>
  <si>
    <t>●令和２年度からの主な変更点・注意点は下記のとおりです。</t>
    <rPh sb="1" eb="3">
      <t>レイワ</t>
    </rPh>
    <rPh sb="4" eb="6">
      <t>ネンド</t>
    </rPh>
    <rPh sb="9" eb="10">
      <t>オモ</t>
    </rPh>
    <rPh sb="11" eb="14">
      <t>ヘンコウテン</t>
    </rPh>
    <rPh sb="15" eb="18">
      <t>チュウイテン</t>
    </rPh>
    <rPh sb="19" eb="21">
      <t>カキ</t>
    </rPh>
    <phoneticPr fontId="39"/>
  </si>
  <si>
    <t>・特定加算の平均賃金改善額の配分ルールについて、「当該事業所における経験・技能のある介護職員の賃金改善に要する費用の見込額の平均が、他の介護職員の賃金改善に要する費用の見込額の平均と比較し高いこと」を求めることとしました。</t>
    <rPh sb="1" eb="3">
      <t>トクテイ</t>
    </rPh>
    <rPh sb="3" eb="5">
      <t>カサン</t>
    </rPh>
    <rPh sb="100" eb="101">
      <t>モト</t>
    </rPh>
    <phoneticPr fontId="8"/>
  </si>
  <si>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8"/>
  </si>
  <si>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phoneticPr fontId="8"/>
  </si>
  <si>
    <t>特定事業所加算（I）</t>
    <rPh sb="0" eb="7">
      <t>ト</t>
    </rPh>
    <phoneticPr fontId="1"/>
  </si>
  <si>
    <t>特定事業所加算（II）</t>
    <rPh sb="0" eb="7">
      <t>ト</t>
    </rPh>
    <phoneticPr fontId="1"/>
  </si>
  <si>
    <t>特定事業所加算（Ⅰ）又は（Ⅱ）に準じる市町村独自の加算</t>
    <rPh sb="0" eb="2">
      <t>トクテイ</t>
    </rPh>
    <rPh sb="2" eb="5">
      <t>ジギョウショ</t>
    </rPh>
    <rPh sb="5" eb="7">
      <t>カサン</t>
    </rPh>
    <rPh sb="10" eb="11">
      <t>マタ</t>
    </rPh>
    <rPh sb="16" eb="17">
      <t>ジュン</t>
    </rPh>
    <rPh sb="19" eb="22">
      <t>シチョウソン</t>
    </rPh>
    <rPh sb="22" eb="24">
      <t>ドクジ</t>
    </rPh>
    <rPh sb="25" eb="27">
      <t>カサン</t>
    </rPh>
    <phoneticPr fontId="8"/>
  </si>
  <si>
    <t>併設本体施設において介護職員等特定処遇改善加算Ⅰの届出あり</t>
    <phoneticPr fontId="8"/>
  </si>
  <si>
    <t>サービス提供体制強化加算（I）</t>
    <rPh sb="4" eb="8">
      <t>テイキョウ</t>
    </rPh>
    <rPh sb="8" eb="10">
      <t>キョウカ</t>
    </rPh>
    <rPh sb="10" eb="12">
      <t>カサン</t>
    </rPh>
    <phoneticPr fontId="3"/>
  </si>
  <si>
    <t>サービス提供体制強化加算（I）</t>
    <phoneticPr fontId="8"/>
  </si>
  <si>
    <t>サービス提供体制強化加算（Ⅲ）イ又はロ</t>
    <rPh sb="16" eb="17">
      <t>マタ</t>
    </rPh>
    <phoneticPr fontId="8"/>
  </si>
  <si>
    <t>日常生活継続支援加算（I）又は（II）</t>
    <rPh sb="0" eb="10">
      <t>ニチジョウセイカツ</t>
    </rPh>
    <rPh sb="13" eb="14">
      <t>マタ</t>
    </rPh>
    <phoneticPr fontId="3"/>
  </si>
  <si>
    <t>日常生活継続支援加算（I）又は（II）</t>
    <rPh sb="0" eb="10">
      <t>ニチジョウセイカツ</t>
    </rPh>
    <phoneticPr fontId="3"/>
  </si>
  <si>
    <t>入居継続支援加算（I）又は（II）</t>
    <phoneticPr fontId="8"/>
  </si>
  <si>
    <t>サービス提供体制強化加算（II）</t>
    <phoneticPr fontId="8"/>
  </si>
  <si>
    <t>サービス提供体制強化加算（II）</t>
    <rPh sb="4" eb="6">
      <t>テイキョウ</t>
    </rPh>
    <rPh sb="6" eb="8">
      <t>タイセイ</t>
    </rPh>
    <rPh sb="8" eb="10">
      <t>キョウカ</t>
    </rPh>
    <rPh sb="10" eb="12">
      <t>カサン</t>
    </rPh>
    <phoneticPr fontId="3"/>
  </si>
  <si>
    <t>サービス提供体制強化加算（II）</t>
    <phoneticPr fontId="3"/>
  </si>
  <si>
    <t>サービス提供体制強化加算（II）</t>
    <rPh sb="4" eb="8">
      <t>テイキョウ</t>
    </rPh>
    <rPh sb="8" eb="10">
      <t>キョウカ</t>
    </rPh>
    <rPh sb="10" eb="12">
      <t>カサン</t>
    </rPh>
    <phoneticPr fontId="3"/>
  </si>
  <si>
    <t>サービス提供体制強化加算(Ⅰ)又は(Ⅱ)に準じる市町村独自の加算</t>
    <phoneticPr fontId="8"/>
  </si>
  <si>
    <t>サービス提供体制強化加算(Ⅱ)</t>
    <rPh sb="4" eb="6">
      <t>テイキョウ</t>
    </rPh>
    <rPh sb="6" eb="8">
      <t>タイセイ</t>
    </rPh>
    <rPh sb="8" eb="10">
      <t>キョウカ</t>
    </rPh>
    <rPh sb="10" eb="12">
      <t>カサン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</si>
</sst>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u/>
      <sz val="1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12"/>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2"/>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u/>
      <sz val="8"/>
      <color theme="1"/>
      <name val="ＭＳ Ｐ明朝"/>
      <family val="1"/>
      <charset val="128"/>
    </font>
    <font>
      <sz val="7.5"/>
      <color theme="1"/>
      <name val="ＭＳ Ｐ明朝"/>
      <family val="1"/>
      <charset val="128"/>
    </font>
    <font>
      <b/>
      <sz val="10.5"/>
      <color theme="1"/>
      <name val="ＭＳ Ｐ明朝"/>
      <family val="1"/>
      <charset val="128"/>
    </font>
    <font>
      <sz val="10.5"/>
      <color theme="1"/>
      <name val="ＭＳ Ｐ明朝"/>
      <family val="1"/>
      <charset val="128"/>
    </font>
    <font>
      <sz val="14"/>
      <color rgb="FFFF0000"/>
      <name val="ＭＳ Ｐゴシック"/>
      <family val="3"/>
      <charset val="128"/>
    </font>
    <font>
      <sz val="14"/>
      <color theme="1"/>
      <name val="ＭＳ Ｐゴシック"/>
      <family val="3"/>
      <charset val="128"/>
    </font>
    <font>
      <sz val="14"/>
      <color theme="1"/>
      <name val="ＭＳ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6" fillId="0" borderId="0" applyNumberFormat="0" applyFill="0" applyBorder="0" applyAlignment="0" applyProtection="0">
      <alignment vertical="center"/>
    </xf>
  </cellStyleXfs>
  <cellXfs count="1138">
    <xf numFmtId="0" fontId="0" fillId="0" borderId="0" xfId="0">
      <alignment vertical="center"/>
    </xf>
    <xf numFmtId="0" fontId="30" fillId="0" borderId="0" xfId="0" applyFont="1" applyAlignment="1">
      <alignment vertical="center"/>
    </xf>
    <xf numFmtId="0" fontId="31" fillId="0" borderId="0" xfId="0" applyFont="1" applyAlignment="1">
      <alignment vertical="center"/>
    </xf>
    <xf numFmtId="0" fontId="0" fillId="0" borderId="0" xfId="0" applyBorder="1">
      <alignment vertical="center"/>
    </xf>
    <xf numFmtId="0" fontId="30" fillId="0" borderId="0" xfId="0" applyFont="1" applyAlignment="1">
      <alignment vertical="center"/>
    </xf>
    <xf numFmtId="0" fontId="31" fillId="0" borderId="0" xfId="0" applyFont="1" applyAlignment="1">
      <alignment vertical="center"/>
    </xf>
    <xf numFmtId="10" fontId="29" fillId="0" borderId="10" xfId="28" applyNumberFormat="1" applyFont="1" applyBorder="1" applyAlignment="1">
      <alignment vertical="center" wrapText="1"/>
    </xf>
    <xf numFmtId="10" fontId="29" fillId="0" borderId="23" xfId="28" applyNumberFormat="1" applyFont="1" applyBorder="1" applyAlignment="1">
      <alignment vertical="center" wrapText="1"/>
    </xf>
    <xf numFmtId="10" fontId="29" fillId="0" borderId="29" xfId="28" applyNumberFormat="1" applyFont="1" applyBorder="1" applyAlignment="1">
      <alignment vertical="center" wrapText="1"/>
    </xf>
    <xf numFmtId="10" fontId="29" fillId="0" borderId="27" xfId="28" applyNumberFormat="1" applyFont="1" applyBorder="1" applyAlignment="1">
      <alignment vertical="center" wrapText="1"/>
    </xf>
    <xf numFmtId="0" fontId="29" fillId="0" borderId="0" xfId="0" applyFont="1" applyBorder="1" applyAlignment="1">
      <alignment vertical="center"/>
    </xf>
    <xf numFmtId="179" fontId="29" fillId="0" borderId="10" xfId="28" applyNumberFormat="1" applyFont="1" applyBorder="1" applyAlignment="1">
      <alignment vertical="center" wrapText="1"/>
    </xf>
    <xf numFmtId="179" fontId="29" fillId="0" borderId="23" xfId="28" applyNumberFormat="1" applyFont="1" applyBorder="1" applyAlignment="1">
      <alignment vertical="center" wrapText="1"/>
    </xf>
    <xf numFmtId="179" fontId="29" fillId="0" borderId="29" xfId="28" applyNumberFormat="1" applyFont="1" applyBorder="1" applyAlignment="1">
      <alignment vertical="center" wrapText="1"/>
    </xf>
    <xf numFmtId="179" fontId="29" fillId="0" borderId="27" xfId="28" applyNumberFormat="1" applyFont="1" applyBorder="1" applyAlignment="1">
      <alignment vertical="center" wrapText="1"/>
    </xf>
    <xf numFmtId="179" fontId="29" fillId="0" borderId="11" xfId="28" applyNumberFormat="1" applyFont="1" applyBorder="1" applyAlignment="1">
      <alignment vertical="center" wrapText="1"/>
    </xf>
    <xf numFmtId="179" fontId="29" fillId="0" borderId="53" xfId="28" applyNumberFormat="1" applyFont="1" applyBorder="1" applyAlignment="1">
      <alignment vertical="center" wrapText="1"/>
    </xf>
    <xf numFmtId="179" fontId="29" fillId="0" borderId="95" xfId="28" applyNumberFormat="1" applyFont="1" applyBorder="1" applyAlignment="1">
      <alignment vertical="center" wrapText="1"/>
    </xf>
    <xf numFmtId="179" fontId="29" fillId="0" borderId="56" xfId="28" applyNumberFormat="1" applyFont="1" applyBorder="1" applyAlignment="1">
      <alignment vertical="center" wrapText="1"/>
    </xf>
    <xf numFmtId="0" fontId="32" fillId="0" borderId="95"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23" xfId="0" applyFont="1" applyBorder="1" applyAlignment="1">
      <alignment horizontal="center" vertical="center" wrapText="1"/>
    </xf>
    <xf numFmtId="0" fontId="0" fillId="0" borderId="13" xfId="0" applyBorder="1">
      <alignment vertical="center"/>
    </xf>
    <xf numFmtId="0" fontId="0" fillId="0" borderId="93" xfId="0" applyBorder="1">
      <alignment vertical="center"/>
    </xf>
    <xf numFmtId="0" fontId="0" fillId="0" borderId="102" xfId="0" applyBorder="1">
      <alignment vertical="center"/>
    </xf>
    <xf numFmtId="0" fontId="0" fillId="0" borderId="0" xfId="0" applyAlignment="1">
      <alignment horizontal="center" vertical="center" wrapText="1"/>
    </xf>
    <xf numFmtId="0" fontId="0" fillId="30" borderId="10" xfId="0" applyFill="1" applyBorder="1" applyAlignment="1">
      <alignment vertical="center" wrapText="1"/>
    </xf>
    <xf numFmtId="176" fontId="0" fillId="30" borderId="10" xfId="0" applyNumberFormat="1" applyFill="1" applyBorder="1">
      <alignment vertical="center"/>
    </xf>
    <xf numFmtId="0" fontId="0" fillId="30" borderId="28" xfId="0" applyFill="1" applyBorder="1" applyAlignment="1">
      <alignment horizontal="center" vertical="center"/>
    </xf>
    <xf numFmtId="0" fontId="0" fillId="30" borderId="30" xfId="0" applyFill="1" applyBorder="1" applyAlignment="1">
      <alignment horizontal="center" vertical="center"/>
    </xf>
    <xf numFmtId="0" fontId="28" fillId="0" borderId="0" xfId="0" applyFont="1">
      <alignment vertical="center"/>
    </xf>
    <xf numFmtId="0" fontId="35" fillId="0" borderId="0" xfId="0" applyFont="1">
      <alignment vertical="center"/>
    </xf>
    <xf numFmtId="0" fontId="0" fillId="0" borderId="12" xfId="0" applyBorder="1">
      <alignment vertical="center"/>
    </xf>
    <xf numFmtId="0" fontId="0" fillId="30" borderId="121" xfId="0" applyFill="1" applyBorder="1" applyAlignment="1">
      <alignment vertical="center"/>
    </xf>
    <xf numFmtId="0" fontId="0" fillId="30" borderId="28" xfId="0" applyFill="1" applyBorder="1" applyAlignment="1">
      <alignment vertical="center"/>
    </xf>
    <xf numFmtId="0" fontId="0" fillId="0" borderId="28" xfId="0" applyBorder="1" applyAlignment="1">
      <alignment vertical="center"/>
    </xf>
    <xf numFmtId="0" fontId="0" fillId="30" borderId="49" xfId="0" applyFill="1"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30" borderId="122" xfId="0" applyFill="1" applyBorder="1" applyAlignment="1">
      <alignment horizontal="center" vertical="center"/>
    </xf>
    <xf numFmtId="0" fontId="0" fillId="30" borderId="123" xfId="0" applyFill="1" applyBorder="1" applyAlignment="1">
      <alignment horizontal="center" vertical="center"/>
    </xf>
    <xf numFmtId="0" fontId="0" fillId="30" borderId="124" xfId="0" applyFill="1" applyBorder="1" applyAlignment="1">
      <alignment horizontal="center" vertical="center"/>
    </xf>
    <xf numFmtId="0" fontId="0" fillId="30" borderId="97" xfId="0" applyFill="1" applyBorder="1" applyAlignment="1">
      <alignment vertical="center" wrapText="1"/>
    </xf>
    <xf numFmtId="176" fontId="0" fillId="30" borderId="97" xfId="0" applyNumberFormat="1" applyFill="1" applyBorder="1">
      <alignment vertical="center"/>
    </xf>
    <xf numFmtId="180" fontId="0" fillId="30" borderId="22" xfId="0" applyNumberFormat="1" applyFill="1" applyBorder="1">
      <alignment vertical="center"/>
    </xf>
    <xf numFmtId="0" fontId="0" fillId="30" borderId="121" xfId="0" applyFill="1" applyBorder="1" applyAlignment="1">
      <alignment horizontal="center" vertical="center"/>
    </xf>
    <xf numFmtId="180" fontId="0" fillId="30" borderId="23" xfId="0" applyNumberFormat="1" applyFill="1" applyBorder="1">
      <alignment vertical="center"/>
    </xf>
    <xf numFmtId="0" fontId="0" fillId="30" borderId="125" xfId="0" applyFill="1" applyBorder="1" applyAlignment="1">
      <alignment horizontal="center" vertical="center"/>
    </xf>
    <xf numFmtId="0" fontId="0" fillId="30" borderId="126" xfId="0" applyFill="1" applyBorder="1" applyAlignment="1">
      <alignment horizontal="center" vertical="center"/>
    </xf>
    <xf numFmtId="0" fontId="0" fillId="30" borderId="127" xfId="0" applyFill="1" applyBorder="1" applyAlignment="1">
      <alignment horizontal="center" vertical="center"/>
    </xf>
    <xf numFmtId="0" fontId="0" fillId="30" borderId="29" xfId="0" applyFill="1" applyBorder="1" applyAlignment="1">
      <alignment vertical="center" wrapText="1"/>
    </xf>
    <xf numFmtId="176" fontId="0" fillId="30" borderId="29" xfId="0" applyNumberFormat="1" applyFill="1" applyBorder="1">
      <alignment vertical="center"/>
    </xf>
    <xf numFmtId="180" fontId="0" fillId="30" borderId="27" xfId="0" applyNumberFormat="1" applyFill="1" applyBorder="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3" xfId="0" applyBorder="1" applyAlignment="1">
      <alignment vertical="center" shrinkToFit="1"/>
    </xf>
    <xf numFmtId="0" fontId="0" fillId="30" borderId="97" xfId="0" applyFill="1" applyBorder="1" applyAlignment="1">
      <alignment vertical="center"/>
    </xf>
    <xf numFmtId="0" fontId="0" fillId="30" borderId="10" xfId="0" applyFill="1" applyBorder="1" applyAlignment="1">
      <alignment vertical="center"/>
    </xf>
    <xf numFmtId="0" fontId="0" fillId="30" borderId="29" xfId="0" applyFill="1" applyBorder="1" applyAlignment="1">
      <alignment vertical="center"/>
    </xf>
    <xf numFmtId="0" fontId="0" fillId="0" borderId="102" xfId="0" applyBorder="1" applyAlignment="1">
      <alignment horizontal="center" vertical="center"/>
    </xf>
    <xf numFmtId="0" fontId="32" fillId="0" borderId="23" xfId="0" applyFont="1" applyBorder="1" applyAlignment="1">
      <alignment horizontal="center" vertical="center" wrapText="1"/>
    </xf>
    <xf numFmtId="0" fontId="32" fillId="0" borderId="95" xfId="0" applyFont="1" applyBorder="1" applyAlignment="1">
      <alignment horizontal="center" vertical="center" wrapText="1"/>
    </xf>
    <xf numFmtId="0" fontId="40" fillId="0" borderId="0" xfId="0" applyFont="1">
      <alignment vertical="center"/>
    </xf>
    <xf numFmtId="0" fontId="28"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0" fillId="0" borderId="0" xfId="0" applyAlignment="1">
      <alignment horizontal="left" vertical="top"/>
    </xf>
    <xf numFmtId="0" fontId="49" fillId="0" borderId="0" xfId="0" applyFont="1" applyAlignment="1">
      <alignment vertical="top"/>
    </xf>
    <xf numFmtId="0" fontId="49" fillId="0" borderId="0" xfId="0" applyFont="1" applyAlignment="1">
      <alignment horizontal="center" vertical="top"/>
    </xf>
    <xf numFmtId="0" fontId="30" fillId="0" borderId="0" xfId="0" applyFont="1">
      <alignment vertical="center"/>
    </xf>
    <xf numFmtId="179" fontId="29" fillId="0" borderId="37" xfId="28" applyNumberFormat="1" applyFont="1" applyBorder="1" applyAlignment="1">
      <alignment vertical="center" wrapText="1"/>
    </xf>
    <xf numFmtId="179" fontId="29" fillId="0" borderId="52" xfId="28" applyNumberFormat="1" applyFont="1" applyBorder="1" applyAlignment="1">
      <alignment vertical="center" wrapText="1"/>
    </xf>
    <xf numFmtId="0" fontId="0" fillId="0" borderId="10" xfId="0" applyFont="1" applyBorder="1" applyAlignment="1">
      <alignment horizontal="center" vertical="center" wrapText="1"/>
    </xf>
    <xf numFmtId="0" fontId="46" fillId="31" borderId="10" xfId="0" applyFont="1" applyFill="1" applyBorder="1" applyAlignment="1">
      <alignment horizontal="center" vertical="center" wrapText="1"/>
    </xf>
    <xf numFmtId="0" fontId="46" fillId="31" borderId="12" xfId="0" applyFont="1" applyFill="1" applyBorder="1" applyAlignment="1">
      <alignment horizontal="center" vertical="center" wrapText="1"/>
    </xf>
    <xf numFmtId="0" fontId="48" fillId="0" borderId="14" xfId="0" applyFont="1" applyBorder="1" applyAlignment="1">
      <alignment horizontal="justify" vertical="center" wrapText="1"/>
    </xf>
    <xf numFmtId="0" fontId="48" fillId="0" borderId="117" xfId="0" applyFont="1" applyBorder="1" applyAlignment="1">
      <alignment horizontal="justify" vertical="center" wrapText="1"/>
    </xf>
    <xf numFmtId="0" fontId="0" fillId="0" borderId="12" xfId="0" applyBorder="1" applyAlignment="1">
      <alignment vertical="center" wrapText="1"/>
    </xf>
    <xf numFmtId="0" fontId="53" fillId="0" borderId="0" xfId="0" applyFont="1" applyFill="1">
      <alignment vertical="center"/>
    </xf>
    <xf numFmtId="0" fontId="53" fillId="0" borderId="0" xfId="0" applyFont="1" applyFill="1" applyBorder="1" applyAlignment="1">
      <alignment vertical="center"/>
    </xf>
    <xf numFmtId="0" fontId="53" fillId="0" borderId="0" xfId="0" applyFont="1">
      <alignment vertical="center"/>
    </xf>
    <xf numFmtId="0" fontId="55" fillId="0" borderId="0" xfId="0" applyFont="1" applyFill="1" applyAlignment="1">
      <alignment vertical="center"/>
    </xf>
    <xf numFmtId="0" fontId="53" fillId="0" borderId="0" xfId="0" applyFont="1" applyFill="1" applyBorder="1">
      <alignment vertical="center"/>
    </xf>
    <xf numFmtId="0" fontId="54" fillId="0" borderId="0" xfId="0" applyFont="1" applyFill="1">
      <alignment vertical="center"/>
    </xf>
    <xf numFmtId="0" fontId="54" fillId="0" borderId="0" xfId="0" applyFont="1">
      <alignment vertical="center"/>
    </xf>
    <xf numFmtId="0" fontId="57" fillId="0" borderId="0" xfId="0" applyFont="1" applyFill="1">
      <alignment vertical="center"/>
    </xf>
    <xf numFmtId="0" fontId="59" fillId="0" borderId="0" xfId="0" applyFont="1" applyFill="1">
      <alignment vertical="center"/>
    </xf>
    <xf numFmtId="0" fontId="53" fillId="0" borderId="0" xfId="0" applyFont="1" applyFill="1" applyAlignment="1">
      <alignment vertical="center"/>
    </xf>
    <xf numFmtId="0" fontId="54" fillId="0" borderId="37" xfId="0" applyFont="1" applyFill="1" applyBorder="1" applyAlignment="1">
      <alignment vertical="center"/>
    </xf>
    <xf numFmtId="0" fontId="54" fillId="0" borderId="12" xfId="0" applyFont="1" applyFill="1" applyBorder="1" applyAlignment="1">
      <alignment vertical="center"/>
    </xf>
    <xf numFmtId="0" fontId="53" fillId="0" borderId="18" xfId="0" applyFont="1" applyFill="1" applyBorder="1">
      <alignment vertical="center"/>
    </xf>
    <xf numFmtId="0" fontId="56" fillId="32" borderId="142" xfId="0" applyFont="1" applyFill="1" applyBorder="1" applyAlignment="1">
      <alignment horizontal="center" vertical="center"/>
    </xf>
    <xf numFmtId="0" fontId="56" fillId="33" borderId="26" xfId="0" applyFont="1" applyFill="1" applyBorder="1">
      <alignment vertical="center"/>
    </xf>
    <xf numFmtId="0" fontId="56" fillId="33" borderId="31" xfId="0" applyFont="1" applyFill="1" applyBorder="1">
      <alignment vertical="center"/>
    </xf>
    <xf numFmtId="0" fontId="61" fillId="33" borderId="32" xfId="0" applyFont="1" applyFill="1" applyBorder="1">
      <alignment vertical="center"/>
    </xf>
    <xf numFmtId="0" fontId="58" fillId="0" borderId="0" xfId="0" applyFont="1" applyFill="1" applyBorder="1" applyAlignment="1">
      <alignment vertical="center"/>
    </xf>
    <xf numFmtId="0" fontId="59" fillId="0" borderId="0" xfId="0" applyFont="1" applyFill="1" applyAlignment="1">
      <alignment vertical="center"/>
    </xf>
    <xf numFmtId="0" fontId="54" fillId="0" borderId="0" xfId="0" applyFont="1" applyFill="1" applyBorder="1" applyAlignment="1" applyProtection="1">
      <alignment vertical="center"/>
      <protection locked="0"/>
    </xf>
    <xf numFmtId="0" fontId="54" fillId="0" borderId="0" xfId="0" applyFont="1" applyFill="1" applyBorder="1" applyAlignment="1">
      <alignment vertical="center"/>
    </xf>
    <xf numFmtId="0" fontId="54" fillId="0" borderId="0" xfId="0" applyFont="1" applyFill="1" applyBorder="1" applyAlignment="1">
      <alignment horizontal="center" vertical="center"/>
    </xf>
    <xf numFmtId="176" fontId="54" fillId="0" borderId="0" xfId="0" applyNumberFormat="1" applyFont="1" applyFill="1">
      <alignment vertical="center"/>
    </xf>
    <xf numFmtId="0" fontId="52" fillId="0" borderId="0" xfId="0" applyFont="1" applyFill="1" applyAlignment="1">
      <alignment vertical="center"/>
    </xf>
    <xf numFmtId="0" fontId="53" fillId="0" borderId="12" xfId="0" applyFont="1" applyBorder="1">
      <alignment vertical="center"/>
    </xf>
    <xf numFmtId="0" fontId="58" fillId="0" borderId="11" xfId="0" applyFont="1" applyBorder="1">
      <alignment vertical="center"/>
    </xf>
    <xf numFmtId="0" fontId="58" fillId="0" borderId="10" xfId="0" applyFont="1" applyBorder="1" applyAlignment="1">
      <alignment horizontal="center" vertical="center"/>
    </xf>
    <xf numFmtId="0" fontId="58" fillId="0" borderId="37" xfId="0" applyFont="1" applyBorder="1" applyAlignment="1">
      <alignment horizontal="center" vertical="center"/>
    </xf>
    <xf numFmtId="0" fontId="58" fillId="0" borderId="10" xfId="0" applyFont="1" applyFill="1" applyBorder="1" applyAlignment="1">
      <alignment horizontal="center" vertical="center"/>
    </xf>
    <xf numFmtId="0" fontId="58" fillId="0" borderId="21" xfId="0" applyFont="1" applyBorder="1">
      <alignment vertical="center"/>
    </xf>
    <xf numFmtId="0" fontId="58" fillId="0" borderId="14" xfId="0" applyFont="1" applyBorder="1" applyAlignment="1">
      <alignment horizontal="center" vertical="center"/>
    </xf>
    <xf numFmtId="0" fontId="58" fillId="0" borderId="15" xfId="0" applyFont="1" applyBorder="1">
      <alignment vertical="center"/>
    </xf>
    <xf numFmtId="0" fontId="58" fillId="0" borderId="13" xfId="0" applyFont="1" applyBorder="1">
      <alignment vertical="center"/>
    </xf>
    <xf numFmtId="177" fontId="58" fillId="0" borderId="13" xfId="0" applyNumberFormat="1" applyFont="1" applyBorder="1">
      <alignment vertical="center"/>
    </xf>
    <xf numFmtId="177" fontId="58" fillId="0" borderId="21" xfId="0" applyNumberFormat="1" applyFont="1" applyBorder="1">
      <alignment vertical="center"/>
    </xf>
    <xf numFmtId="38" fontId="58" fillId="0" borderId="13" xfId="34" applyFont="1" applyFill="1" applyBorder="1">
      <alignment vertical="center"/>
    </xf>
    <xf numFmtId="0" fontId="58" fillId="0" borderId="14" xfId="0" applyFont="1" applyBorder="1">
      <alignment vertical="center"/>
    </xf>
    <xf numFmtId="0" fontId="58" fillId="0" borderId="93" xfId="0" applyFont="1" applyBorder="1">
      <alignment vertical="center"/>
    </xf>
    <xf numFmtId="0" fontId="58" fillId="0" borderId="87" xfId="0" applyFont="1" applyBorder="1">
      <alignment vertical="center"/>
    </xf>
    <xf numFmtId="177" fontId="58" fillId="0" borderId="114" xfId="0" applyNumberFormat="1" applyFont="1" applyBorder="1">
      <alignment vertical="center"/>
    </xf>
    <xf numFmtId="177" fontId="58" fillId="0" borderId="75" xfId="0" applyNumberFormat="1" applyFont="1" applyBorder="1">
      <alignment vertical="center"/>
    </xf>
    <xf numFmtId="177" fontId="58" fillId="0" borderId="18" xfId="0" applyNumberFormat="1" applyFont="1" applyBorder="1">
      <alignment vertical="center"/>
    </xf>
    <xf numFmtId="38" fontId="58" fillId="0" borderId="93" xfId="34" applyFont="1" applyFill="1" applyBorder="1">
      <alignment vertical="center"/>
    </xf>
    <xf numFmtId="0" fontId="58" fillId="0" borderId="18" xfId="0" applyFont="1" applyBorder="1" applyAlignment="1">
      <alignment horizontal="right" vertical="center"/>
    </xf>
    <xf numFmtId="0" fontId="58" fillId="0" borderId="17" xfId="0" applyFont="1" applyBorder="1">
      <alignment vertical="center"/>
    </xf>
    <xf numFmtId="0" fontId="58" fillId="0" borderId="18" xfId="0" applyFont="1" applyBorder="1">
      <alignment vertical="center"/>
    </xf>
    <xf numFmtId="0" fontId="58" fillId="0" borderId="19" xfId="0" applyFont="1" applyBorder="1">
      <alignment vertical="center"/>
    </xf>
    <xf numFmtId="0" fontId="58" fillId="0" borderId="103" xfId="0" applyFont="1" applyBorder="1">
      <alignment vertical="center"/>
    </xf>
    <xf numFmtId="0" fontId="58" fillId="25" borderId="118" xfId="0" applyFont="1" applyFill="1" applyBorder="1">
      <alignment vertical="center"/>
    </xf>
    <xf numFmtId="0" fontId="58" fillId="25" borderId="32" xfId="0" applyFont="1" applyFill="1" applyBorder="1">
      <alignment vertical="center"/>
    </xf>
    <xf numFmtId="0" fontId="58" fillId="0" borderId="66" xfId="0" applyFont="1" applyBorder="1">
      <alignment vertical="center"/>
    </xf>
    <xf numFmtId="0" fontId="60" fillId="0" borderId="21" xfId="0" applyFont="1" applyBorder="1">
      <alignment vertical="center"/>
    </xf>
    <xf numFmtId="0" fontId="58" fillId="33" borderId="21" xfId="0" applyFont="1" applyFill="1" applyBorder="1">
      <alignment vertical="center"/>
    </xf>
    <xf numFmtId="0" fontId="58" fillId="33" borderId="15" xfId="0" applyFont="1" applyFill="1" applyBorder="1">
      <alignment vertical="center"/>
    </xf>
    <xf numFmtId="0" fontId="58" fillId="0" borderId="102" xfId="0" applyFont="1" applyBorder="1">
      <alignment vertical="center"/>
    </xf>
    <xf numFmtId="0" fontId="58" fillId="0" borderId="85" xfId="0" applyFont="1" applyBorder="1">
      <alignment vertical="center"/>
    </xf>
    <xf numFmtId="177" fontId="58" fillId="0" borderId="85" xfId="0" applyNumberFormat="1" applyFont="1" applyBorder="1">
      <alignment vertical="center"/>
    </xf>
    <xf numFmtId="177" fontId="58" fillId="0" borderId="78" xfId="0" applyNumberFormat="1" applyFont="1" applyBorder="1">
      <alignment vertical="center"/>
    </xf>
    <xf numFmtId="0" fontId="58" fillId="0" borderId="0" xfId="0" applyFont="1">
      <alignment vertical="center"/>
    </xf>
    <xf numFmtId="38" fontId="58" fillId="0" borderId="102" xfId="34" applyFont="1" applyFill="1" applyBorder="1">
      <alignment vertical="center"/>
    </xf>
    <xf numFmtId="0" fontId="58" fillId="0" borderId="33" xfId="0" applyFont="1" applyBorder="1">
      <alignment vertical="center"/>
    </xf>
    <xf numFmtId="0" fontId="60" fillId="0" borderId="0" xfId="0" applyFont="1">
      <alignment vertical="center"/>
    </xf>
    <xf numFmtId="0" fontId="58" fillId="0" borderId="16" xfId="0" applyFont="1" applyBorder="1">
      <alignment vertical="center"/>
    </xf>
    <xf numFmtId="177" fontId="58" fillId="0" borderId="102" xfId="0" applyNumberFormat="1" applyFont="1" applyBorder="1">
      <alignment vertical="center"/>
    </xf>
    <xf numFmtId="177" fontId="58" fillId="0" borderId="0" xfId="0" applyNumberFormat="1" applyFont="1">
      <alignment vertical="center"/>
    </xf>
    <xf numFmtId="0" fontId="60" fillId="0" borderId="18" xfId="0" applyFont="1" applyBorder="1">
      <alignment vertical="center"/>
    </xf>
    <xf numFmtId="0" fontId="52" fillId="0" borderId="0" xfId="0" applyFont="1" applyFill="1" applyBorder="1" applyAlignment="1">
      <alignment vertical="center"/>
    </xf>
    <xf numFmtId="0" fontId="58" fillId="25" borderId="31" xfId="0" applyFont="1" applyFill="1" applyBorder="1">
      <alignment vertical="center"/>
    </xf>
    <xf numFmtId="0" fontId="58" fillId="25" borderId="120" xfId="0" applyFont="1" applyFill="1" applyBorder="1">
      <alignment vertical="center"/>
    </xf>
    <xf numFmtId="0" fontId="58" fillId="33" borderId="0" xfId="0" applyFont="1" applyFill="1">
      <alignment vertical="center"/>
    </xf>
    <xf numFmtId="0" fontId="58" fillId="33" borderId="16" xfId="0" applyFont="1" applyFill="1" applyBorder="1">
      <alignment vertical="center"/>
    </xf>
    <xf numFmtId="0" fontId="54" fillId="0" borderId="102" xfId="0" applyFont="1" applyBorder="1">
      <alignment vertical="center"/>
    </xf>
    <xf numFmtId="0" fontId="58" fillId="0" borderId="86" xfId="0" applyFont="1" applyBorder="1">
      <alignment vertical="center"/>
    </xf>
    <xf numFmtId="38" fontId="58" fillId="0" borderId="0" xfId="34" applyFont="1">
      <alignment vertical="center"/>
    </xf>
    <xf numFmtId="0" fontId="54" fillId="0" borderId="93" xfId="0" applyFont="1" applyBorder="1">
      <alignment vertical="center"/>
    </xf>
    <xf numFmtId="177" fontId="58" fillId="0" borderId="93" xfId="0" applyNumberFormat="1" applyFont="1" applyBorder="1">
      <alignment vertical="center"/>
    </xf>
    <xf numFmtId="38" fontId="58" fillId="0" borderId="18" xfId="34" applyFont="1" applyBorder="1">
      <alignment vertical="center"/>
    </xf>
    <xf numFmtId="0" fontId="54" fillId="0" borderId="0" xfId="0" applyFont="1" applyFill="1" applyBorder="1">
      <alignment vertical="center"/>
    </xf>
    <xf numFmtId="0" fontId="58" fillId="0" borderId="0" xfId="0" applyFont="1" applyFill="1" applyBorder="1">
      <alignment vertical="center"/>
    </xf>
    <xf numFmtId="177" fontId="58" fillId="0" borderId="0" xfId="0" applyNumberFormat="1" applyFont="1" applyFill="1" applyBorder="1">
      <alignment vertical="center"/>
    </xf>
    <xf numFmtId="181" fontId="58" fillId="0" borderId="0" xfId="0" applyNumberFormat="1" applyFont="1" applyFill="1" applyBorder="1">
      <alignment vertical="center"/>
    </xf>
    <xf numFmtId="0" fontId="52" fillId="0" borderId="0" xfId="0" applyFont="1" applyFill="1" applyBorder="1" applyAlignment="1">
      <alignment vertical="center" wrapText="1"/>
    </xf>
    <xf numFmtId="0" fontId="54" fillId="0" borderId="37" xfId="0" applyFont="1" applyFill="1" applyBorder="1" applyAlignment="1" applyProtection="1">
      <alignment vertical="center"/>
      <protection locked="0"/>
    </xf>
    <xf numFmtId="49" fontId="53" fillId="0" borderId="0" xfId="0" applyNumberFormat="1" applyFont="1" applyFill="1" applyAlignment="1">
      <alignment horizontal="left" vertical="center"/>
    </xf>
    <xf numFmtId="0" fontId="58" fillId="0" borderId="0" xfId="0" applyFont="1" applyAlignment="1">
      <alignment vertical="center" wrapText="1"/>
    </xf>
    <xf numFmtId="0" fontId="58" fillId="0" borderId="0" xfId="0" applyFont="1" applyFill="1" applyBorder="1" applyAlignment="1">
      <alignment vertical="center" wrapText="1"/>
    </xf>
    <xf numFmtId="0" fontId="52" fillId="0" borderId="0" xfId="0" applyFont="1" applyFill="1" applyBorder="1" applyAlignment="1">
      <alignment horizontal="center" vertical="center"/>
    </xf>
    <xf numFmtId="176" fontId="54" fillId="0" borderId="0" xfId="0" applyNumberFormat="1" applyFont="1">
      <alignment vertical="center"/>
    </xf>
    <xf numFmtId="176" fontId="54" fillId="0" borderId="0" xfId="0" applyNumberFormat="1" applyFont="1" applyFill="1" applyBorder="1" applyAlignment="1">
      <alignment vertical="center"/>
    </xf>
    <xf numFmtId="0" fontId="63" fillId="0" borderId="0" xfId="0" applyFont="1" applyFill="1" applyBorder="1" applyAlignment="1">
      <alignment vertical="center" wrapText="1"/>
    </xf>
    <xf numFmtId="0" fontId="64" fillId="0" borderId="0" xfId="0" applyFont="1" applyAlignment="1">
      <alignment vertical="center" wrapText="1"/>
    </xf>
    <xf numFmtId="0" fontId="64" fillId="0" borderId="0" xfId="0" applyFont="1" applyFill="1" applyBorder="1" applyAlignment="1">
      <alignment vertical="center" wrapText="1"/>
    </xf>
    <xf numFmtId="0" fontId="54" fillId="0" borderId="0" xfId="0" applyFont="1" applyBorder="1" applyAlignment="1">
      <alignment vertical="top"/>
    </xf>
    <xf numFmtId="0" fontId="58" fillId="0" borderId="0" xfId="0" applyFont="1" applyFill="1" applyBorder="1" applyAlignment="1">
      <alignment horizontal="left" vertical="center" wrapText="1"/>
    </xf>
    <xf numFmtId="0" fontId="54" fillId="0" borderId="0" xfId="0" applyFont="1" applyBorder="1">
      <alignment vertical="center"/>
    </xf>
    <xf numFmtId="0" fontId="54" fillId="0" borderId="0" xfId="0" applyFont="1" applyFill="1" applyAlignment="1">
      <alignment vertical="top"/>
    </xf>
    <xf numFmtId="0" fontId="66" fillId="0" borderId="0" xfId="0" applyFont="1">
      <alignment vertical="center"/>
    </xf>
    <xf numFmtId="0" fontId="65" fillId="0" borderId="0" xfId="0" applyFont="1" applyFill="1" applyBorder="1">
      <alignment vertical="center"/>
    </xf>
    <xf numFmtId="0" fontId="65" fillId="0" borderId="0" xfId="0" applyFont="1" applyFill="1" applyBorder="1" applyAlignment="1">
      <alignment vertical="center" wrapText="1"/>
    </xf>
    <xf numFmtId="0" fontId="66" fillId="0" borderId="0" xfId="0" applyFont="1" applyFill="1">
      <alignment vertical="center"/>
    </xf>
    <xf numFmtId="0" fontId="65" fillId="0" borderId="35" xfId="0" applyFont="1" applyFill="1" applyBorder="1" applyAlignment="1">
      <alignment vertical="center" wrapText="1"/>
    </xf>
    <xf numFmtId="0" fontId="65" fillId="0" borderId="45" xfId="0" applyFont="1" applyBorder="1" applyAlignment="1">
      <alignment vertical="center" wrapText="1"/>
    </xf>
    <xf numFmtId="0" fontId="53" fillId="26" borderId="0" xfId="0" applyFont="1" applyFill="1">
      <alignment vertical="center"/>
    </xf>
    <xf numFmtId="0" fontId="55" fillId="26" borderId="0" xfId="0" applyFont="1" applyFill="1">
      <alignment vertical="center"/>
    </xf>
    <xf numFmtId="0" fontId="53" fillId="26" borderId="0" xfId="0" applyFont="1" applyFill="1" applyAlignment="1">
      <alignment horizontal="center" vertical="center"/>
    </xf>
    <xf numFmtId="0" fontId="55" fillId="0" borderId="0" xfId="0" applyFont="1" applyFill="1">
      <alignment vertical="center"/>
    </xf>
    <xf numFmtId="177" fontId="62" fillId="0" borderId="0" xfId="0" applyNumberFormat="1" applyFont="1" applyFill="1" applyBorder="1" applyAlignment="1">
      <alignment vertical="center"/>
    </xf>
    <xf numFmtId="0" fontId="62" fillId="0" borderId="0" xfId="0" applyFont="1" applyFill="1" applyBorder="1" applyAlignment="1">
      <alignment vertical="center"/>
    </xf>
    <xf numFmtId="0" fontId="53" fillId="0" borderId="0" xfId="0" applyFont="1" applyFill="1" applyBorder="1" applyAlignment="1">
      <alignment horizontal="center"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42" xfId="0" applyNumberFormat="1" applyFont="1" applyFill="1" applyBorder="1" applyAlignment="1">
      <alignment vertical="center"/>
    </xf>
    <xf numFmtId="0" fontId="53" fillId="0" borderId="0" xfId="0" applyFont="1" applyFill="1" applyAlignment="1">
      <alignment horizontal="right" vertical="center"/>
    </xf>
    <xf numFmtId="0" fontId="53" fillId="0" borderId="14" xfId="0" applyFont="1" applyFill="1" applyBorder="1">
      <alignment vertical="center"/>
    </xf>
    <xf numFmtId="0" fontId="62" fillId="26" borderId="15" xfId="0" applyFont="1" applyFill="1" applyBorder="1" applyAlignment="1">
      <alignment vertical="center" wrapText="1" shrinkToFit="1"/>
    </xf>
    <xf numFmtId="0" fontId="62" fillId="28" borderId="94" xfId="0" applyFont="1" applyFill="1" applyBorder="1">
      <alignment vertical="center"/>
    </xf>
    <xf numFmtId="0" fontId="62" fillId="28" borderId="24" xfId="0" applyFont="1" applyFill="1" applyBorder="1">
      <alignment vertical="center"/>
    </xf>
    <xf numFmtId="0" fontId="62" fillId="28" borderId="25" xfId="0" applyFont="1" applyFill="1" applyBorder="1">
      <alignment vertical="center"/>
    </xf>
    <xf numFmtId="0" fontId="62" fillId="26" borderId="33" xfId="0" applyFont="1" applyFill="1" applyBorder="1" applyAlignment="1">
      <alignment vertical="center"/>
    </xf>
    <xf numFmtId="0" fontId="62" fillId="26" borderId="16" xfId="0" applyFont="1" applyFill="1" applyBorder="1" applyAlignment="1">
      <alignment vertical="center" wrapText="1" shrinkToFit="1"/>
    </xf>
    <xf numFmtId="0" fontId="62" fillId="26" borderId="57" xfId="0" applyFont="1" applyFill="1" applyBorder="1" applyAlignment="1">
      <alignment horizontal="center" vertical="center" wrapText="1"/>
    </xf>
    <xf numFmtId="0" fontId="62" fillId="26" borderId="71" xfId="0" applyFont="1" applyFill="1" applyBorder="1" applyAlignment="1">
      <alignment vertical="center" wrapText="1"/>
    </xf>
    <xf numFmtId="0" fontId="62" fillId="26" borderId="17" xfId="0" applyFont="1" applyFill="1" applyBorder="1" applyAlignment="1">
      <alignment vertical="center" wrapText="1" shrinkToFit="1"/>
    </xf>
    <xf numFmtId="0" fontId="62" fillId="26" borderId="19" xfId="0" applyFont="1" applyFill="1" applyBorder="1" applyAlignment="1">
      <alignment vertical="center" wrapText="1" shrinkToFit="1"/>
    </xf>
    <xf numFmtId="0" fontId="62" fillId="26" borderId="102" xfId="0" applyFont="1" applyFill="1" applyBorder="1" applyAlignment="1">
      <alignment horizontal="center" vertical="center" wrapText="1" shrinkToFit="1"/>
    </xf>
    <xf numFmtId="0" fontId="53" fillId="26" borderId="93"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93" xfId="0" applyFont="1" applyFill="1" applyBorder="1" applyAlignment="1">
      <alignment horizontal="center" vertical="center" wrapText="1" shrinkToFit="1"/>
    </xf>
    <xf numFmtId="0" fontId="62" fillId="26" borderId="93"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93" xfId="0" applyFont="1" applyFill="1" applyBorder="1" applyAlignment="1">
      <alignment horizontal="center" vertical="center" wrapText="1"/>
    </xf>
    <xf numFmtId="0" fontId="62" fillId="26" borderId="117" xfId="0" applyFont="1" applyFill="1" applyBorder="1" applyAlignment="1">
      <alignment horizontal="center" vertical="center" wrapText="1"/>
    </xf>
    <xf numFmtId="0" fontId="62" fillId="26" borderId="140"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20" xfId="0" applyFont="1" applyFill="1" applyBorder="1" applyAlignment="1">
      <alignment horizontal="center" vertical="center"/>
    </xf>
    <xf numFmtId="0" fontId="62" fillId="0" borderId="28" xfId="0" applyFont="1" applyFill="1" applyBorder="1" applyAlignment="1">
      <alignment horizontal="center" vertical="center"/>
    </xf>
    <xf numFmtId="0" fontId="62" fillId="0" borderId="28" xfId="0" applyFont="1" applyFill="1" applyBorder="1" applyAlignment="1" applyProtection="1">
      <alignment horizontal="center" vertical="center"/>
      <protection locked="0"/>
    </xf>
    <xf numFmtId="0" fontId="62" fillId="0" borderId="30" xfId="0" applyFont="1" applyFill="1" applyBorder="1" applyAlignment="1" applyProtection="1">
      <alignment horizontal="center" vertical="center"/>
      <protection locked="0"/>
    </xf>
    <xf numFmtId="0" fontId="62" fillId="0" borderId="10" xfId="0" applyFont="1" applyFill="1" applyBorder="1" applyAlignment="1" applyProtection="1">
      <alignment vertical="center" wrapText="1"/>
      <protection locked="0"/>
    </xf>
    <xf numFmtId="0" fontId="53" fillId="0" borderId="12" xfId="0" applyFont="1" applyFill="1" applyBorder="1" applyAlignment="1">
      <alignment vertical="center" wrapText="1"/>
    </xf>
    <xf numFmtId="38" fontId="62" fillId="0" borderId="10" xfId="34" applyFont="1" applyFill="1" applyBorder="1" applyAlignment="1" applyProtection="1">
      <alignment vertical="center" shrinkToFit="1"/>
      <protection locked="0"/>
    </xf>
    <xf numFmtId="40" fontId="62" fillId="0" borderId="23" xfId="34" applyNumberFormat="1" applyFont="1" applyFill="1" applyBorder="1" applyAlignment="1" applyProtection="1">
      <alignment vertical="center" shrinkToFit="1"/>
      <protection locked="0"/>
    </xf>
    <xf numFmtId="0" fontId="53" fillId="28" borderId="95" xfId="0" applyFont="1" applyFill="1" applyBorder="1" applyAlignment="1" applyProtection="1">
      <alignment horizontal="center" vertical="center"/>
      <protection locked="0"/>
    </xf>
    <xf numFmtId="0" fontId="68" fillId="28" borderId="11" xfId="0" applyFont="1" applyFill="1" applyBorder="1" applyAlignment="1" applyProtection="1">
      <alignment horizontal="center" vertical="center"/>
      <protection locked="0"/>
    </xf>
    <xf numFmtId="10" fontId="62" fillId="0" borderId="10" xfId="28" applyNumberFormat="1" applyFont="1" applyFill="1" applyBorder="1" applyAlignment="1">
      <alignment vertical="center" shrinkToFit="1"/>
    </xf>
    <xf numFmtId="0" fontId="62" fillId="28" borderId="37" xfId="0" applyFont="1" applyFill="1" applyBorder="1" applyAlignment="1" applyProtection="1">
      <alignment horizontal="center" vertical="center"/>
      <protection locked="0"/>
    </xf>
    <xf numFmtId="0" fontId="62" fillId="28" borderId="37" xfId="0" applyFont="1" applyFill="1" applyBorder="1" applyAlignment="1">
      <alignment horizontal="center" vertical="center"/>
    </xf>
    <xf numFmtId="0" fontId="53" fillId="0" borderId="37" xfId="0" applyFont="1" applyFill="1" applyBorder="1">
      <alignment vertical="center"/>
    </xf>
    <xf numFmtId="0" fontId="53" fillId="0" borderId="37" xfId="0" applyFont="1" applyFill="1" applyBorder="1" applyAlignment="1">
      <alignment horizontal="center" vertical="center"/>
    </xf>
    <xf numFmtId="0" fontId="53" fillId="0" borderId="37" xfId="0" applyFont="1" applyFill="1" applyBorder="1" applyAlignment="1">
      <alignment vertical="center"/>
    </xf>
    <xf numFmtId="177" fontId="62" fillId="0" borderId="23" xfId="0" applyNumberFormat="1" applyFont="1" applyFill="1" applyBorder="1">
      <alignment vertical="center"/>
    </xf>
    <xf numFmtId="0" fontId="53" fillId="0" borderId="11" xfId="0" applyFont="1" applyFill="1" applyBorder="1" applyAlignment="1">
      <alignment vertical="center"/>
    </xf>
    <xf numFmtId="0" fontId="62" fillId="0" borderId="12" xfId="0" applyFont="1" applyFill="1" applyBorder="1" applyAlignment="1">
      <alignment horizontal="left" vertical="center"/>
    </xf>
    <xf numFmtId="0" fontId="62" fillId="0" borderId="37" xfId="0" applyFont="1" applyFill="1" applyBorder="1" applyAlignment="1">
      <alignment horizontal="center" vertical="center"/>
    </xf>
    <xf numFmtId="0" fontId="62" fillId="0" borderId="37" xfId="0" applyFont="1" applyFill="1" applyBorder="1" applyAlignment="1">
      <alignment horizontal="left" vertical="center"/>
    </xf>
    <xf numFmtId="177" fontId="62" fillId="0" borderId="142" xfId="34" applyNumberFormat="1" applyFont="1" applyFill="1" applyBorder="1" applyAlignment="1">
      <alignment vertical="center"/>
    </xf>
    <xf numFmtId="0" fontId="62" fillId="25" borderId="94" xfId="0" applyFont="1" applyFill="1" applyBorder="1">
      <alignment vertical="center"/>
    </xf>
    <xf numFmtId="0" fontId="53" fillId="25" borderId="45" xfId="0" applyFont="1" applyFill="1" applyBorder="1">
      <alignment vertical="center"/>
    </xf>
    <xf numFmtId="0" fontId="53" fillId="25" borderId="24" xfId="0" applyFont="1" applyFill="1" applyBorder="1">
      <alignment vertical="center"/>
    </xf>
    <xf numFmtId="0" fontId="53" fillId="25" borderId="25" xfId="0" applyFont="1" applyFill="1" applyBorder="1">
      <alignment vertical="center"/>
    </xf>
    <xf numFmtId="0" fontId="53" fillId="26" borderId="57" xfId="0" applyFont="1" applyFill="1" applyBorder="1" applyAlignment="1">
      <alignment horizontal="center" vertical="center" wrapText="1"/>
    </xf>
    <xf numFmtId="0" fontId="62" fillId="26" borderId="12" xfId="0" applyFont="1" applyFill="1" applyBorder="1" applyAlignment="1" applyProtection="1">
      <alignment horizontal="left" vertical="top" textRotation="255"/>
      <protection locked="0"/>
    </xf>
    <xf numFmtId="0" fontId="62" fillId="26" borderId="23" xfId="0" applyFont="1" applyFill="1" applyBorder="1" applyAlignment="1">
      <alignment vertical="center" wrapText="1"/>
    </xf>
    <xf numFmtId="0" fontId="62" fillId="26" borderId="17" xfId="0" applyFont="1" applyFill="1" applyBorder="1" applyAlignment="1">
      <alignment horizontal="center" vertical="center" wrapText="1"/>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52" fillId="26" borderId="93" xfId="0" applyFont="1" applyFill="1" applyBorder="1" applyAlignment="1" applyProtection="1">
      <alignment horizontal="center" vertical="top" textRotation="255" wrapText="1"/>
      <protection locked="0"/>
    </xf>
    <xf numFmtId="40" fontId="62" fillId="0" borderId="12" xfId="34" applyNumberFormat="1" applyFont="1" applyFill="1" applyBorder="1" applyAlignment="1" applyProtection="1">
      <alignment vertical="center" shrinkToFit="1"/>
      <protection locked="0"/>
    </xf>
    <xf numFmtId="0" fontId="62" fillId="25" borderId="95" xfId="0" applyFont="1" applyFill="1" applyBorder="1" applyAlignment="1" applyProtection="1">
      <alignment horizontal="center" vertical="center"/>
      <protection locked="0"/>
    </xf>
    <xf numFmtId="0" fontId="68" fillId="25" borderId="11" xfId="0" applyFont="1" applyFill="1" applyBorder="1" applyAlignment="1" applyProtection="1">
      <alignment horizontal="center" vertical="center"/>
      <protection locked="0"/>
    </xf>
    <xf numFmtId="179" fontId="62" fillId="0" borderId="10" xfId="28" applyNumberFormat="1" applyFont="1" applyFill="1" applyBorder="1" applyAlignment="1">
      <alignment vertical="center" shrinkToFit="1"/>
    </xf>
    <xf numFmtId="0" fontId="62" fillId="25" borderId="10" xfId="0" applyFont="1" applyFill="1" applyBorder="1" applyAlignment="1" applyProtection="1">
      <alignment vertical="center"/>
      <protection locked="0"/>
    </xf>
    <xf numFmtId="0" fontId="62" fillId="25" borderId="37" xfId="0" applyFont="1" applyFill="1" applyBorder="1" applyAlignment="1" applyProtection="1">
      <alignment horizontal="center" vertical="center"/>
      <protection locked="0"/>
    </xf>
    <xf numFmtId="0" fontId="56" fillId="33" borderId="32" xfId="0" applyFont="1" applyFill="1" applyBorder="1">
      <alignment vertical="center"/>
    </xf>
    <xf numFmtId="0" fontId="68" fillId="25" borderId="53" xfId="0" applyFont="1" applyFill="1" applyBorder="1" applyAlignment="1" applyProtection="1">
      <alignment horizontal="center" vertical="center"/>
      <protection locked="0"/>
    </xf>
    <xf numFmtId="179" fontId="62" fillId="0" borderId="29" xfId="28" applyNumberFormat="1" applyFont="1" applyFill="1" applyBorder="1" applyAlignment="1">
      <alignment vertical="center" shrinkToFit="1"/>
    </xf>
    <xf numFmtId="0" fontId="62" fillId="25" borderId="29" xfId="0" applyFont="1" applyFill="1" applyBorder="1" applyAlignment="1" applyProtection="1">
      <alignment vertical="center"/>
      <protection locked="0"/>
    </xf>
    <xf numFmtId="0" fontId="54" fillId="0" borderId="62" xfId="0" applyFont="1" applyFill="1" applyBorder="1" applyAlignment="1">
      <alignment vertical="center"/>
    </xf>
    <xf numFmtId="0" fontId="62" fillId="25" borderId="52" xfId="0" applyFont="1" applyFill="1" applyBorder="1" applyAlignment="1" applyProtection="1">
      <alignment horizontal="center" vertical="center"/>
      <protection locked="0"/>
    </xf>
    <xf numFmtId="0" fontId="54" fillId="0" borderId="52" xfId="0" applyFont="1" applyFill="1" applyBorder="1" applyAlignment="1">
      <alignment vertical="center"/>
    </xf>
    <xf numFmtId="0" fontId="54" fillId="0" borderId="52" xfId="0" applyFont="1" applyFill="1" applyBorder="1" applyAlignment="1" applyProtection="1">
      <alignment vertical="center"/>
      <protection locked="0"/>
    </xf>
    <xf numFmtId="0" fontId="53" fillId="0" borderId="52" xfId="0" applyFont="1" applyFill="1" applyBorder="1">
      <alignment vertical="center"/>
    </xf>
    <xf numFmtId="0" fontId="53" fillId="0" borderId="52" xfId="0" applyFont="1" applyFill="1" applyBorder="1" applyAlignment="1">
      <alignment horizontal="center" vertical="center"/>
    </xf>
    <xf numFmtId="0" fontId="53" fillId="0" borderId="52" xfId="0" applyFont="1" applyFill="1" applyBorder="1" applyAlignment="1">
      <alignment vertical="center"/>
    </xf>
    <xf numFmtId="177" fontId="62" fillId="0" borderId="27" xfId="0" applyNumberFormat="1" applyFont="1" applyFill="1" applyBorder="1">
      <alignment vertical="center"/>
    </xf>
    <xf numFmtId="49" fontId="53" fillId="0" borderId="0" xfId="0" applyNumberFormat="1" applyFont="1" applyFill="1" applyBorder="1" applyAlignment="1" applyProtection="1">
      <alignment horizontal="center" vertical="center"/>
      <protection locked="0"/>
    </xf>
    <xf numFmtId="179" fontId="29" fillId="0" borderId="51" xfId="28" applyNumberFormat="1" applyFont="1" applyBorder="1" applyAlignment="1">
      <alignment vertical="center" wrapText="1"/>
    </xf>
    <xf numFmtId="179" fontId="29" fillId="0" borderId="97" xfId="28" applyNumberFormat="1" applyFont="1" applyBorder="1" applyAlignment="1">
      <alignment vertical="center" wrapText="1"/>
    </xf>
    <xf numFmtId="179" fontId="29" fillId="0" borderId="154" xfId="28" applyNumberFormat="1" applyFont="1" applyBorder="1" applyAlignment="1">
      <alignment vertical="center" wrapText="1"/>
    </xf>
    <xf numFmtId="10" fontId="29" fillId="0" borderId="97" xfId="28" applyNumberFormat="1" applyFont="1" applyBorder="1" applyAlignment="1">
      <alignment vertical="center" wrapText="1"/>
    </xf>
    <xf numFmtId="10" fontId="29" fillId="0" borderId="22" xfId="28" applyNumberFormat="1" applyFont="1" applyBorder="1" applyAlignment="1">
      <alignment vertical="center" wrapText="1"/>
    </xf>
    <xf numFmtId="179" fontId="29" fillId="0" borderId="22" xfId="28" applyNumberFormat="1" applyFont="1" applyBorder="1" applyAlignment="1">
      <alignment vertical="center" wrapText="1"/>
    </xf>
    <xf numFmtId="0" fontId="0" fillId="0" borderId="12" xfId="0" applyBorder="1" applyAlignment="1">
      <alignment horizontal="left" vertical="center"/>
    </xf>
    <xf numFmtId="0" fontId="0" fillId="0" borderId="12" xfId="0" applyBorder="1" applyAlignment="1">
      <alignment horizontal="center" vertical="center" wrapText="1"/>
    </xf>
    <xf numFmtId="0" fontId="28" fillId="27" borderId="12" xfId="0" applyFont="1" applyFill="1" applyBorder="1" applyAlignment="1">
      <alignment horizontal="center" vertical="center" wrapText="1"/>
    </xf>
    <xf numFmtId="0" fontId="28" fillId="27" borderId="12" xfId="0" applyFont="1" applyFill="1" applyBorder="1" applyAlignment="1">
      <alignment horizontal="center" vertical="center"/>
    </xf>
    <xf numFmtId="0" fontId="42" fillId="0" borderId="12" xfId="0" applyFont="1" applyBorder="1" applyAlignment="1">
      <alignment horizontal="center" vertical="center" wrapText="1"/>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7"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7"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7"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7"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7"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7"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7" fillId="0" borderId="14" xfId="0" applyFont="1" applyFill="1" applyBorder="1" applyAlignment="1">
      <alignment vertical="center"/>
    </xf>
    <xf numFmtId="0" fontId="67" fillId="0" borderId="37" xfId="0" applyFont="1" applyFill="1" applyBorder="1" applyAlignment="1">
      <alignment vertical="center"/>
    </xf>
    <xf numFmtId="0" fontId="67"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6" borderId="138" xfId="0" applyFont="1" applyFill="1" applyBorder="1" applyAlignment="1">
      <alignment vertical="center" wrapText="1"/>
    </xf>
    <xf numFmtId="0" fontId="74" fillId="29" borderId="115" xfId="0" applyFont="1" applyFill="1" applyBorder="1" applyAlignment="1">
      <alignment horizontal="center" vertical="center" wrapText="1"/>
    </xf>
    <xf numFmtId="0" fontId="74" fillId="26" borderId="104" xfId="0" applyFont="1" applyFill="1" applyBorder="1" applyAlignment="1">
      <alignment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6" borderId="38" xfId="0" applyFont="1" applyFill="1" applyBorder="1" applyAlignment="1">
      <alignment vertical="center" wrapText="1"/>
    </xf>
    <xf numFmtId="0" fontId="74" fillId="29" borderId="91" xfId="0" applyFont="1" applyFill="1" applyBorder="1" applyAlignment="1">
      <alignment horizontal="center" vertical="center" wrapText="1"/>
    </xf>
    <xf numFmtId="0" fontId="74" fillId="26" borderId="107" xfId="0" applyFont="1" applyFill="1" applyBorder="1" applyAlignment="1">
      <alignment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9" fillId="26" borderId="0" xfId="0" applyFont="1" applyFill="1" applyBorder="1" applyAlignment="1">
      <alignment vertical="center" wrapText="1"/>
    </xf>
    <xf numFmtId="0" fontId="89" fillId="26" borderId="0" xfId="0" applyFont="1" applyFill="1" applyAlignment="1">
      <alignment vertical="center" wrapText="1"/>
    </xf>
    <xf numFmtId="0" fontId="69" fillId="26" borderId="0" xfId="0" applyFont="1" applyFill="1" applyBorder="1" applyAlignment="1">
      <alignment vertical="center" wrapText="1"/>
    </xf>
    <xf numFmtId="0" fontId="89"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9"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9" fillId="29" borderId="108" xfId="0" applyFont="1" applyFill="1" applyBorder="1" applyAlignment="1">
      <alignment vertical="center" wrapText="1"/>
    </xf>
    <xf numFmtId="0" fontId="69" fillId="26" borderId="106" xfId="0" applyFont="1" applyFill="1" applyBorder="1" applyAlignment="1">
      <alignment vertical="center"/>
    </xf>
    <xf numFmtId="0" fontId="89" fillId="26" borderId="106" xfId="0" applyFont="1" applyFill="1" applyBorder="1" applyAlignment="1">
      <alignment vertical="center" wrapText="1"/>
    </xf>
    <xf numFmtId="0" fontId="89"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9"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9" fillId="26" borderId="44" xfId="0" applyFont="1" applyFill="1" applyBorder="1" applyAlignment="1">
      <alignment vertical="center" wrapText="1"/>
    </xf>
    <xf numFmtId="0" fontId="89" fillId="26" borderId="45" xfId="0" applyFont="1" applyFill="1" applyBorder="1" applyAlignment="1">
      <alignment vertical="center" wrapText="1"/>
    </xf>
    <xf numFmtId="0" fontId="89" fillId="26" borderId="46" xfId="0" applyFont="1" applyFill="1" applyBorder="1" applyAlignment="1">
      <alignment vertical="center" wrapText="1"/>
    </xf>
    <xf numFmtId="0" fontId="89" fillId="26" borderId="35" xfId="0" applyFont="1" applyFill="1" applyBorder="1" applyAlignment="1">
      <alignment vertical="center" wrapText="1"/>
    </xf>
    <xf numFmtId="0" fontId="89" fillId="26" borderId="38" xfId="0" applyFont="1" applyFill="1" applyBorder="1" applyAlignment="1">
      <alignment vertical="center" wrapText="1"/>
    </xf>
    <xf numFmtId="0" fontId="89" fillId="0" borderId="35" xfId="0" applyFont="1" applyFill="1" applyBorder="1">
      <alignment vertical="center"/>
    </xf>
    <xf numFmtId="0" fontId="89" fillId="0" borderId="0" xfId="0" applyFont="1" applyFill="1" applyBorder="1">
      <alignment vertical="center"/>
    </xf>
    <xf numFmtId="0" fontId="89" fillId="0" borderId="0" xfId="0" applyFont="1" applyFill="1" applyBorder="1" applyAlignment="1">
      <alignment vertical="center" wrapText="1"/>
    </xf>
    <xf numFmtId="0" fontId="89" fillId="26" borderId="35" xfId="0" applyFont="1" applyFill="1" applyBorder="1">
      <alignment vertical="center"/>
    </xf>
    <xf numFmtId="0" fontId="90" fillId="26" borderId="0" xfId="0" applyFont="1" applyFill="1" applyBorder="1">
      <alignment vertical="center"/>
    </xf>
    <xf numFmtId="0" fontId="89" fillId="26" borderId="0" xfId="0" applyFont="1" applyFill="1" applyBorder="1">
      <alignment vertical="center"/>
    </xf>
    <xf numFmtId="0" fontId="89" fillId="0" borderId="39" xfId="0" applyFont="1" applyFill="1" applyBorder="1">
      <alignment vertical="center"/>
    </xf>
    <xf numFmtId="0" fontId="90" fillId="0" borderId="34" xfId="0" applyFont="1" applyFill="1" applyBorder="1">
      <alignment vertical="center"/>
    </xf>
    <xf numFmtId="0" fontId="89" fillId="0" borderId="34" xfId="0" applyFont="1" applyFill="1" applyBorder="1">
      <alignment vertical="center"/>
    </xf>
    <xf numFmtId="0" fontId="89" fillId="0" borderId="34" xfId="0" applyFont="1" applyFill="1" applyBorder="1" applyAlignment="1">
      <alignment vertical="center"/>
    </xf>
    <xf numFmtId="0" fontId="89" fillId="0" borderId="34" xfId="0" applyFont="1" applyFill="1" applyBorder="1" applyAlignment="1">
      <alignment horizontal="center" vertical="center"/>
    </xf>
    <xf numFmtId="0" fontId="89" fillId="0" borderId="34" xfId="0" applyFont="1" applyFill="1" applyBorder="1" applyAlignment="1" applyProtection="1">
      <alignment vertical="center" shrinkToFit="1"/>
      <protection locked="0"/>
    </xf>
    <xf numFmtId="0" fontId="90" fillId="0" borderId="106" xfId="0" applyFont="1" applyFill="1" applyBorder="1" applyAlignment="1">
      <alignment horizontal="center" vertical="center"/>
    </xf>
    <xf numFmtId="0" fontId="90" fillId="0" borderId="107" xfId="0" applyFont="1" applyBorder="1">
      <alignment vertical="center"/>
    </xf>
    <xf numFmtId="0" fontId="91" fillId="0" borderId="0" xfId="0" applyFont="1">
      <alignment vertical="center"/>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92" fillId="0" borderId="0" xfId="0" applyFont="1" applyAlignment="1">
      <alignment vertical="top"/>
    </xf>
    <xf numFmtId="0" fontId="92" fillId="0" borderId="0" xfId="0" applyFont="1">
      <alignment vertical="center"/>
    </xf>
    <xf numFmtId="0" fontId="93" fillId="0" borderId="0" xfId="0" applyFont="1" applyAlignment="1">
      <alignment horizontal="right" vertical="center" wrapText="1"/>
    </xf>
    <xf numFmtId="179" fontId="29" fillId="26" borderId="154" xfId="28" applyNumberFormat="1" applyFont="1" applyFill="1" applyBorder="1" applyAlignment="1">
      <alignment vertical="center" wrapText="1"/>
    </xf>
    <xf numFmtId="179" fontId="29" fillId="26" borderId="24" xfId="28" applyNumberFormat="1" applyFont="1" applyFill="1" applyBorder="1" applyAlignment="1">
      <alignment vertical="center" wrapText="1"/>
    </xf>
    <xf numFmtId="179" fontId="29" fillId="26" borderId="22" xfId="28" applyNumberFormat="1" applyFont="1" applyFill="1" applyBorder="1" applyAlignment="1">
      <alignment vertical="center" wrapText="1"/>
    </xf>
    <xf numFmtId="179" fontId="29" fillId="26" borderId="53" xfId="28" applyNumberFormat="1" applyFont="1" applyFill="1" applyBorder="1" applyAlignment="1">
      <alignment vertical="center" wrapText="1"/>
    </xf>
    <xf numFmtId="179" fontId="29" fillId="26" borderId="52" xfId="28" applyNumberFormat="1" applyFont="1" applyFill="1" applyBorder="1" applyAlignment="1">
      <alignment vertical="center" wrapText="1"/>
    </xf>
    <xf numFmtId="179" fontId="29" fillId="26" borderId="27" xfId="28" applyNumberFormat="1" applyFont="1" applyFill="1" applyBorder="1" applyAlignment="1">
      <alignment vertical="center" wrapText="1"/>
    </xf>
    <xf numFmtId="0" fontId="92" fillId="0" borderId="0" xfId="0" applyFont="1" applyAlignment="1">
      <alignment horizontal="left" vertical="top"/>
    </xf>
    <xf numFmtId="0" fontId="92" fillId="0" borderId="0" xfId="0" applyFont="1" applyAlignment="1">
      <alignment horizontal="left" vertical="top" wrapText="1"/>
    </xf>
    <xf numFmtId="0" fontId="47" fillId="0" borderId="10" xfId="0" applyFont="1" applyBorder="1" applyAlignment="1">
      <alignment horizontal="center" vertical="center"/>
    </xf>
    <xf numFmtId="0" fontId="38" fillId="0" borderId="151" xfId="0" applyFont="1" applyBorder="1" applyAlignment="1">
      <alignment horizontal="center" vertical="top" wrapText="1"/>
    </xf>
    <xf numFmtId="0" fontId="40" fillId="29" borderId="0" xfId="0" applyFont="1" applyFill="1" applyAlignment="1">
      <alignment horizontal="center" vertical="top" wrapText="1"/>
    </xf>
    <xf numFmtId="0" fontId="41" fillId="29" borderId="0" xfId="0" applyFont="1" applyFill="1" applyAlignment="1">
      <alignment horizontal="center" vertical="top" wrapText="1"/>
    </xf>
    <xf numFmtId="0" fontId="41" fillId="0" borderId="18" xfId="0" applyFont="1" applyBorder="1" applyAlignment="1">
      <alignment horizontal="left" vertical="top" wrapText="1"/>
    </xf>
    <xf numFmtId="0" fontId="44" fillId="0" borderId="0" xfId="0" applyFont="1" applyAlignment="1">
      <alignment horizontal="left" vertical="center" wrapText="1"/>
    </xf>
    <xf numFmtId="0" fontId="48" fillId="0" borderId="12" xfId="0" applyFont="1" applyBorder="1" applyAlignment="1">
      <alignment horizontal="center" vertical="center" wrapText="1"/>
    </xf>
    <xf numFmtId="0" fontId="46" fillId="31" borderId="26" xfId="0" applyFont="1" applyFill="1" applyBorder="1" applyAlignment="1">
      <alignment horizontal="center" vertical="center" wrapText="1"/>
    </xf>
    <xf numFmtId="0" fontId="46" fillId="31" borderId="32" xfId="0" applyFont="1" applyFill="1" applyBorder="1" applyAlignment="1">
      <alignment horizontal="center" vertical="center" wrapText="1"/>
    </xf>
    <xf numFmtId="0" fontId="48" fillId="0" borderId="35" xfId="0" applyFont="1" applyBorder="1" applyAlignment="1">
      <alignment horizontal="center" vertical="center" wrapText="1"/>
    </xf>
    <xf numFmtId="0" fontId="48" fillId="0" borderId="38" xfId="0" applyFont="1" applyBorder="1" applyAlignment="1">
      <alignment horizontal="center" vertical="center" wrapText="1"/>
    </xf>
    <xf numFmtId="0" fontId="48" fillId="0" borderId="108" xfId="0" applyFont="1" applyBorder="1" applyAlignment="1">
      <alignment horizontal="center" vertical="center" wrapText="1"/>
    </xf>
    <xf numFmtId="0" fontId="48" fillId="0" borderId="107" xfId="0" applyFont="1" applyBorder="1" applyAlignment="1">
      <alignment horizontal="center" vertical="center" wrapText="1"/>
    </xf>
    <xf numFmtId="0" fontId="0" fillId="0" borderId="13" xfId="0" applyBorder="1" applyAlignment="1">
      <alignment horizontal="center" vertical="center"/>
    </xf>
    <xf numFmtId="0" fontId="0" fillId="0" borderId="150" xfId="0" applyBorder="1" applyAlignment="1">
      <alignment horizontal="center" vertical="center"/>
    </xf>
    <xf numFmtId="0" fontId="0" fillId="0" borderId="12" xfId="0" applyBorder="1" applyAlignment="1">
      <alignment horizontal="center" vertical="center" wrapText="1"/>
    </xf>
    <xf numFmtId="0" fontId="0" fillId="0" borderId="37" xfId="0" applyBorder="1" applyAlignment="1">
      <alignment horizontal="center" vertical="center" wrapText="1"/>
    </xf>
    <xf numFmtId="0" fontId="0" fillId="0" borderId="11" xfId="0" applyBorder="1" applyAlignment="1">
      <alignment horizontal="center" vertical="center" wrapText="1"/>
    </xf>
    <xf numFmtId="0" fontId="0" fillId="30" borderId="62" xfId="0" applyFill="1" applyBorder="1" applyAlignment="1">
      <alignment vertical="center"/>
    </xf>
    <xf numFmtId="0" fontId="0" fillId="30" borderId="52" xfId="0" applyFill="1" applyBorder="1" applyAlignment="1">
      <alignment vertical="center"/>
    </xf>
    <xf numFmtId="0" fontId="0" fillId="30" borderId="53" xfId="0" applyFill="1" applyBorder="1" applyAlignment="1">
      <alignment vertical="center"/>
    </xf>
    <xf numFmtId="0" fontId="0" fillId="0" borderId="93"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06" xfId="0" applyBorder="1" applyAlignment="1">
      <alignment horizontal="center" vertical="center"/>
    </xf>
    <xf numFmtId="0" fontId="0" fillId="0" borderId="148" xfId="0" applyBorder="1" applyAlignment="1">
      <alignment horizontal="center" vertical="center"/>
    </xf>
    <xf numFmtId="0" fontId="0" fillId="0" borderId="102" xfId="0" applyBorder="1" applyAlignment="1">
      <alignment horizontal="center" vertical="center" wrapText="1"/>
    </xf>
    <xf numFmtId="0" fontId="0" fillId="0" borderId="102" xfId="0" applyBorder="1" applyAlignment="1">
      <alignment horizontal="center" vertical="center"/>
    </xf>
    <xf numFmtId="0" fontId="0" fillId="0" borderId="14" xfId="0" applyBorder="1" applyAlignment="1">
      <alignment horizontal="center" vertical="center"/>
    </xf>
    <xf numFmtId="0" fontId="0" fillId="0" borderId="149" xfId="0" applyBorder="1" applyAlignment="1">
      <alignment horizontal="center" vertical="center"/>
    </xf>
    <xf numFmtId="0" fontId="0" fillId="30" borderId="12" xfId="0" applyFill="1" applyBorder="1" applyAlignment="1">
      <alignment vertical="center"/>
    </xf>
    <xf numFmtId="0" fontId="0" fillId="30" borderId="37" xfId="0" applyFill="1" applyBorder="1" applyAlignment="1">
      <alignment vertical="center"/>
    </xf>
    <xf numFmtId="0" fontId="0" fillId="30" borderId="11" xfId="0" applyFill="1" applyBorder="1" applyAlignment="1">
      <alignment vertical="center"/>
    </xf>
    <xf numFmtId="0" fontId="0" fillId="30" borderId="51" xfId="0" applyFill="1" applyBorder="1" applyAlignment="1">
      <alignment horizontal="left" vertical="center"/>
    </xf>
    <xf numFmtId="0" fontId="0" fillId="30" borderId="97" xfId="0" applyFill="1" applyBorder="1" applyAlignment="1">
      <alignment horizontal="left" vertical="center"/>
    </xf>
    <xf numFmtId="0" fontId="0" fillId="30" borderId="147" xfId="0" applyFill="1" applyBorder="1" applyAlignment="1">
      <alignment horizontal="left" vertical="center"/>
    </xf>
    <xf numFmtId="0" fontId="0" fillId="30" borderId="22"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0" fillId="30" borderId="140"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0" xfId="0" applyAlignment="1">
      <alignment horizontal="left" vertical="top" wrapText="1"/>
    </xf>
    <xf numFmtId="0" fontId="0" fillId="30" borderId="139" xfId="0" applyFill="1" applyBorder="1" applyAlignment="1">
      <alignment horizontal="left" vertical="center"/>
    </xf>
    <xf numFmtId="0" fontId="0" fillId="30" borderId="10" xfId="0" applyFill="1" applyBorder="1" applyAlignment="1">
      <alignment vertical="center"/>
    </xf>
    <xf numFmtId="0" fontId="0" fillId="30" borderId="97" xfId="0" applyFill="1" applyBorder="1" applyAlignment="1">
      <alignment vertical="center"/>
    </xf>
    <xf numFmtId="0" fontId="0" fillId="0" borderId="13" xfId="0" applyBorder="1" applyAlignment="1">
      <alignment horizontal="center" vertical="center" wrapText="1"/>
    </xf>
    <xf numFmtId="0" fontId="0" fillId="0" borderId="150" xfId="0" applyBorder="1" applyAlignment="1">
      <alignment horizontal="center" vertical="center" wrapText="1"/>
    </xf>
    <xf numFmtId="0" fontId="33" fillId="0" borderId="13" xfId="0" applyFont="1" applyBorder="1" applyAlignment="1">
      <alignment horizontal="center" vertical="center" wrapText="1"/>
    </xf>
    <xf numFmtId="0" fontId="33" fillId="0" borderId="150" xfId="0" applyFont="1" applyBorder="1" applyAlignment="1">
      <alignment horizontal="center" vertical="center" wrapText="1"/>
    </xf>
    <xf numFmtId="0" fontId="0" fillId="30" borderId="29" xfId="0" applyFill="1" applyBorder="1" applyAlignment="1">
      <alignment vertical="center"/>
    </xf>
    <xf numFmtId="0" fontId="0" fillId="0" borderId="13" xfId="0" applyBorder="1" applyAlignment="1">
      <alignment vertical="center" wrapText="1" shrinkToFit="1"/>
    </xf>
    <xf numFmtId="0" fontId="0" fillId="0" borderId="93" xfId="0" applyBorder="1" applyAlignment="1">
      <alignment vertical="center" wrapText="1" shrinkToFit="1"/>
    </xf>
    <xf numFmtId="0" fontId="0" fillId="30" borderId="118" xfId="0" applyFill="1" applyBorder="1" applyAlignment="1">
      <alignment horizontal="left" vertical="center"/>
    </xf>
    <xf numFmtId="0" fontId="0" fillId="30" borderId="119" xfId="0" applyFill="1" applyBorder="1" applyAlignment="1">
      <alignment horizontal="left" vertical="center"/>
    </xf>
    <xf numFmtId="0" fontId="0" fillId="30" borderId="120" xfId="0" applyFill="1" applyBorder="1" applyAlignment="1">
      <alignment horizontal="left" vertical="center"/>
    </xf>
    <xf numFmtId="0" fontId="36"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55"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8" fillId="26" borderId="55" xfId="0" applyFont="1" applyFill="1" applyBorder="1" applyAlignment="1">
      <alignment vertical="center" wrapText="1"/>
    </xf>
    <xf numFmtId="0" fontId="74" fillId="26" borderId="156"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74" fillId="26" borderId="75" xfId="0" applyFont="1" applyFill="1" applyBorder="1" applyAlignment="1">
      <alignment vertical="center" wrapText="1"/>
    </xf>
    <xf numFmtId="0" fontId="74" fillId="26" borderId="65" xfId="0" applyFont="1" applyFill="1" applyBorder="1" applyAlignment="1">
      <alignment vertical="center" wrapText="1"/>
    </xf>
    <xf numFmtId="0" fontId="88" fillId="26" borderId="69" xfId="0" applyFont="1" applyFill="1" applyBorder="1" applyAlignment="1">
      <alignment horizontal="left" vertical="center" wrapText="1"/>
    </xf>
    <xf numFmtId="0" fontId="88" fillId="26" borderId="156" xfId="0" applyFont="1" applyFill="1" applyBorder="1" applyAlignment="1">
      <alignment horizontal="lef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0" borderId="0" xfId="0" applyFont="1" applyFill="1" applyAlignment="1">
      <alignment horizontal="left" vertical="top" wrapText="1"/>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1" fillId="26" borderId="0" xfId="0" applyNumberFormat="1" applyFont="1" applyFill="1" applyBorder="1" applyAlignment="1">
      <alignment vertical="center"/>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0" fontId="89"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9" fillId="0" borderId="0" xfId="0" applyFont="1" applyFill="1" applyBorder="1" applyAlignment="1">
      <alignment horizontal="center" vertical="center"/>
    </xf>
    <xf numFmtId="0" fontId="89" fillId="29" borderId="0" xfId="0" applyFont="1" applyFill="1" applyBorder="1" applyAlignment="1">
      <alignment vertical="center" shrinkToFit="1"/>
    </xf>
    <xf numFmtId="0" fontId="89" fillId="29" borderId="38" xfId="0" applyFont="1" applyFill="1" applyBorder="1" applyAlignment="1">
      <alignment vertical="center" shrinkToFit="1"/>
    </xf>
    <xf numFmtId="0" fontId="74" fillId="25" borderId="31" xfId="0" applyFont="1" applyFill="1" applyBorder="1" applyAlignment="1" applyProtection="1">
      <alignment horizontal="center"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0" borderId="0" xfId="0" applyFont="1" applyFill="1" applyBorder="1" applyAlignment="1">
      <alignment vertical="center" wrapText="1"/>
    </xf>
    <xf numFmtId="0" fontId="69" fillId="0" borderId="11" xfId="0" applyFont="1" applyFill="1" applyBorder="1" applyAlignment="1">
      <alignment vertical="center" wrapText="1"/>
    </xf>
    <xf numFmtId="0" fontId="74" fillId="24" borderId="88" xfId="0" applyFont="1" applyFill="1" applyBorder="1" applyAlignment="1">
      <alignmen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176" fontId="74" fillId="26" borderId="0" xfId="0" applyNumberFormat="1" applyFont="1" applyFill="1" applyBorder="1" applyAlignment="1">
      <alignment vertical="center" shrinkToFit="1"/>
    </xf>
    <xf numFmtId="0" fontId="89" fillId="0" borderId="0" xfId="0" applyFont="1" applyFill="1" applyBorder="1" applyAlignment="1">
      <alignment horizontal="center" vertical="center" wrapText="1"/>
    </xf>
    <xf numFmtId="0" fontId="67" fillId="0" borderId="0" xfId="0" applyFont="1" applyFill="1" applyBorder="1" applyAlignment="1">
      <alignment horizontal="center" vertical="center"/>
    </xf>
    <xf numFmtId="0" fontId="89" fillId="29" borderId="0" xfId="0" applyFont="1" applyFill="1" applyBorder="1" applyAlignment="1" applyProtection="1">
      <alignment vertical="center" shrinkToFit="1"/>
      <protection locked="0"/>
    </xf>
    <xf numFmtId="0" fontId="67" fillId="0" borderId="0" xfId="0" applyFont="1" applyFill="1" applyBorder="1" applyAlignment="1" applyProtection="1">
      <alignment horizontal="center" vertical="center" shrinkToFit="1"/>
      <protection locked="0"/>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90" fillId="0" borderId="0" xfId="0" applyFont="1" applyFill="1" applyBorder="1" applyAlignment="1">
      <alignment horizontal="center" vertical="center"/>
    </xf>
    <xf numFmtId="0" fontId="90" fillId="0" borderId="38" xfId="0" applyFont="1" applyFill="1" applyBorder="1" applyAlignment="1">
      <alignment horizontal="center" vertical="center"/>
    </xf>
    <xf numFmtId="0" fontId="89" fillId="26" borderId="0" xfId="0" applyFont="1" applyFill="1" applyBorder="1" applyAlignment="1">
      <alignment horizontal="left" vertical="center" wrapText="1"/>
    </xf>
    <xf numFmtId="0" fontId="71" fillId="0" borderId="102" xfId="0" applyFont="1" applyFill="1" applyBorder="1" applyAlignment="1">
      <alignment horizontal="center" vertical="center"/>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74" fillId="25" borderId="0" xfId="0" applyFont="1" applyFill="1" applyBorder="1" applyAlignment="1" applyProtection="1">
      <alignment vertical="center"/>
      <protection locked="0"/>
    </xf>
    <xf numFmtId="49" fontId="75"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69" fillId="0" borderId="43" xfId="0" applyFont="1" applyFill="1" applyBorder="1" applyAlignment="1">
      <alignment horizontal="center" vertical="center"/>
    </xf>
    <xf numFmtId="0" fontId="67" fillId="27" borderId="62" xfId="0" applyFont="1" applyFill="1" applyBorder="1" applyAlignment="1">
      <alignment horizontal="center" vertical="center" wrapText="1"/>
    </xf>
    <xf numFmtId="0" fontId="67" fillId="27" borderId="52" xfId="0" applyFont="1" applyFill="1" applyBorder="1" applyAlignment="1">
      <alignment horizontal="center" vertical="center" wrapText="1"/>
    </xf>
    <xf numFmtId="0" fontId="67" fillId="27" borderId="53" xfId="0" applyFont="1" applyFill="1" applyBorder="1" applyAlignment="1">
      <alignment horizontal="center"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4" fillId="26" borderId="0" xfId="0" applyFont="1" applyFill="1" applyAlignment="1">
      <alignment horizontal="left" vertical="center" wrapText="1"/>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62" fillId="26" borderId="12" xfId="0" applyFont="1" applyFill="1" applyBorder="1" applyAlignment="1">
      <alignment vertical="center"/>
    </xf>
    <xf numFmtId="0" fontId="62" fillId="26" borderId="37" xfId="0" applyFont="1" applyFill="1" applyBorder="1" applyAlignment="1">
      <alignment vertical="center"/>
    </xf>
    <xf numFmtId="0" fontId="62" fillId="26" borderId="11" xfId="0" applyFont="1" applyFill="1" applyBorder="1" applyAlignment="1">
      <alignment vertical="center"/>
    </xf>
    <xf numFmtId="0" fontId="62" fillId="26" borderId="14" xfId="0" applyFont="1" applyFill="1" applyBorder="1" applyAlignment="1">
      <alignment horizontal="center" vertical="center"/>
    </xf>
    <xf numFmtId="0" fontId="62" fillId="26" borderId="21" xfId="0" applyFont="1" applyFill="1" applyBorder="1" applyAlignment="1">
      <alignment horizontal="center" vertical="center"/>
    </xf>
    <xf numFmtId="0" fontId="62" fillId="26" borderId="15"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57" xfId="0" applyFont="1" applyFill="1" applyBorder="1" applyAlignment="1">
      <alignment horizontal="center" vertical="center" wrapText="1"/>
    </xf>
    <xf numFmtId="0" fontId="62" fillId="26" borderId="19" xfId="0" applyFont="1" applyFill="1" applyBorder="1" applyAlignment="1">
      <alignment horizontal="center" vertical="center" wrapText="1"/>
    </xf>
    <xf numFmtId="0" fontId="62" fillId="26" borderId="15" xfId="0" applyFont="1" applyFill="1" applyBorder="1" applyAlignment="1">
      <alignment horizontal="center" vertical="center" wrapText="1"/>
    </xf>
    <xf numFmtId="0" fontId="62" fillId="26" borderId="101" xfId="0" applyFont="1" applyFill="1" applyBorder="1" applyAlignment="1">
      <alignment horizontal="center" vertical="center" wrapText="1"/>
    </xf>
    <xf numFmtId="0" fontId="62" fillId="26" borderId="93" xfId="0" applyFont="1" applyFill="1" applyBorder="1" applyAlignment="1">
      <alignment horizontal="center" vertical="center" textRotation="255"/>
    </xf>
    <xf numFmtId="0" fontId="62" fillId="26" borderId="13" xfId="0" applyFont="1" applyFill="1" applyBorder="1" applyAlignment="1">
      <alignment horizontal="center" vertical="center" textRotation="255"/>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0" xfId="0" applyFont="1" applyFill="1" applyBorder="1" applyAlignment="1">
      <alignment horizontal="center" vertical="center"/>
    </xf>
    <xf numFmtId="0" fontId="62" fillId="0" borderId="12" xfId="0" applyFont="1" applyFill="1" applyBorder="1" applyAlignment="1">
      <alignment horizontal="center" vertical="center"/>
    </xf>
    <xf numFmtId="0" fontId="62" fillId="26" borderId="17" xfId="0" applyFont="1" applyFill="1" applyBorder="1" applyAlignment="1">
      <alignment vertical="center" wrapText="1"/>
    </xf>
    <xf numFmtId="0" fontId="62" fillId="26" borderId="19" xfId="0" applyFont="1" applyFill="1" applyBorder="1" applyAlignment="1">
      <alignment vertical="center" wrapText="1"/>
    </xf>
    <xf numFmtId="0" fontId="53" fillId="26" borderId="13" xfId="0" applyFont="1" applyFill="1" applyBorder="1" applyAlignment="1">
      <alignment horizontal="center" vertical="center" textRotation="255" wrapText="1"/>
    </xf>
    <xf numFmtId="0" fontId="53" fillId="26" borderId="102" xfId="0" applyFont="1" applyFill="1" applyBorder="1" applyAlignment="1">
      <alignment horizontal="center" vertical="center" textRotation="255" wrapTex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102" xfId="0" applyFont="1" applyFill="1" applyBorder="1" applyAlignment="1">
      <alignment horizontal="center" vertical="center" wrapText="1" shrinkToFit="1"/>
    </xf>
    <xf numFmtId="0" fontId="62" fillId="26" borderId="13" xfId="0" applyFont="1" applyFill="1" applyBorder="1" applyAlignment="1">
      <alignment horizontal="center" vertical="center" shrinkToFit="1"/>
    </xf>
    <xf numFmtId="0" fontId="62" fillId="26" borderId="102" xfId="0" applyFont="1" applyFill="1" applyBorder="1" applyAlignment="1">
      <alignment horizontal="center" vertical="center" shrinkToFi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3" xfId="0" applyFont="1" applyFill="1" applyBorder="1" applyAlignment="1">
      <alignment horizontal="center" vertical="center" wrapText="1"/>
    </xf>
    <xf numFmtId="0" fontId="62" fillId="26" borderId="102" xfId="0" applyFont="1" applyFill="1" applyBorder="1" applyAlignment="1">
      <alignment horizontal="center" vertical="center" wrapText="1"/>
    </xf>
    <xf numFmtId="0" fontId="62" fillId="26" borderId="96" xfId="0" applyFont="1" applyFill="1" applyBorder="1" applyAlignment="1">
      <alignment horizontal="center" vertical="center" wrapText="1"/>
    </xf>
    <xf numFmtId="0" fontId="62" fillId="0" borderId="12" xfId="0" applyFont="1" applyFill="1" applyBorder="1" applyAlignment="1">
      <alignment vertical="center"/>
    </xf>
    <xf numFmtId="0" fontId="62" fillId="0" borderId="37" xfId="0" applyFont="1" applyFill="1" applyBorder="1" applyAlignment="1">
      <alignment vertical="center"/>
    </xf>
    <xf numFmtId="0" fontId="62" fillId="26" borderId="12" xfId="0" applyFont="1" applyFill="1" applyBorder="1" applyAlignment="1">
      <alignment vertical="center" wrapText="1"/>
    </xf>
    <xf numFmtId="0" fontId="62" fillId="26" borderId="11" xfId="0" applyFont="1" applyFill="1" applyBorder="1" applyAlignment="1">
      <alignment vertical="center" wrapText="1"/>
    </xf>
    <xf numFmtId="0" fontId="62" fillId="26" borderId="14" xfId="0" applyFont="1" applyFill="1" applyBorder="1" applyAlignment="1">
      <alignment vertical="center"/>
    </xf>
    <xf numFmtId="0" fontId="62" fillId="26" borderId="21" xfId="0" applyFont="1" applyFill="1" applyBorder="1" applyAlignment="1">
      <alignment vertical="center"/>
    </xf>
    <xf numFmtId="0" fontId="62" fillId="26" borderId="14" xfId="0" applyFont="1" applyFill="1" applyBorder="1" applyAlignment="1">
      <alignment horizontal="center" vertical="center" wrapText="1"/>
    </xf>
    <xf numFmtId="0" fontId="62" fillId="26" borderId="33" xfId="0" applyFont="1" applyFill="1" applyBorder="1" applyAlignment="1">
      <alignment horizontal="center" vertical="center" wrapText="1"/>
    </xf>
    <xf numFmtId="0" fontId="62" fillId="26" borderId="13" xfId="0" applyFont="1" applyFill="1" applyBorder="1" applyAlignment="1">
      <alignment horizontal="center" vertical="center"/>
    </xf>
    <xf numFmtId="0" fontId="62" fillId="26" borderId="102" xfId="0" applyFont="1" applyFill="1" applyBorder="1" applyAlignment="1">
      <alignment horizontal="center" vertical="center"/>
    </xf>
    <xf numFmtId="0" fontId="62" fillId="26" borderId="16" xfId="0" applyFont="1" applyFill="1" applyBorder="1" applyAlignment="1">
      <alignment horizontal="center" vertical="center" wrapText="1"/>
    </xf>
    <xf numFmtId="0" fontId="62" fillId="26" borderId="102" xfId="0" applyFont="1" applyFill="1" applyBorder="1" applyAlignment="1">
      <alignment horizontal="center" vertical="center" textRotation="255"/>
    </xf>
    <xf numFmtId="0" fontId="29" fillId="0" borderId="36" xfId="0" applyFont="1" applyBorder="1" applyAlignment="1">
      <alignment horizontal="left" vertical="center" wrapText="1"/>
    </xf>
    <xf numFmtId="0" fontId="29" fillId="0" borderId="52" xfId="0" applyFont="1" applyBorder="1" applyAlignment="1">
      <alignment horizontal="left" vertical="center" wrapText="1"/>
    </xf>
    <xf numFmtId="0" fontId="29" fillId="0" borderId="94" xfId="0" applyFont="1" applyBorder="1" applyAlignment="1">
      <alignment horizontal="left" vertical="center" wrapText="1"/>
    </xf>
    <xf numFmtId="0" fontId="29" fillId="0" borderId="24" xfId="0" applyFont="1" applyBorder="1" applyAlignment="1">
      <alignment horizontal="left" vertical="center" wrapText="1"/>
    </xf>
    <xf numFmtId="0" fontId="32" fillId="0" borderId="94" xfId="0" applyFont="1" applyBorder="1" applyAlignment="1">
      <alignment horizontal="center" vertical="center" wrapText="1"/>
    </xf>
    <xf numFmtId="0" fontId="32" fillId="0" borderId="24" xfId="0" applyFont="1" applyBorder="1" applyAlignment="1">
      <alignment horizontal="center" vertical="center" wrapText="1"/>
    </xf>
    <xf numFmtId="0" fontId="32" fillId="0" borderId="25" xfId="0" applyFont="1" applyBorder="1" applyAlignment="1">
      <alignment horizontal="center" vertical="center" wrapText="1"/>
    </xf>
    <xf numFmtId="0" fontId="32" fillId="0" borderId="152" xfId="0" applyFont="1" applyBorder="1" applyAlignment="1">
      <alignment horizontal="center" vertical="center" wrapText="1"/>
    </xf>
    <xf numFmtId="0" fontId="32" fillId="0" borderId="21"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141"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99" xfId="0" applyFont="1" applyBorder="1" applyAlignment="1">
      <alignment horizontal="center" vertical="center" wrapText="1"/>
    </xf>
    <xf numFmtId="0" fontId="29" fillId="0" borderId="61" xfId="0" applyFont="1" applyBorder="1" applyAlignment="1">
      <alignment horizontal="left" vertical="center" wrapText="1"/>
    </xf>
    <xf numFmtId="0" fontId="29" fillId="0" borderId="37" xfId="0" applyFont="1" applyBorder="1" applyAlignment="1">
      <alignment horizontal="left" vertical="center" wrapText="1"/>
    </xf>
    <xf numFmtId="0" fontId="32" fillId="0" borderId="51" xfId="0" applyFont="1" applyBorder="1" applyAlignment="1">
      <alignment horizontal="center" vertical="center"/>
    </xf>
    <xf numFmtId="0" fontId="32" fillId="0" borderId="97" xfId="0" applyFont="1" applyBorder="1" applyAlignment="1">
      <alignment horizontal="center" vertical="center"/>
    </xf>
    <xf numFmtId="0" fontId="32" fillId="0" borderId="22" xfId="0" applyFont="1" applyBorder="1" applyAlignment="1">
      <alignment horizontal="center" vertical="center"/>
    </xf>
    <xf numFmtId="0" fontId="32" fillId="0" borderId="14" xfId="0" applyFont="1" applyBorder="1" applyAlignment="1">
      <alignment horizontal="center" vertical="center" wrapText="1"/>
    </xf>
    <xf numFmtId="0" fontId="32" fillId="0" borderId="3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7" xfId="0" applyFont="1" applyBorder="1" applyAlignment="1">
      <alignment horizontal="center" vertical="center" wrapText="1"/>
    </xf>
    <xf numFmtId="0" fontId="32" fillId="0" borderId="95" xfId="0" applyFont="1" applyBorder="1" applyAlignment="1">
      <alignment horizontal="center" vertical="center" wrapText="1"/>
    </xf>
    <xf numFmtId="0" fontId="32" fillId="0" borderId="23" xfId="0" applyFont="1" applyBorder="1" applyAlignment="1">
      <alignment horizontal="center" vertical="center" wrapText="1"/>
    </xf>
    <xf numFmtId="0" fontId="32"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checked="Checked"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28</xdr:row>
      <xdr:rowOff>201082</xdr:rowOff>
    </xdr:from>
    <xdr:to>
      <xdr:col>4</xdr:col>
      <xdr:colOff>2550580</xdr:colOff>
      <xdr:row>29</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207794"/>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26</xdr:row>
      <xdr:rowOff>302686</xdr:rowOff>
    </xdr:from>
    <xdr:to>
      <xdr:col>3</xdr:col>
      <xdr:colOff>4561417</xdr:colOff>
      <xdr:row>27</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28</xdr:row>
      <xdr:rowOff>346832</xdr:rowOff>
    </xdr:from>
    <xdr:to>
      <xdr:col>3</xdr:col>
      <xdr:colOff>4646084</xdr:colOff>
      <xdr:row>29</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26</xdr:row>
      <xdr:rowOff>349250</xdr:rowOff>
    </xdr:from>
    <xdr:to>
      <xdr:col>4</xdr:col>
      <xdr:colOff>2465910</xdr:colOff>
      <xdr:row>27</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26</xdr:row>
      <xdr:rowOff>730250</xdr:rowOff>
    </xdr:from>
    <xdr:to>
      <xdr:col>4</xdr:col>
      <xdr:colOff>2422413</xdr:colOff>
      <xdr:row>26</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26</xdr:row>
      <xdr:rowOff>603250</xdr:rowOff>
    </xdr:from>
    <xdr:to>
      <xdr:col>4</xdr:col>
      <xdr:colOff>3174987</xdr:colOff>
      <xdr:row>27</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26</xdr:row>
      <xdr:rowOff>656166</xdr:rowOff>
    </xdr:from>
    <xdr:to>
      <xdr:col>5</xdr:col>
      <xdr:colOff>116410</xdr:colOff>
      <xdr:row>27</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28</xdr:row>
      <xdr:rowOff>761994</xdr:rowOff>
    </xdr:from>
    <xdr:to>
      <xdr:col>4</xdr:col>
      <xdr:colOff>2521999</xdr:colOff>
      <xdr:row>28</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28</xdr:row>
      <xdr:rowOff>634994</xdr:rowOff>
    </xdr:from>
    <xdr:to>
      <xdr:col>4</xdr:col>
      <xdr:colOff>3217318</xdr:colOff>
      <xdr:row>29</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28</xdr:row>
      <xdr:rowOff>222253</xdr:rowOff>
    </xdr:from>
    <xdr:to>
      <xdr:col>5</xdr:col>
      <xdr:colOff>391567</xdr:colOff>
      <xdr:row>29</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28</xdr:row>
      <xdr:rowOff>772583</xdr:rowOff>
    </xdr:from>
    <xdr:to>
      <xdr:col>5</xdr:col>
      <xdr:colOff>447653</xdr:colOff>
      <xdr:row>28</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174</xdr:row>
          <xdr:rowOff>0</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5339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931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4121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400050"/>
          <a:ext cx="5256000" cy="1381126"/>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49"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49"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164</xdr:row>
          <xdr:rowOff>0</xdr:rowOff>
        </xdr:from>
        <xdr:to>
          <xdr:col>5</xdr:col>
          <xdr:colOff>19050</xdr:colOff>
          <xdr:row>174</xdr:row>
          <xdr:rowOff>0</xdr:rowOff>
        </xdr:to>
        <xdr:grpSp>
          <xdr:nvGrpSpPr>
            <xdr:cNvPr id="105"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497500"/>
              <a:ext cx="190500" cy="184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9525</xdr:rowOff>
        </xdr:from>
        <xdr:to>
          <xdr:col>4</xdr:col>
          <xdr:colOff>180975</xdr:colOff>
          <xdr:row>151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9525</xdr:rowOff>
        </xdr:from>
        <xdr:to>
          <xdr:col>4</xdr:col>
          <xdr:colOff>180975</xdr:colOff>
          <xdr:row>152</xdr:row>
          <xdr:rowOff>19050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9525</xdr:rowOff>
        </xdr:from>
        <xdr:to>
          <xdr:col>4</xdr:col>
          <xdr:colOff>180975</xdr:colOff>
          <xdr:row>153</xdr:row>
          <xdr:rowOff>19050</xdr:rowOff>
        </xdr:to>
        <xdr:sp macro="" textlink="">
          <xdr:nvSpPr>
            <xdr:cNvPr id="76062" name="Check Box 286" hidden="1">
              <a:extLst>
                <a:ext uri="{63B3BB69-23CF-44E3-9099-C40C66FF867C}">
                  <a14:compatExt spid="_x0000_s76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9525</xdr:rowOff>
        </xdr:from>
        <xdr:to>
          <xdr:col>4</xdr:col>
          <xdr:colOff>180975</xdr:colOff>
          <xdr:row>154</xdr:row>
          <xdr:rowOff>19050</xdr:rowOff>
        </xdr:to>
        <xdr:sp macro="" textlink="">
          <xdr:nvSpPr>
            <xdr:cNvPr id="76063" name="Check Box 287" hidden="1">
              <a:extLst>
                <a:ext uri="{63B3BB69-23CF-44E3-9099-C40C66FF867C}">
                  <a14:compatExt spid="_x0000_s76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9525</xdr:rowOff>
        </xdr:from>
        <xdr:to>
          <xdr:col>4</xdr:col>
          <xdr:colOff>180975</xdr:colOff>
          <xdr:row>154</xdr:row>
          <xdr:rowOff>190500</xdr:rowOff>
        </xdr:to>
        <xdr:sp macro="" textlink="">
          <xdr:nvSpPr>
            <xdr:cNvPr id="76064" name="Check Box 288" hidden="1">
              <a:extLst>
                <a:ext uri="{63B3BB69-23CF-44E3-9099-C40C66FF867C}">
                  <a14:compatExt spid="_x0000_s76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9525</xdr:rowOff>
        </xdr:from>
        <xdr:to>
          <xdr:col>4</xdr:col>
          <xdr:colOff>180975</xdr:colOff>
          <xdr:row>156</xdr:row>
          <xdr:rowOff>19050</xdr:rowOff>
        </xdr:to>
        <xdr:sp macro="" textlink="">
          <xdr:nvSpPr>
            <xdr:cNvPr id="76065" name="Check Box 289" hidden="1">
              <a:extLst>
                <a:ext uri="{63B3BB69-23CF-44E3-9099-C40C66FF867C}">
                  <a14:compatExt spid="_x0000_s76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9525</xdr:rowOff>
        </xdr:from>
        <xdr:to>
          <xdr:col>4</xdr:col>
          <xdr:colOff>180975</xdr:colOff>
          <xdr:row>157</xdr:row>
          <xdr:rowOff>19050</xdr:rowOff>
        </xdr:to>
        <xdr:sp macro="" textlink="">
          <xdr:nvSpPr>
            <xdr:cNvPr id="76066" name="Check Box 290" hidden="1">
              <a:extLst>
                <a:ext uri="{63B3BB69-23CF-44E3-9099-C40C66FF867C}">
                  <a14:compatExt spid="_x0000_s76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9525</xdr:rowOff>
        </xdr:from>
        <xdr:to>
          <xdr:col>4</xdr:col>
          <xdr:colOff>180975</xdr:colOff>
          <xdr:row>157</xdr:row>
          <xdr:rowOff>190500</xdr:rowOff>
        </xdr:to>
        <xdr:sp macro="" textlink="">
          <xdr:nvSpPr>
            <xdr:cNvPr id="76067" name="Check Box 291" hidden="1">
              <a:extLst>
                <a:ext uri="{63B3BB69-23CF-44E3-9099-C40C66FF867C}">
                  <a14:compatExt spid="_x0000_s76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9525</xdr:rowOff>
        </xdr:from>
        <xdr:to>
          <xdr:col>4</xdr:col>
          <xdr:colOff>180975</xdr:colOff>
          <xdr:row>159</xdr:row>
          <xdr:rowOff>19050</xdr:rowOff>
        </xdr:to>
        <xdr:sp macro="" textlink="">
          <xdr:nvSpPr>
            <xdr:cNvPr id="76068" name="Check Box 292" hidden="1">
              <a:extLst>
                <a:ext uri="{63B3BB69-23CF-44E3-9099-C40C66FF867C}">
                  <a14:compatExt spid="_x0000_s76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9525</xdr:rowOff>
        </xdr:from>
        <xdr:to>
          <xdr:col>4</xdr:col>
          <xdr:colOff>180975</xdr:colOff>
          <xdr:row>159</xdr:row>
          <xdr:rowOff>190500</xdr:rowOff>
        </xdr:to>
        <xdr:sp macro="" textlink="">
          <xdr:nvSpPr>
            <xdr:cNvPr id="76069" name="Check Box 293" hidden="1">
              <a:extLst>
                <a:ext uri="{63B3BB69-23CF-44E3-9099-C40C66FF867C}">
                  <a14:compatExt spid="_x0000_s76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9525</xdr:rowOff>
        </xdr:from>
        <xdr:to>
          <xdr:col>4</xdr:col>
          <xdr:colOff>180975</xdr:colOff>
          <xdr:row>161</xdr:row>
          <xdr:rowOff>19050</xdr:rowOff>
        </xdr:to>
        <xdr:sp macro="" textlink="">
          <xdr:nvSpPr>
            <xdr:cNvPr id="76070" name="Check Box 294" hidden="1">
              <a:extLst>
                <a:ext uri="{63B3BB69-23CF-44E3-9099-C40C66FF867C}">
                  <a14:compatExt spid="_x0000_s76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71" name="Check Box 295" hidden="1">
              <a:extLst>
                <a:ext uri="{63B3BB69-23CF-44E3-9099-C40C66FF867C}">
                  <a14:compatExt spid="_x0000_s76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72" name="Check Box 296" hidden="1">
              <a:extLst>
                <a:ext uri="{63B3BB69-23CF-44E3-9099-C40C66FF867C}">
                  <a14:compatExt spid="_x0000_s76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75" name="Check Box 299" hidden="1">
              <a:extLst>
                <a:ext uri="{63B3BB69-23CF-44E3-9099-C40C66FF867C}">
                  <a14:compatExt spid="_x0000_s76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76" name="Check Box 300" hidden="1">
              <a:extLst>
                <a:ext uri="{63B3BB69-23CF-44E3-9099-C40C66FF867C}">
                  <a14:compatExt spid="_x0000_s76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77" name="Check Box 301" hidden="1">
              <a:extLst>
                <a:ext uri="{63B3BB69-23CF-44E3-9099-C40C66FF867C}">
                  <a14:compatExt spid="_x0000_s76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78" name="Check Box 302" hidden="1">
              <a:extLst>
                <a:ext uri="{63B3BB69-23CF-44E3-9099-C40C66FF867C}">
                  <a14:compatExt spid="_x0000_s76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79" name="Check Box 303" hidden="1">
              <a:extLst>
                <a:ext uri="{63B3BB69-23CF-44E3-9099-C40C66FF867C}">
                  <a14:compatExt spid="_x0000_s76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80" name="Check Box 304" hidden="1">
              <a:extLst>
                <a:ext uri="{63B3BB69-23CF-44E3-9099-C40C66FF867C}">
                  <a14:compatExt spid="_x0000_s76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81" name="Check Box 305" hidden="1">
              <a:extLst>
                <a:ext uri="{63B3BB69-23CF-44E3-9099-C40C66FF867C}">
                  <a14:compatExt spid="_x0000_s76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82" name="Check Box 306" hidden="1">
              <a:extLst>
                <a:ext uri="{63B3BB69-23CF-44E3-9099-C40C66FF867C}">
                  <a14:compatExt spid="_x0000_s76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83" name="Check Box 307" hidden="1">
              <a:extLst>
                <a:ext uri="{63B3BB69-23CF-44E3-9099-C40C66FF867C}">
                  <a14:compatExt spid="_x0000_s76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1.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tabSelected="1" view="pageBreakPreview" zoomScale="80" zoomScaleNormal="90" zoomScaleSheetLayoutView="80" workbookViewId="0">
      <selection sqref="A1:E1"/>
    </sheetView>
  </sheetViews>
  <sheetFormatPr defaultRowHeight="13.5"/>
  <cols>
    <col min="1" max="1" width="27.75" style="71" customWidth="1"/>
    <col min="2" max="2" width="12.75" style="72" customWidth="1"/>
    <col min="3" max="3" width="19.875" style="73" customWidth="1"/>
    <col min="4" max="4" width="66.5" style="73" customWidth="1"/>
    <col min="5" max="5" width="66.5" customWidth="1"/>
  </cols>
  <sheetData>
    <row r="1" spans="1:5" ht="30" customHeight="1" thickBot="1">
      <c r="A1" s="690" t="s">
        <v>288</v>
      </c>
      <c r="B1" s="690"/>
      <c r="C1" s="690"/>
      <c r="D1" s="690"/>
      <c r="E1" s="690"/>
    </row>
    <row r="2" spans="1:5" ht="18" customHeight="1" thickTop="1">
      <c r="A2" s="691" t="s">
        <v>482</v>
      </c>
      <c r="B2" s="692"/>
      <c r="C2" s="692"/>
      <c r="D2" s="692"/>
      <c r="E2" s="692"/>
    </row>
    <row r="3" spans="1:5" s="64" customFormat="1" ht="8.1" customHeight="1">
      <c r="A3" s="693"/>
      <c r="B3" s="693"/>
      <c r="C3" s="693"/>
      <c r="D3" s="693"/>
    </row>
    <row r="4" spans="1:5" s="66" customFormat="1" ht="27">
      <c r="A4" s="65" t="s">
        <v>289</v>
      </c>
      <c r="B4" s="65" t="s">
        <v>290</v>
      </c>
      <c r="C4" s="290" t="s">
        <v>291</v>
      </c>
      <c r="D4" s="291" t="s">
        <v>292</v>
      </c>
      <c r="E4" s="65" t="s">
        <v>417</v>
      </c>
    </row>
    <row r="5" spans="1:5" ht="18" customHeight="1">
      <c r="A5" s="67" t="s">
        <v>418</v>
      </c>
      <c r="B5" s="289">
        <v>1</v>
      </c>
      <c r="C5" s="289" t="s">
        <v>419</v>
      </c>
      <c r="D5" s="288" t="s">
        <v>294</v>
      </c>
      <c r="E5" s="68" t="s">
        <v>295</v>
      </c>
    </row>
    <row r="6" spans="1:5" ht="75.75" customHeight="1">
      <c r="A6" s="69" t="s">
        <v>296</v>
      </c>
      <c r="B6" s="68">
        <v>1</v>
      </c>
      <c r="C6" s="292" t="s">
        <v>47</v>
      </c>
      <c r="D6" s="89" t="s">
        <v>420</v>
      </c>
      <c r="E6" s="84" t="s">
        <v>295</v>
      </c>
    </row>
    <row r="7" spans="1:5" ht="105.75" customHeight="1">
      <c r="A7" s="69" t="s">
        <v>297</v>
      </c>
      <c r="B7" s="68">
        <v>1</v>
      </c>
      <c r="C7" s="292" t="s">
        <v>421</v>
      </c>
      <c r="D7" s="89" t="s">
        <v>422</v>
      </c>
      <c r="E7" s="70" t="s">
        <v>298</v>
      </c>
    </row>
    <row r="8" spans="1:5" ht="60.75" customHeight="1">
      <c r="A8" s="69" t="s">
        <v>364</v>
      </c>
      <c r="B8" s="68" t="s">
        <v>423</v>
      </c>
      <c r="C8" s="292" t="s">
        <v>11</v>
      </c>
      <c r="D8" s="89" t="s">
        <v>424</v>
      </c>
      <c r="E8" s="70" t="s">
        <v>298</v>
      </c>
    </row>
    <row r="9" spans="1:5" ht="60.75" customHeight="1">
      <c r="A9" s="69" t="s">
        <v>299</v>
      </c>
      <c r="B9" s="68" t="s">
        <v>423</v>
      </c>
      <c r="C9" s="292" t="s">
        <v>425</v>
      </c>
      <c r="D9" s="89" t="s">
        <v>426</v>
      </c>
      <c r="E9" s="70" t="s">
        <v>298</v>
      </c>
    </row>
    <row r="10" spans="1:5" ht="19.149999999999999" customHeight="1">
      <c r="C10" s="72"/>
      <c r="D10" s="71"/>
      <c r="E10" s="25"/>
    </row>
    <row r="11" spans="1:5" ht="19.149999999999999" customHeight="1">
      <c r="C11" s="72"/>
      <c r="D11" s="71"/>
      <c r="E11" s="25"/>
    </row>
    <row r="12" spans="1:5" ht="19.149999999999999" customHeight="1">
      <c r="C12" s="72"/>
      <c r="D12" s="71"/>
      <c r="E12" s="25"/>
    </row>
    <row r="13" spans="1:5" ht="19.149999999999999" customHeight="1">
      <c r="C13" s="72"/>
      <c r="D13" s="71"/>
      <c r="E13" s="25"/>
    </row>
    <row r="14" spans="1:5" ht="19.149999999999999" customHeight="1">
      <c r="C14" s="72"/>
      <c r="D14" s="71"/>
      <c r="E14" s="25"/>
    </row>
    <row r="15" spans="1:5" ht="19.149999999999999" customHeight="1">
      <c r="C15" s="72"/>
      <c r="D15" s="71"/>
      <c r="E15" s="25"/>
    </row>
    <row r="16" spans="1:5" ht="19.149999999999999" customHeight="1">
      <c r="C16" s="72"/>
      <c r="D16" s="71"/>
      <c r="E16" s="25"/>
    </row>
    <row r="17" spans="1:6" ht="11.45" customHeight="1">
      <c r="A17" s="694" t="s">
        <v>300</v>
      </c>
      <c r="B17" s="694"/>
      <c r="C17" s="694"/>
      <c r="D17" s="694"/>
    </row>
    <row r="18" spans="1:6" ht="17.25">
      <c r="A18" s="678" t="s">
        <v>483</v>
      </c>
      <c r="B18" s="74"/>
    </row>
    <row r="19" spans="1:6" s="77" customFormat="1" ht="17.25">
      <c r="A19" s="75" t="s">
        <v>427</v>
      </c>
      <c r="B19" s="76"/>
      <c r="C19" s="75"/>
      <c r="D19" s="75"/>
    </row>
    <row r="20" spans="1:6" s="77" customFormat="1" ht="17.25">
      <c r="A20" s="75" t="s">
        <v>301</v>
      </c>
      <c r="B20" s="76"/>
      <c r="C20" s="75"/>
      <c r="D20" s="75"/>
    </row>
    <row r="21" spans="1:6" s="77" customFormat="1" ht="17.25">
      <c r="A21" s="75" t="s">
        <v>302</v>
      </c>
      <c r="B21" s="76"/>
      <c r="C21" s="75"/>
      <c r="D21" s="75"/>
    </row>
    <row r="22" spans="1:6" s="77" customFormat="1" ht="17.25">
      <c r="A22" s="75" t="s">
        <v>303</v>
      </c>
      <c r="B22" s="76"/>
      <c r="C22" s="75"/>
      <c r="D22" s="75"/>
    </row>
    <row r="23" spans="1:6" s="77" customFormat="1" ht="17.25">
      <c r="A23" s="75" t="s">
        <v>428</v>
      </c>
      <c r="B23" s="76"/>
      <c r="C23" s="75"/>
      <c r="D23" s="75"/>
    </row>
    <row r="24" spans="1:6" s="77" customFormat="1" ht="17.25">
      <c r="A24" s="75" t="s">
        <v>304</v>
      </c>
      <c r="B24" s="76"/>
      <c r="C24" s="75"/>
      <c r="D24" s="75"/>
    </row>
    <row r="25" spans="1:6" ht="14.25" thickBot="1">
      <c r="A25" s="78"/>
      <c r="B25" s="74"/>
    </row>
    <row r="26" spans="1:6" ht="22.15" customHeight="1" thickBot="1">
      <c r="A26" s="73"/>
      <c r="C26" s="85"/>
      <c r="D26" s="86" t="s">
        <v>305</v>
      </c>
      <c r="E26" s="696" t="s">
        <v>306</v>
      </c>
      <c r="F26" s="697"/>
    </row>
    <row r="27" spans="1:6" ht="63.6" customHeight="1">
      <c r="A27" s="73"/>
      <c r="C27" s="689" t="s">
        <v>307</v>
      </c>
      <c r="D27" s="695"/>
      <c r="E27" s="698"/>
      <c r="F27" s="699"/>
    </row>
    <row r="28" spans="1:6" ht="63.6" customHeight="1" thickBot="1">
      <c r="A28" s="73"/>
      <c r="C28" s="689"/>
      <c r="D28" s="695"/>
      <c r="E28" s="700"/>
      <c r="F28" s="701"/>
    </row>
    <row r="29" spans="1:6" ht="63.6" customHeight="1">
      <c r="A29" s="73"/>
      <c r="C29" s="689" t="s">
        <v>308</v>
      </c>
      <c r="D29" s="87"/>
      <c r="E29" s="698"/>
      <c r="F29" s="699"/>
    </row>
    <row r="30" spans="1:6" ht="63.6" customHeight="1" thickBot="1">
      <c r="A30" s="73"/>
      <c r="C30" s="689"/>
      <c r="D30" s="88"/>
      <c r="E30" s="700"/>
      <c r="F30" s="701"/>
    </row>
    <row r="31" spans="1:6">
      <c r="A31" s="73"/>
      <c r="B31" s="74"/>
      <c r="D31" s="74"/>
    </row>
    <row r="32" spans="1:6" s="675" customFormat="1" ht="17.25">
      <c r="A32" s="687" t="s">
        <v>449</v>
      </c>
      <c r="B32" s="687"/>
      <c r="C32" s="687"/>
      <c r="D32" s="687"/>
      <c r="E32" s="679"/>
      <c r="F32" s="680"/>
    </row>
    <row r="33" spans="1:6" s="675" customFormat="1" ht="17.25">
      <c r="A33" s="688" t="s">
        <v>450</v>
      </c>
      <c r="B33" s="688"/>
      <c r="C33" s="688"/>
      <c r="D33" s="688"/>
      <c r="E33" s="688"/>
      <c r="F33" s="688"/>
    </row>
    <row r="34" spans="1:6" s="675" customFormat="1" ht="35.25" customHeight="1">
      <c r="A34" s="688" t="s">
        <v>484</v>
      </c>
      <c r="B34" s="688"/>
      <c r="C34" s="688"/>
      <c r="D34" s="688"/>
      <c r="E34" s="688"/>
      <c r="F34" s="688"/>
    </row>
    <row r="35" spans="1:6">
      <c r="A35" s="73"/>
      <c r="B35" s="74"/>
    </row>
    <row r="36" spans="1:6">
      <c r="A36" s="73"/>
      <c r="B36" s="74"/>
    </row>
    <row r="37" spans="1:6" ht="14.45" customHeight="1">
      <c r="A37" s="73"/>
      <c r="B37" s="74"/>
    </row>
    <row r="38" spans="1:6" ht="14.45" customHeight="1">
      <c r="A38" s="73"/>
      <c r="B38" s="74"/>
    </row>
    <row r="39" spans="1:6" ht="17.25">
      <c r="A39" s="79"/>
      <c r="B39" s="80"/>
      <c r="C39" s="79"/>
    </row>
    <row r="40" spans="1:6">
      <c r="A40" s="73"/>
      <c r="B40" s="74"/>
    </row>
    <row r="41" spans="1:6">
      <c r="A41" s="73"/>
      <c r="B41" s="74"/>
    </row>
    <row r="42" spans="1:6">
      <c r="A42" s="73"/>
      <c r="B42" s="74"/>
    </row>
    <row r="43" spans="1:6">
      <c r="A43" s="73"/>
      <c r="B43" s="74"/>
    </row>
    <row r="44" spans="1:6">
      <c r="A44" s="73"/>
      <c r="B44" s="74"/>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3">
    <mergeCell ref="A32:D32"/>
    <mergeCell ref="A33:F33"/>
    <mergeCell ref="A34:F34"/>
    <mergeCell ref="C29:C30"/>
    <mergeCell ref="A1:E1"/>
    <mergeCell ref="A2:E2"/>
    <mergeCell ref="A3:D3"/>
    <mergeCell ref="A17:D17"/>
    <mergeCell ref="C27:C28"/>
    <mergeCell ref="D27:D28"/>
    <mergeCell ref="E26:F26"/>
    <mergeCell ref="E27:F28"/>
    <mergeCell ref="E29:F30"/>
  </mergeCells>
  <phoneticPr fontId="8"/>
  <printOptions horizontalCentered="1" verticalCentered="1"/>
  <pageMargins left="0.51181102362204722" right="0.5118110236220472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4"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30" t="s">
        <v>152</v>
      </c>
      <c r="AC1" t="s">
        <v>157</v>
      </c>
    </row>
    <row r="2" spans="1:29" ht="20.100000000000001" customHeight="1">
      <c r="A2" s="31" t="s">
        <v>153</v>
      </c>
    </row>
    <row r="4" spans="1:29" ht="20.100000000000001" customHeight="1">
      <c r="A4" t="s">
        <v>151</v>
      </c>
    </row>
    <row r="5" spans="1:29" ht="20.100000000000001" customHeight="1">
      <c r="A5" t="s">
        <v>217</v>
      </c>
    </row>
    <row r="6" spans="1:29" ht="20.100000000000001" customHeight="1">
      <c r="A6" t="s">
        <v>218</v>
      </c>
    </row>
    <row r="7" spans="1:29" ht="20.100000000000001" customHeight="1">
      <c r="A7" t="s">
        <v>129</v>
      </c>
    </row>
    <row r="9" spans="1:29" ht="20.100000000000001" customHeight="1">
      <c r="A9" s="30" t="s">
        <v>219</v>
      </c>
    </row>
    <row r="10" spans="1:29" ht="20.100000000000001" customHeight="1" thickBot="1">
      <c r="B10" t="s">
        <v>262</v>
      </c>
    </row>
    <row r="11" spans="1:29" ht="20.100000000000001" customHeight="1" thickBot="1">
      <c r="B11" s="32" t="s">
        <v>148</v>
      </c>
      <c r="C11" s="751"/>
      <c r="D11" s="752"/>
      <c r="E11" s="752"/>
      <c r="F11" s="752"/>
      <c r="G11" s="752"/>
      <c r="H11" s="752"/>
      <c r="I11" s="752"/>
      <c r="J11" s="752"/>
      <c r="K11" s="752"/>
      <c r="L11" s="753"/>
    </row>
    <row r="13" spans="1:29" ht="20.100000000000001" customHeight="1">
      <c r="A13" s="30" t="s">
        <v>220</v>
      </c>
    </row>
    <row r="14" spans="1:29" ht="20.100000000000001" customHeight="1" thickBot="1">
      <c r="B14" t="s">
        <v>246</v>
      </c>
    </row>
    <row r="15" spans="1:29" ht="20.100000000000001" customHeight="1">
      <c r="B15" s="22" t="s">
        <v>6</v>
      </c>
      <c r="C15" s="737" t="s">
        <v>9</v>
      </c>
      <c r="D15" s="737"/>
      <c r="E15" s="737"/>
      <c r="F15" s="737"/>
      <c r="G15" s="737"/>
      <c r="H15" s="737"/>
      <c r="I15" s="737"/>
      <c r="J15" s="737"/>
      <c r="K15" s="737"/>
      <c r="L15" s="738"/>
      <c r="M15" s="722" t="s">
        <v>159</v>
      </c>
      <c r="N15" s="723"/>
      <c r="O15" s="723"/>
      <c r="P15" s="723"/>
      <c r="Q15" s="723"/>
      <c r="R15" s="723"/>
      <c r="S15" s="723"/>
      <c r="T15" s="723"/>
      <c r="U15" s="723"/>
      <c r="V15" s="723"/>
      <c r="W15" s="724"/>
      <c r="X15" s="725"/>
    </row>
    <row r="16" spans="1:29" ht="20.100000000000001" customHeight="1" thickBot="1">
      <c r="B16" s="23"/>
      <c r="C16" s="737" t="s">
        <v>130</v>
      </c>
      <c r="D16" s="737"/>
      <c r="E16" s="737"/>
      <c r="F16" s="737"/>
      <c r="G16" s="737"/>
      <c r="H16" s="737"/>
      <c r="I16" s="737"/>
      <c r="J16" s="737"/>
      <c r="K16" s="737"/>
      <c r="L16" s="738"/>
      <c r="M16" s="726" t="s">
        <v>159</v>
      </c>
      <c r="N16" s="727"/>
      <c r="O16" s="727"/>
      <c r="P16" s="727"/>
      <c r="Q16" s="727"/>
      <c r="R16" s="727"/>
      <c r="S16" s="727"/>
      <c r="T16" s="727"/>
      <c r="U16" s="728"/>
      <c r="V16" s="728"/>
      <c r="W16" s="729"/>
      <c r="X16" s="730"/>
      <c r="AC16" t="s">
        <v>150</v>
      </c>
    </row>
    <row r="17" spans="1:29" ht="20.100000000000001" customHeight="1" thickBot="1">
      <c r="B17" s="22" t="s">
        <v>131</v>
      </c>
      <c r="C17" s="737" t="s">
        <v>8</v>
      </c>
      <c r="D17" s="737"/>
      <c r="E17" s="737"/>
      <c r="F17" s="737"/>
      <c r="G17" s="737"/>
      <c r="H17" s="737"/>
      <c r="I17" s="737"/>
      <c r="J17" s="737"/>
      <c r="K17" s="737"/>
      <c r="L17" s="738"/>
      <c r="M17" s="33">
        <v>1</v>
      </c>
      <c r="N17" s="34">
        <v>0</v>
      </c>
      <c r="O17" s="34">
        <v>0</v>
      </c>
      <c r="P17" s="35" t="s">
        <v>137</v>
      </c>
      <c r="Q17" s="34">
        <v>1</v>
      </c>
      <c r="R17" s="34">
        <v>2</v>
      </c>
      <c r="S17" s="34">
        <v>3</v>
      </c>
      <c r="T17" s="36">
        <v>4</v>
      </c>
      <c r="U17" s="37"/>
      <c r="V17" s="38"/>
      <c r="W17" s="38"/>
      <c r="X17" s="38"/>
      <c r="AC17" t="str">
        <f>CONCATENATE(M17,N17,O17,P17,Q17,R17,S17,T17)</f>
        <v>100－1234</v>
      </c>
    </row>
    <row r="18" spans="1:29" ht="20.100000000000001" customHeight="1">
      <c r="B18" s="24"/>
      <c r="C18" s="737" t="s">
        <v>135</v>
      </c>
      <c r="D18" s="737"/>
      <c r="E18" s="737"/>
      <c r="F18" s="737"/>
      <c r="G18" s="737"/>
      <c r="H18" s="737"/>
      <c r="I18" s="737"/>
      <c r="J18" s="737"/>
      <c r="K18" s="737"/>
      <c r="L18" s="738"/>
      <c r="M18" s="726" t="s">
        <v>160</v>
      </c>
      <c r="N18" s="727"/>
      <c r="O18" s="727"/>
      <c r="P18" s="727"/>
      <c r="Q18" s="727"/>
      <c r="R18" s="727"/>
      <c r="S18" s="727"/>
      <c r="T18" s="727"/>
      <c r="U18" s="731"/>
      <c r="V18" s="731"/>
      <c r="W18" s="732"/>
      <c r="X18" s="733"/>
    </row>
    <row r="19" spans="1:29" ht="20.100000000000001" customHeight="1">
      <c r="B19" s="23"/>
      <c r="C19" s="737" t="s">
        <v>136</v>
      </c>
      <c r="D19" s="737"/>
      <c r="E19" s="737"/>
      <c r="F19" s="737"/>
      <c r="G19" s="737"/>
      <c r="H19" s="737"/>
      <c r="I19" s="737"/>
      <c r="J19" s="737"/>
      <c r="K19" s="737"/>
      <c r="L19" s="738"/>
      <c r="M19" s="726" t="s">
        <v>161</v>
      </c>
      <c r="N19" s="727"/>
      <c r="O19" s="727"/>
      <c r="P19" s="727"/>
      <c r="Q19" s="727"/>
      <c r="R19" s="727"/>
      <c r="S19" s="727"/>
      <c r="T19" s="727"/>
      <c r="U19" s="727"/>
      <c r="V19" s="727"/>
      <c r="W19" s="734"/>
      <c r="X19" s="735"/>
    </row>
    <row r="20" spans="1:29" ht="20.100000000000001" customHeight="1">
      <c r="B20" s="22" t="s">
        <v>132</v>
      </c>
      <c r="C20" s="737" t="s">
        <v>122</v>
      </c>
      <c r="D20" s="737"/>
      <c r="E20" s="737"/>
      <c r="F20" s="737"/>
      <c r="G20" s="737"/>
      <c r="H20" s="737"/>
      <c r="I20" s="737"/>
      <c r="J20" s="737"/>
      <c r="K20" s="737"/>
      <c r="L20" s="738"/>
      <c r="M20" s="726" t="s">
        <v>164</v>
      </c>
      <c r="N20" s="727"/>
      <c r="O20" s="727"/>
      <c r="P20" s="727"/>
      <c r="Q20" s="727"/>
      <c r="R20" s="727"/>
      <c r="S20" s="727"/>
      <c r="T20" s="727"/>
      <c r="U20" s="727"/>
      <c r="V20" s="727"/>
      <c r="W20" s="734"/>
      <c r="X20" s="735"/>
    </row>
    <row r="21" spans="1:29" ht="20.100000000000001" customHeight="1">
      <c r="B21" s="23"/>
      <c r="C21" s="737" t="s">
        <v>123</v>
      </c>
      <c r="D21" s="737"/>
      <c r="E21" s="737"/>
      <c r="F21" s="737"/>
      <c r="G21" s="737"/>
      <c r="H21" s="737"/>
      <c r="I21" s="737"/>
      <c r="J21" s="737"/>
      <c r="K21" s="737"/>
      <c r="L21" s="738"/>
      <c r="M21" s="741" t="s">
        <v>174</v>
      </c>
      <c r="N21" s="728"/>
      <c r="O21" s="728"/>
      <c r="P21" s="728"/>
      <c r="Q21" s="728"/>
      <c r="R21" s="728"/>
      <c r="S21" s="728"/>
      <c r="T21" s="728"/>
      <c r="U21" s="728"/>
      <c r="V21" s="728"/>
      <c r="W21" s="729"/>
      <c r="X21" s="730"/>
    </row>
    <row r="22" spans="1:29" ht="20.100000000000001" customHeight="1">
      <c r="B22" s="749" t="s">
        <v>211</v>
      </c>
      <c r="C22" s="737" t="s">
        <v>9</v>
      </c>
      <c r="D22" s="737"/>
      <c r="E22" s="737"/>
      <c r="F22" s="737"/>
      <c r="G22" s="737"/>
      <c r="H22" s="737"/>
      <c r="I22" s="737"/>
      <c r="J22" s="737"/>
      <c r="K22" s="737"/>
      <c r="L22" s="738"/>
      <c r="M22" s="726" t="s">
        <v>210</v>
      </c>
      <c r="N22" s="727"/>
      <c r="O22" s="727"/>
      <c r="P22" s="727"/>
      <c r="Q22" s="727"/>
      <c r="R22" s="727"/>
      <c r="S22" s="727"/>
      <c r="T22" s="727"/>
      <c r="U22" s="727"/>
      <c r="V22" s="727"/>
      <c r="W22" s="734"/>
      <c r="X22" s="735"/>
    </row>
    <row r="23" spans="1:29" ht="20.100000000000001" customHeight="1">
      <c r="B23" s="750"/>
      <c r="C23" s="739" t="s">
        <v>205</v>
      </c>
      <c r="D23" s="739"/>
      <c r="E23" s="739"/>
      <c r="F23" s="739"/>
      <c r="G23" s="739"/>
      <c r="H23" s="739"/>
      <c r="I23" s="739"/>
      <c r="J23" s="739"/>
      <c r="K23" s="739"/>
      <c r="L23" s="739"/>
      <c r="M23" s="726" t="s">
        <v>206</v>
      </c>
      <c r="N23" s="727"/>
      <c r="O23" s="727"/>
      <c r="P23" s="727"/>
      <c r="Q23" s="727"/>
      <c r="R23" s="727"/>
      <c r="S23" s="727"/>
      <c r="T23" s="727"/>
      <c r="U23" s="727"/>
      <c r="V23" s="727"/>
      <c r="W23" s="734"/>
      <c r="X23" s="735"/>
    </row>
    <row r="24" spans="1:29" ht="20.100000000000001" customHeight="1">
      <c r="B24" s="22" t="s">
        <v>207</v>
      </c>
      <c r="C24" s="737" t="s">
        <v>0</v>
      </c>
      <c r="D24" s="737"/>
      <c r="E24" s="737"/>
      <c r="F24" s="737"/>
      <c r="G24" s="737"/>
      <c r="H24" s="737"/>
      <c r="I24" s="737"/>
      <c r="J24" s="737"/>
      <c r="K24" s="737"/>
      <c r="L24" s="738"/>
      <c r="M24" s="736" t="s">
        <v>162</v>
      </c>
      <c r="N24" s="731"/>
      <c r="O24" s="731"/>
      <c r="P24" s="731"/>
      <c r="Q24" s="731"/>
      <c r="R24" s="731"/>
      <c r="S24" s="731"/>
      <c r="T24" s="731"/>
      <c r="U24" s="731"/>
      <c r="V24" s="731"/>
      <c r="W24" s="732"/>
      <c r="X24" s="733"/>
    </row>
    <row r="25" spans="1:29" ht="20.100000000000001" customHeight="1">
      <c r="B25" s="24"/>
      <c r="C25" s="737" t="s">
        <v>1</v>
      </c>
      <c r="D25" s="737"/>
      <c r="E25" s="737"/>
      <c r="F25" s="737"/>
      <c r="G25" s="737"/>
      <c r="H25" s="737"/>
      <c r="I25" s="737"/>
      <c r="J25" s="737"/>
      <c r="K25" s="737"/>
      <c r="L25" s="738"/>
      <c r="M25" s="726" t="s">
        <v>163</v>
      </c>
      <c r="N25" s="727"/>
      <c r="O25" s="727"/>
      <c r="P25" s="727"/>
      <c r="Q25" s="727"/>
      <c r="R25" s="727"/>
      <c r="S25" s="727"/>
      <c r="T25" s="727"/>
      <c r="U25" s="727"/>
      <c r="V25" s="727"/>
      <c r="W25" s="734"/>
      <c r="X25" s="735"/>
    </row>
    <row r="26" spans="1:29" ht="20.100000000000001" customHeight="1" thickBot="1">
      <c r="B26" s="57"/>
      <c r="C26" s="737" t="s">
        <v>208</v>
      </c>
      <c r="D26" s="737"/>
      <c r="E26" s="737"/>
      <c r="F26" s="737"/>
      <c r="G26" s="737"/>
      <c r="H26" s="737"/>
      <c r="I26" s="737"/>
      <c r="J26" s="737"/>
      <c r="K26" s="737"/>
      <c r="L26" s="738"/>
      <c r="M26" s="754" t="s">
        <v>209</v>
      </c>
      <c r="N26" s="755"/>
      <c r="O26" s="755"/>
      <c r="P26" s="755"/>
      <c r="Q26" s="755"/>
      <c r="R26" s="755"/>
      <c r="S26" s="755"/>
      <c r="T26" s="755"/>
      <c r="U26" s="755"/>
      <c r="V26" s="755"/>
      <c r="W26" s="756"/>
      <c r="X26" s="757"/>
    </row>
    <row r="28" spans="1:29" ht="20.100000000000001" customHeight="1">
      <c r="A28" s="30" t="s">
        <v>147</v>
      </c>
    </row>
    <row r="29" spans="1:29" ht="20.100000000000001" customHeight="1">
      <c r="B29" t="s">
        <v>245</v>
      </c>
      <c r="X29" s="25"/>
    </row>
    <row r="30" spans="1:29" ht="29.25" customHeight="1">
      <c r="B30" s="56" t="s">
        <v>173</v>
      </c>
      <c r="C30" s="740" t="s">
        <v>264</v>
      </c>
      <c r="D30" s="740"/>
      <c r="E30" s="740"/>
      <c r="F30" s="740"/>
      <c r="G30" s="740"/>
      <c r="H30" s="740"/>
      <c r="I30" s="740"/>
      <c r="J30" s="740"/>
      <c r="K30" s="740"/>
      <c r="L30" s="740"/>
      <c r="M30" s="740"/>
      <c r="N30" s="740"/>
      <c r="O30" s="740"/>
      <c r="P30" s="740"/>
      <c r="Q30" s="740"/>
      <c r="R30" s="740"/>
      <c r="S30" s="740"/>
      <c r="T30" s="740"/>
      <c r="U30" s="740"/>
      <c r="V30" s="740"/>
      <c r="W30" s="740"/>
      <c r="X30" s="740"/>
      <c r="Y30" s="740"/>
      <c r="Z30" s="740"/>
      <c r="AA30" s="740"/>
    </row>
    <row r="31" spans="1:29" ht="27" customHeight="1">
      <c r="B31" s="702" t="s">
        <v>133</v>
      </c>
      <c r="C31" s="711" t="s">
        <v>134</v>
      </c>
      <c r="D31" s="711"/>
      <c r="E31" s="711"/>
      <c r="F31" s="711"/>
      <c r="G31" s="711"/>
      <c r="H31" s="711"/>
      <c r="I31" s="711"/>
      <c r="J31" s="711"/>
      <c r="K31" s="711"/>
      <c r="L31" s="712"/>
      <c r="M31" s="717" t="s">
        <v>138</v>
      </c>
      <c r="N31" s="711"/>
      <c r="O31" s="711"/>
      <c r="P31" s="711"/>
      <c r="Q31" s="712"/>
      <c r="R31" s="704" t="s">
        <v>265</v>
      </c>
      <c r="S31" s="705"/>
      <c r="T31" s="705"/>
      <c r="U31" s="705"/>
      <c r="V31" s="705"/>
      <c r="W31" s="706"/>
      <c r="X31" s="702" t="s">
        <v>139</v>
      </c>
      <c r="Y31" s="702" t="s">
        <v>140</v>
      </c>
      <c r="Z31" s="746" t="s">
        <v>143</v>
      </c>
      <c r="AA31" s="744" t="s">
        <v>146</v>
      </c>
    </row>
    <row r="32" spans="1:29" ht="27" customHeight="1" thickBot="1">
      <c r="B32" s="710"/>
      <c r="C32" s="713"/>
      <c r="D32" s="713"/>
      <c r="E32" s="713"/>
      <c r="F32" s="713"/>
      <c r="G32" s="713"/>
      <c r="H32" s="713"/>
      <c r="I32" s="713"/>
      <c r="J32" s="713"/>
      <c r="K32" s="713"/>
      <c r="L32" s="714"/>
      <c r="M32" s="718"/>
      <c r="N32" s="713"/>
      <c r="O32" s="713"/>
      <c r="P32" s="713"/>
      <c r="Q32" s="714"/>
      <c r="R32" s="715" t="s">
        <v>274</v>
      </c>
      <c r="S32" s="716"/>
      <c r="T32" s="716"/>
      <c r="U32" s="716"/>
      <c r="V32" s="716"/>
      <c r="W32" s="61" t="s">
        <v>275</v>
      </c>
      <c r="X32" s="703"/>
      <c r="Y32" s="703"/>
      <c r="Z32" s="747"/>
      <c r="AA32" s="745"/>
    </row>
    <row r="33" spans="2:27" ht="37.5" customHeight="1">
      <c r="B33" s="32">
        <v>1</v>
      </c>
      <c r="C33" s="39">
        <v>1</v>
      </c>
      <c r="D33" s="40">
        <v>3</v>
      </c>
      <c r="E33" s="40">
        <v>3</v>
      </c>
      <c r="F33" s="40">
        <v>4</v>
      </c>
      <c r="G33" s="40">
        <v>5</v>
      </c>
      <c r="H33" s="40">
        <v>6</v>
      </c>
      <c r="I33" s="40">
        <v>7</v>
      </c>
      <c r="J33" s="40">
        <v>8</v>
      </c>
      <c r="K33" s="40">
        <v>9</v>
      </c>
      <c r="L33" s="41">
        <v>1</v>
      </c>
      <c r="M33" s="743" t="s">
        <v>158</v>
      </c>
      <c r="N33" s="743"/>
      <c r="O33" s="743"/>
      <c r="P33" s="743"/>
      <c r="Q33" s="743"/>
      <c r="R33" s="743" t="s">
        <v>158</v>
      </c>
      <c r="S33" s="743"/>
      <c r="T33" s="743"/>
      <c r="U33" s="743"/>
      <c r="V33" s="743"/>
      <c r="W33" s="58" t="s">
        <v>266</v>
      </c>
      <c r="X33" s="42" t="s">
        <v>168</v>
      </c>
      <c r="Y33" s="42" t="s">
        <v>72</v>
      </c>
      <c r="Z33" s="43">
        <v>250000</v>
      </c>
      <c r="AA33" s="44">
        <v>11.4</v>
      </c>
    </row>
    <row r="34" spans="2:27" ht="37.5" customHeight="1">
      <c r="B34" s="32">
        <f>B33+1</f>
        <v>2</v>
      </c>
      <c r="C34" s="45">
        <v>1</v>
      </c>
      <c r="D34" s="28">
        <v>3</v>
      </c>
      <c r="E34" s="28">
        <v>3</v>
      </c>
      <c r="F34" s="28">
        <v>4</v>
      </c>
      <c r="G34" s="28">
        <v>5</v>
      </c>
      <c r="H34" s="28">
        <v>6</v>
      </c>
      <c r="I34" s="28">
        <v>7</v>
      </c>
      <c r="J34" s="28">
        <v>8</v>
      </c>
      <c r="K34" s="28">
        <v>9</v>
      </c>
      <c r="L34" s="29">
        <v>2</v>
      </c>
      <c r="M34" s="742" t="s">
        <v>158</v>
      </c>
      <c r="N34" s="742"/>
      <c r="O34" s="742"/>
      <c r="P34" s="742"/>
      <c r="Q34" s="742"/>
      <c r="R34" s="742" t="s">
        <v>158</v>
      </c>
      <c r="S34" s="742"/>
      <c r="T34" s="742"/>
      <c r="U34" s="742"/>
      <c r="V34" s="742"/>
      <c r="W34" s="59" t="s">
        <v>267</v>
      </c>
      <c r="X34" s="26" t="s">
        <v>169</v>
      </c>
      <c r="Y34" s="26" t="s">
        <v>165</v>
      </c>
      <c r="Z34" s="27">
        <v>400000</v>
      </c>
      <c r="AA34" s="46">
        <v>10.9</v>
      </c>
    </row>
    <row r="35" spans="2:27" ht="37.5" customHeight="1">
      <c r="B35" s="32">
        <f t="shared" ref="B35:B71" si="0">B34+1</f>
        <v>3</v>
      </c>
      <c r="C35" s="45">
        <v>1</v>
      </c>
      <c r="D35" s="28">
        <v>3</v>
      </c>
      <c r="E35" s="28">
        <v>3</v>
      </c>
      <c r="F35" s="28">
        <v>4</v>
      </c>
      <c r="G35" s="28">
        <v>5</v>
      </c>
      <c r="H35" s="28">
        <v>6</v>
      </c>
      <c r="I35" s="28">
        <v>7</v>
      </c>
      <c r="J35" s="28">
        <v>8</v>
      </c>
      <c r="K35" s="28">
        <v>9</v>
      </c>
      <c r="L35" s="29">
        <v>3</v>
      </c>
      <c r="M35" s="742" t="s">
        <v>166</v>
      </c>
      <c r="N35" s="742"/>
      <c r="O35" s="742"/>
      <c r="P35" s="742"/>
      <c r="Q35" s="742"/>
      <c r="R35" s="742" t="s">
        <v>158</v>
      </c>
      <c r="S35" s="742"/>
      <c r="T35" s="742"/>
      <c r="U35" s="742"/>
      <c r="V35" s="742"/>
      <c r="W35" s="59" t="s">
        <v>268</v>
      </c>
      <c r="X35" s="26" t="s">
        <v>170</v>
      </c>
      <c r="Y35" s="26" t="s">
        <v>415</v>
      </c>
      <c r="Z35" s="27">
        <v>400000</v>
      </c>
      <c r="AA35" s="46">
        <v>11.4</v>
      </c>
    </row>
    <row r="36" spans="2:27" ht="37.5" customHeight="1">
      <c r="B36" s="32">
        <f t="shared" si="0"/>
        <v>4</v>
      </c>
      <c r="C36" s="45">
        <v>1</v>
      </c>
      <c r="D36" s="28">
        <v>1</v>
      </c>
      <c r="E36" s="28">
        <v>3</v>
      </c>
      <c r="F36" s="28">
        <v>4</v>
      </c>
      <c r="G36" s="28">
        <v>5</v>
      </c>
      <c r="H36" s="28">
        <v>6</v>
      </c>
      <c r="I36" s="28">
        <v>7</v>
      </c>
      <c r="J36" s="28">
        <v>8</v>
      </c>
      <c r="K36" s="28">
        <v>9</v>
      </c>
      <c r="L36" s="29">
        <v>4</v>
      </c>
      <c r="M36" s="742" t="s">
        <v>167</v>
      </c>
      <c r="N36" s="742"/>
      <c r="O36" s="742"/>
      <c r="P36" s="742"/>
      <c r="Q36" s="742"/>
      <c r="R36" s="742" t="s">
        <v>167</v>
      </c>
      <c r="S36" s="742"/>
      <c r="T36" s="742"/>
      <c r="U36" s="742"/>
      <c r="V36" s="742"/>
      <c r="W36" s="59" t="s">
        <v>269</v>
      </c>
      <c r="X36" s="26" t="s">
        <v>171</v>
      </c>
      <c r="Y36" s="26" t="s">
        <v>26</v>
      </c>
      <c r="Z36" s="27">
        <v>2000000</v>
      </c>
      <c r="AA36" s="46">
        <v>10.68</v>
      </c>
    </row>
    <row r="37" spans="2:27" ht="37.5" customHeight="1">
      <c r="B37" s="32">
        <f t="shared" si="0"/>
        <v>5</v>
      </c>
      <c r="C37" s="45">
        <v>1</v>
      </c>
      <c r="D37" s="28">
        <v>4</v>
      </c>
      <c r="E37" s="28">
        <v>3</v>
      </c>
      <c r="F37" s="28">
        <v>4</v>
      </c>
      <c r="G37" s="28">
        <v>5</v>
      </c>
      <c r="H37" s="28">
        <v>6</v>
      </c>
      <c r="I37" s="28">
        <v>7</v>
      </c>
      <c r="J37" s="28">
        <v>8</v>
      </c>
      <c r="K37" s="28">
        <v>9</v>
      </c>
      <c r="L37" s="29">
        <v>5</v>
      </c>
      <c r="M37" s="742" t="s">
        <v>144</v>
      </c>
      <c r="N37" s="742"/>
      <c r="O37" s="742"/>
      <c r="P37" s="742"/>
      <c r="Q37" s="742"/>
      <c r="R37" s="742" t="s">
        <v>270</v>
      </c>
      <c r="S37" s="742"/>
      <c r="T37" s="742"/>
      <c r="U37" s="742"/>
      <c r="V37" s="742"/>
      <c r="W37" s="59" t="s">
        <v>271</v>
      </c>
      <c r="X37" s="26" t="s">
        <v>172</v>
      </c>
      <c r="Y37" s="26" t="s">
        <v>406</v>
      </c>
      <c r="Z37" s="27">
        <v>400000</v>
      </c>
      <c r="AA37" s="46">
        <v>10.88</v>
      </c>
    </row>
    <row r="38" spans="2:27" ht="37.5" customHeight="1">
      <c r="B38" s="32">
        <f t="shared" si="0"/>
        <v>6</v>
      </c>
      <c r="C38" s="45">
        <v>1</v>
      </c>
      <c r="D38" s="28">
        <v>2</v>
      </c>
      <c r="E38" s="28">
        <v>3</v>
      </c>
      <c r="F38" s="28">
        <v>4</v>
      </c>
      <c r="G38" s="28">
        <v>5</v>
      </c>
      <c r="H38" s="28">
        <v>6</v>
      </c>
      <c r="I38" s="28">
        <v>7</v>
      </c>
      <c r="J38" s="28">
        <v>8</v>
      </c>
      <c r="K38" s="28">
        <v>9</v>
      </c>
      <c r="L38" s="29">
        <v>6</v>
      </c>
      <c r="M38" s="742" t="s">
        <v>337</v>
      </c>
      <c r="N38" s="742"/>
      <c r="O38" s="742"/>
      <c r="P38" s="742"/>
      <c r="Q38" s="742"/>
      <c r="R38" s="719" t="s">
        <v>337</v>
      </c>
      <c r="S38" s="720"/>
      <c r="T38" s="720"/>
      <c r="U38" s="720"/>
      <c r="V38" s="721"/>
      <c r="W38" s="59" t="s">
        <v>338</v>
      </c>
      <c r="X38" s="26" t="s">
        <v>339</v>
      </c>
      <c r="Y38" s="26" t="s">
        <v>27</v>
      </c>
      <c r="Z38" s="27">
        <v>2800000</v>
      </c>
      <c r="AA38" s="46">
        <v>10.68</v>
      </c>
    </row>
    <row r="39" spans="2:27" ht="37.5" customHeight="1">
      <c r="B39" s="32">
        <f t="shared" si="0"/>
        <v>7</v>
      </c>
      <c r="C39" s="45">
        <v>1</v>
      </c>
      <c r="D39" s="28">
        <v>2</v>
      </c>
      <c r="E39" s="28">
        <v>3</v>
      </c>
      <c r="F39" s="28">
        <v>4</v>
      </c>
      <c r="G39" s="28">
        <v>5</v>
      </c>
      <c r="H39" s="28">
        <v>6</v>
      </c>
      <c r="I39" s="28">
        <v>7</v>
      </c>
      <c r="J39" s="28">
        <v>8</v>
      </c>
      <c r="K39" s="28">
        <v>9</v>
      </c>
      <c r="L39" s="29">
        <v>6</v>
      </c>
      <c r="M39" s="742" t="s">
        <v>337</v>
      </c>
      <c r="N39" s="742"/>
      <c r="O39" s="742"/>
      <c r="P39" s="742"/>
      <c r="Q39" s="742"/>
      <c r="R39" s="719" t="s">
        <v>337</v>
      </c>
      <c r="S39" s="720"/>
      <c r="T39" s="720"/>
      <c r="U39" s="720"/>
      <c r="V39" s="721"/>
      <c r="W39" s="59" t="s">
        <v>338</v>
      </c>
      <c r="X39" s="26" t="s">
        <v>339</v>
      </c>
      <c r="Y39" s="26" t="s">
        <v>410</v>
      </c>
      <c r="Z39" s="27">
        <v>300000</v>
      </c>
      <c r="AA39" s="46">
        <v>10.68</v>
      </c>
    </row>
    <row r="40" spans="2:27" ht="37.5" customHeight="1">
      <c r="B40" s="32">
        <f t="shared" si="0"/>
        <v>8</v>
      </c>
      <c r="C40" s="45"/>
      <c r="D40" s="28"/>
      <c r="E40" s="28"/>
      <c r="F40" s="28"/>
      <c r="G40" s="28"/>
      <c r="H40" s="28"/>
      <c r="I40" s="28"/>
      <c r="J40" s="28"/>
      <c r="K40" s="28"/>
      <c r="L40" s="29"/>
      <c r="M40" s="742"/>
      <c r="N40" s="742"/>
      <c r="O40" s="742"/>
      <c r="P40" s="742"/>
      <c r="Q40" s="742"/>
      <c r="R40" s="719"/>
      <c r="S40" s="720"/>
      <c r="T40" s="720"/>
      <c r="U40" s="720"/>
      <c r="V40" s="721"/>
      <c r="W40" s="59"/>
      <c r="X40" s="26"/>
      <c r="Y40" s="26"/>
      <c r="Z40" s="27"/>
      <c r="AA40" s="46"/>
    </row>
    <row r="41" spans="2:27" ht="37.5" customHeight="1">
      <c r="B41" s="32">
        <f t="shared" si="0"/>
        <v>9</v>
      </c>
      <c r="C41" s="45"/>
      <c r="D41" s="28"/>
      <c r="E41" s="28"/>
      <c r="F41" s="28"/>
      <c r="G41" s="28"/>
      <c r="H41" s="28"/>
      <c r="I41" s="28"/>
      <c r="J41" s="28"/>
      <c r="K41" s="28"/>
      <c r="L41" s="29"/>
      <c r="M41" s="742"/>
      <c r="N41" s="742"/>
      <c r="O41" s="742"/>
      <c r="P41" s="742"/>
      <c r="Q41" s="742"/>
      <c r="R41" s="719"/>
      <c r="S41" s="720"/>
      <c r="T41" s="720"/>
      <c r="U41" s="720"/>
      <c r="V41" s="721"/>
      <c r="W41" s="59"/>
      <c r="X41" s="26"/>
      <c r="Y41" s="26"/>
      <c r="Z41" s="27"/>
      <c r="AA41" s="46"/>
    </row>
    <row r="42" spans="2:27" ht="37.5" customHeight="1">
      <c r="B42" s="32">
        <f t="shared" si="0"/>
        <v>10</v>
      </c>
      <c r="C42" s="45"/>
      <c r="D42" s="28"/>
      <c r="E42" s="28"/>
      <c r="F42" s="28"/>
      <c r="G42" s="28"/>
      <c r="H42" s="28"/>
      <c r="I42" s="28"/>
      <c r="J42" s="28"/>
      <c r="K42" s="28"/>
      <c r="L42" s="29"/>
      <c r="M42" s="742"/>
      <c r="N42" s="742"/>
      <c r="O42" s="742"/>
      <c r="P42" s="742"/>
      <c r="Q42" s="742"/>
      <c r="R42" s="719"/>
      <c r="S42" s="720"/>
      <c r="T42" s="720"/>
      <c r="U42" s="720"/>
      <c r="V42" s="721"/>
      <c r="W42" s="59"/>
      <c r="X42" s="26"/>
      <c r="Y42" s="26"/>
      <c r="Z42" s="27"/>
      <c r="AA42" s="46"/>
    </row>
    <row r="43" spans="2:27" ht="37.5" customHeight="1">
      <c r="B43" s="32">
        <f t="shared" si="0"/>
        <v>11</v>
      </c>
      <c r="C43" s="45"/>
      <c r="D43" s="28"/>
      <c r="E43" s="28"/>
      <c r="F43" s="28"/>
      <c r="G43" s="28"/>
      <c r="H43" s="28"/>
      <c r="I43" s="28"/>
      <c r="J43" s="28"/>
      <c r="K43" s="28"/>
      <c r="L43" s="29"/>
      <c r="M43" s="742"/>
      <c r="N43" s="742"/>
      <c r="O43" s="742"/>
      <c r="P43" s="742"/>
      <c r="Q43" s="742"/>
      <c r="R43" s="719"/>
      <c r="S43" s="720"/>
      <c r="T43" s="720"/>
      <c r="U43" s="720"/>
      <c r="V43" s="721"/>
      <c r="W43" s="59"/>
      <c r="X43" s="26"/>
      <c r="Y43" s="26"/>
      <c r="Z43" s="27"/>
      <c r="AA43" s="46"/>
    </row>
    <row r="44" spans="2:27" ht="37.5" customHeight="1">
      <c r="B44" s="32">
        <f t="shared" si="0"/>
        <v>12</v>
      </c>
      <c r="C44" s="45"/>
      <c r="D44" s="28"/>
      <c r="E44" s="28"/>
      <c r="F44" s="28"/>
      <c r="G44" s="28"/>
      <c r="H44" s="28"/>
      <c r="I44" s="28"/>
      <c r="J44" s="28"/>
      <c r="K44" s="28"/>
      <c r="L44" s="29"/>
      <c r="M44" s="742"/>
      <c r="N44" s="742"/>
      <c r="O44" s="742"/>
      <c r="P44" s="742"/>
      <c r="Q44" s="742"/>
      <c r="R44" s="719"/>
      <c r="S44" s="720"/>
      <c r="T44" s="720"/>
      <c r="U44" s="720"/>
      <c r="V44" s="721"/>
      <c r="W44" s="59"/>
      <c r="X44" s="26"/>
      <c r="Y44" s="26"/>
      <c r="Z44" s="27"/>
      <c r="AA44" s="46"/>
    </row>
    <row r="45" spans="2:27" ht="37.5" customHeight="1">
      <c r="B45" s="32">
        <f t="shared" si="0"/>
        <v>13</v>
      </c>
      <c r="C45" s="45"/>
      <c r="D45" s="28"/>
      <c r="E45" s="28"/>
      <c r="F45" s="28"/>
      <c r="G45" s="28"/>
      <c r="H45" s="28"/>
      <c r="I45" s="28"/>
      <c r="J45" s="28"/>
      <c r="K45" s="28"/>
      <c r="L45" s="29"/>
      <c r="M45" s="742"/>
      <c r="N45" s="742"/>
      <c r="O45" s="742"/>
      <c r="P45" s="742"/>
      <c r="Q45" s="742"/>
      <c r="R45" s="719"/>
      <c r="S45" s="720"/>
      <c r="T45" s="720"/>
      <c r="U45" s="720"/>
      <c r="V45" s="721"/>
      <c r="W45" s="59"/>
      <c r="X45" s="26"/>
      <c r="Y45" s="26"/>
      <c r="Z45" s="27"/>
      <c r="AA45" s="46"/>
    </row>
    <row r="46" spans="2:27" ht="37.5" customHeight="1">
      <c r="B46" s="32">
        <f t="shared" si="0"/>
        <v>14</v>
      </c>
      <c r="C46" s="45"/>
      <c r="D46" s="28"/>
      <c r="E46" s="28"/>
      <c r="F46" s="28"/>
      <c r="G46" s="28"/>
      <c r="H46" s="28"/>
      <c r="I46" s="28"/>
      <c r="J46" s="28"/>
      <c r="K46" s="28"/>
      <c r="L46" s="29"/>
      <c r="M46" s="742"/>
      <c r="N46" s="742"/>
      <c r="O46" s="742"/>
      <c r="P46" s="742"/>
      <c r="Q46" s="742"/>
      <c r="R46" s="719"/>
      <c r="S46" s="720"/>
      <c r="T46" s="720"/>
      <c r="U46" s="720"/>
      <c r="V46" s="721"/>
      <c r="W46" s="59"/>
      <c r="X46" s="26"/>
      <c r="Y46" s="26"/>
      <c r="Z46" s="27"/>
      <c r="AA46" s="46"/>
    </row>
    <row r="47" spans="2:27" ht="37.5" customHeight="1">
      <c r="B47" s="32">
        <f t="shared" si="0"/>
        <v>15</v>
      </c>
      <c r="C47" s="45"/>
      <c r="D47" s="28"/>
      <c r="E47" s="28"/>
      <c r="F47" s="28"/>
      <c r="G47" s="28"/>
      <c r="H47" s="28"/>
      <c r="I47" s="28"/>
      <c r="J47" s="28"/>
      <c r="K47" s="28"/>
      <c r="L47" s="29"/>
      <c r="M47" s="742"/>
      <c r="N47" s="742"/>
      <c r="O47" s="742"/>
      <c r="P47" s="742"/>
      <c r="Q47" s="742"/>
      <c r="R47" s="719"/>
      <c r="S47" s="720"/>
      <c r="T47" s="720"/>
      <c r="U47" s="720"/>
      <c r="V47" s="721"/>
      <c r="W47" s="59"/>
      <c r="X47" s="26"/>
      <c r="Y47" s="26"/>
      <c r="Z47" s="27"/>
      <c r="AA47" s="46"/>
    </row>
    <row r="48" spans="2:27" ht="37.5" customHeight="1">
      <c r="B48" s="32">
        <f t="shared" si="0"/>
        <v>16</v>
      </c>
      <c r="C48" s="45"/>
      <c r="D48" s="28"/>
      <c r="E48" s="28"/>
      <c r="F48" s="28"/>
      <c r="G48" s="28"/>
      <c r="H48" s="28"/>
      <c r="I48" s="28"/>
      <c r="J48" s="28"/>
      <c r="K48" s="28"/>
      <c r="L48" s="29"/>
      <c r="M48" s="742"/>
      <c r="N48" s="742"/>
      <c r="O48" s="742"/>
      <c r="P48" s="742"/>
      <c r="Q48" s="742"/>
      <c r="R48" s="719"/>
      <c r="S48" s="720"/>
      <c r="T48" s="720"/>
      <c r="U48" s="720"/>
      <c r="V48" s="721"/>
      <c r="W48" s="59"/>
      <c r="X48" s="26"/>
      <c r="Y48" s="26"/>
      <c r="Z48" s="27"/>
      <c r="AA48" s="46"/>
    </row>
    <row r="49" spans="2:27" ht="37.5" customHeight="1">
      <c r="B49" s="32">
        <f t="shared" si="0"/>
        <v>17</v>
      </c>
      <c r="C49" s="45"/>
      <c r="D49" s="28"/>
      <c r="E49" s="28"/>
      <c r="F49" s="28"/>
      <c r="G49" s="28"/>
      <c r="H49" s="28"/>
      <c r="I49" s="28"/>
      <c r="J49" s="28"/>
      <c r="K49" s="28"/>
      <c r="L49" s="29"/>
      <c r="M49" s="742"/>
      <c r="N49" s="742"/>
      <c r="O49" s="742"/>
      <c r="P49" s="742"/>
      <c r="Q49" s="742"/>
      <c r="R49" s="719"/>
      <c r="S49" s="720"/>
      <c r="T49" s="720"/>
      <c r="U49" s="720"/>
      <c r="V49" s="721"/>
      <c r="W49" s="59"/>
      <c r="X49" s="26"/>
      <c r="Y49" s="26"/>
      <c r="Z49" s="27"/>
      <c r="AA49" s="46"/>
    </row>
    <row r="50" spans="2:27" ht="37.5" customHeight="1">
      <c r="B50" s="32">
        <f t="shared" si="0"/>
        <v>18</v>
      </c>
      <c r="C50" s="45"/>
      <c r="D50" s="28"/>
      <c r="E50" s="28"/>
      <c r="F50" s="28"/>
      <c r="G50" s="28"/>
      <c r="H50" s="28"/>
      <c r="I50" s="28"/>
      <c r="J50" s="28"/>
      <c r="K50" s="28"/>
      <c r="L50" s="29"/>
      <c r="M50" s="742"/>
      <c r="N50" s="742"/>
      <c r="O50" s="742"/>
      <c r="P50" s="742"/>
      <c r="Q50" s="742"/>
      <c r="R50" s="719"/>
      <c r="S50" s="720"/>
      <c r="T50" s="720"/>
      <c r="U50" s="720"/>
      <c r="V50" s="721"/>
      <c r="W50" s="59"/>
      <c r="X50" s="26"/>
      <c r="Y50" s="26"/>
      <c r="Z50" s="27"/>
      <c r="AA50" s="46"/>
    </row>
    <row r="51" spans="2:27" ht="37.5" customHeight="1">
      <c r="B51" s="32">
        <f t="shared" si="0"/>
        <v>19</v>
      </c>
      <c r="C51" s="45"/>
      <c r="D51" s="28"/>
      <c r="E51" s="28"/>
      <c r="F51" s="28"/>
      <c r="G51" s="28"/>
      <c r="H51" s="28"/>
      <c r="I51" s="28"/>
      <c r="J51" s="28"/>
      <c r="K51" s="28"/>
      <c r="L51" s="29"/>
      <c r="M51" s="742"/>
      <c r="N51" s="742"/>
      <c r="O51" s="742"/>
      <c r="P51" s="742"/>
      <c r="Q51" s="742"/>
      <c r="R51" s="719"/>
      <c r="S51" s="720"/>
      <c r="T51" s="720"/>
      <c r="U51" s="720"/>
      <c r="V51" s="721"/>
      <c r="W51" s="59"/>
      <c r="X51" s="26"/>
      <c r="Y51" s="26"/>
      <c r="Z51" s="27"/>
      <c r="AA51" s="46"/>
    </row>
    <row r="52" spans="2:27" ht="37.5" customHeight="1">
      <c r="B52" s="32">
        <f t="shared" si="0"/>
        <v>20</v>
      </c>
      <c r="C52" s="45"/>
      <c r="D52" s="28"/>
      <c r="E52" s="28"/>
      <c r="F52" s="28"/>
      <c r="G52" s="28"/>
      <c r="H52" s="28"/>
      <c r="I52" s="28"/>
      <c r="J52" s="28"/>
      <c r="K52" s="28"/>
      <c r="L52" s="29"/>
      <c r="M52" s="742"/>
      <c r="N52" s="742"/>
      <c r="O52" s="742"/>
      <c r="P52" s="742"/>
      <c r="Q52" s="742"/>
      <c r="R52" s="719"/>
      <c r="S52" s="720"/>
      <c r="T52" s="720"/>
      <c r="U52" s="720"/>
      <c r="V52" s="721"/>
      <c r="W52" s="59"/>
      <c r="X52" s="26"/>
      <c r="Y52" s="26"/>
      <c r="Z52" s="27"/>
      <c r="AA52" s="46"/>
    </row>
    <row r="53" spans="2:27" ht="37.5" customHeight="1">
      <c r="B53" s="32">
        <f t="shared" si="0"/>
        <v>21</v>
      </c>
      <c r="C53" s="45"/>
      <c r="D53" s="28"/>
      <c r="E53" s="28"/>
      <c r="F53" s="28"/>
      <c r="G53" s="28"/>
      <c r="H53" s="28"/>
      <c r="I53" s="28"/>
      <c r="J53" s="28"/>
      <c r="K53" s="28"/>
      <c r="L53" s="29"/>
      <c r="M53" s="742"/>
      <c r="N53" s="742"/>
      <c r="O53" s="742"/>
      <c r="P53" s="742"/>
      <c r="Q53" s="742"/>
      <c r="R53" s="719"/>
      <c r="S53" s="720"/>
      <c r="T53" s="720"/>
      <c r="U53" s="720"/>
      <c r="V53" s="721"/>
      <c r="W53" s="59"/>
      <c r="X53" s="26"/>
      <c r="Y53" s="26"/>
      <c r="Z53" s="27"/>
      <c r="AA53" s="46"/>
    </row>
    <row r="54" spans="2:27" ht="37.5" customHeight="1">
      <c r="B54" s="32">
        <f t="shared" si="0"/>
        <v>22</v>
      </c>
      <c r="C54" s="45"/>
      <c r="D54" s="28"/>
      <c r="E54" s="28"/>
      <c r="F54" s="28"/>
      <c r="G54" s="28"/>
      <c r="H54" s="28"/>
      <c r="I54" s="28"/>
      <c r="J54" s="28"/>
      <c r="K54" s="28"/>
      <c r="L54" s="29"/>
      <c r="M54" s="742"/>
      <c r="N54" s="742"/>
      <c r="O54" s="742"/>
      <c r="P54" s="742"/>
      <c r="Q54" s="742"/>
      <c r="R54" s="719"/>
      <c r="S54" s="720"/>
      <c r="T54" s="720"/>
      <c r="U54" s="720"/>
      <c r="V54" s="721"/>
      <c r="W54" s="59"/>
      <c r="X54" s="26"/>
      <c r="Y54" s="26"/>
      <c r="Z54" s="27"/>
      <c r="AA54" s="46"/>
    </row>
    <row r="55" spans="2:27" ht="37.5" customHeight="1">
      <c r="B55" s="32">
        <f t="shared" si="0"/>
        <v>23</v>
      </c>
      <c r="C55" s="45"/>
      <c r="D55" s="28"/>
      <c r="E55" s="28"/>
      <c r="F55" s="28"/>
      <c r="G55" s="28"/>
      <c r="H55" s="28"/>
      <c r="I55" s="28"/>
      <c r="J55" s="28"/>
      <c r="K55" s="28"/>
      <c r="L55" s="29"/>
      <c r="M55" s="742"/>
      <c r="N55" s="742"/>
      <c r="O55" s="742"/>
      <c r="P55" s="742"/>
      <c r="Q55" s="742"/>
      <c r="R55" s="719"/>
      <c r="S55" s="720"/>
      <c r="T55" s="720"/>
      <c r="U55" s="720"/>
      <c r="V55" s="721"/>
      <c r="W55" s="59"/>
      <c r="X55" s="26"/>
      <c r="Y55" s="26"/>
      <c r="Z55" s="27"/>
      <c r="AA55" s="46"/>
    </row>
    <row r="56" spans="2:27" ht="37.5" customHeight="1">
      <c r="B56" s="32">
        <f t="shared" si="0"/>
        <v>24</v>
      </c>
      <c r="C56" s="45"/>
      <c r="D56" s="28"/>
      <c r="E56" s="28"/>
      <c r="F56" s="28"/>
      <c r="G56" s="28"/>
      <c r="H56" s="28"/>
      <c r="I56" s="28"/>
      <c r="J56" s="28"/>
      <c r="K56" s="28"/>
      <c r="L56" s="29"/>
      <c r="M56" s="742"/>
      <c r="N56" s="742"/>
      <c r="O56" s="742"/>
      <c r="P56" s="742"/>
      <c r="Q56" s="742"/>
      <c r="R56" s="719"/>
      <c r="S56" s="720"/>
      <c r="T56" s="720"/>
      <c r="U56" s="720"/>
      <c r="V56" s="721"/>
      <c r="W56" s="59"/>
      <c r="X56" s="26"/>
      <c r="Y56" s="26"/>
      <c r="Z56" s="27"/>
      <c r="AA56" s="46"/>
    </row>
    <row r="57" spans="2:27" ht="37.5" customHeight="1">
      <c r="B57" s="32">
        <f t="shared" si="0"/>
        <v>25</v>
      </c>
      <c r="C57" s="45"/>
      <c r="D57" s="28"/>
      <c r="E57" s="28"/>
      <c r="F57" s="28"/>
      <c r="G57" s="28"/>
      <c r="H57" s="28"/>
      <c r="I57" s="28"/>
      <c r="J57" s="28"/>
      <c r="K57" s="28"/>
      <c r="L57" s="29"/>
      <c r="M57" s="742"/>
      <c r="N57" s="742"/>
      <c r="O57" s="742"/>
      <c r="P57" s="742"/>
      <c r="Q57" s="742"/>
      <c r="R57" s="719"/>
      <c r="S57" s="720"/>
      <c r="T57" s="720"/>
      <c r="U57" s="720"/>
      <c r="V57" s="721"/>
      <c r="W57" s="59"/>
      <c r="X57" s="26"/>
      <c r="Y57" s="26"/>
      <c r="Z57" s="27"/>
      <c r="AA57" s="46"/>
    </row>
    <row r="58" spans="2:27" ht="37.5" customHeight="1">
      <c r="B58" s="32">
        <f t="shared" si="0"/>
        <v>26</v>
      </c>
      <c r="C58" s="45"/>
      <c r="D58" s="28"/>
      <c r="E58" s="28"/>
      <c r="F58" s="28"/>
      <c r="G58" s="28"/>
      <c r="H58" s="28"/>
      <c r="I58" s="28"/>
      <c r="J58" s="28"/>
      <c r="K58" s="28"/>
      <c r="L58" s="29"/>
      <c r="M58" s="742"/>
      <c r="N58" s="742"/>
      <c r="O58" s="742"/>
      <c r="P58" s="742"/>
      <c r="Q58" s="742"/>
      <c r="R58" s="719"/>
      <c r="S58" s="720"/>
      <c r="T58" s="720"/>
      <c r="U58" s="720"/>
      <c r="V58" s="721"/>
      <c r="W58" s="59"/>
      <c r="X58" s="26"/>
      <c r="Y58" s="26"/>
      <c r="Z58" s="27"/>
      <c r="AA58" s="46"/>
    </row>
    <row r="59" spans="2:27" ht="37.5" customHeight="1">
      <c r="B59" s="32">
        <f t="shared" si="0"/>
        <v>27</v>
      </c>
      <c r="C59" s="45"/>
      <c r="D59" s="28"/>
      <c r="E59" s="28"/>
      <c r="F59" s="28"/>
      <c r="G59" s="28"/>
      <c r="H59" s="28"/>
      <c r="I59" s="28"/>
      <c r="J59" s="28"/>
      <c r="K59" s="28"/>
      <c r="L59" s="29"/>
      <c r="M59" s="742"/>
      <c r="N59" s="742"/>
      <c r="O59" s="742"/>
      <c r="P59" s="742"/>
      <c r="Q59" s="742"/>
      <c r="R59" s="719"/>
      <c r="S59" s="720"/>
      <c r="T59" s="720"/>
      <c r="U59" s="720"/>
      <c r="V59" s="721"/>
      <c r="W59" s="59"/>
      <c r="X59" s="26"/>
      <c r="Y59" s="26"/>
      <c r="Z59" s="27"/>
      <c r="AA59" s="46"/>
    </row>
    <row r="60" spans="2:27" ht="37.5" customHeight="1">
      <c r="B60" s="32">
        <f t="shared" si="0"/>
        <v>28</v>
      </c>
      <c r="C60" s="45"/>
      <c r="D60" s="28"/>
      <c r="E60" s="28"/>
      <c r="F60" s="28"/>
      <c r="G60" s="28"/>
      <c r="H60" s="28"/>
      <c r="I60" s="28"/>
      <c r="J60" s="28"/>
      <c r="K60" s="28"/>
      <c r="L60" s="29"/>
      <c r="M60" s="742"/>
      <c r="N60" s="742"/>
      <c r="O60" s="742"/>
      <c r="P60" s="742"/>
      <c r="Q60" s="742"/>
      <c r="R60" s="719"/>
      <c r="S60" s="720"/>
      <c r="T60" s="720"/>
      <c r="U60" s="720"/>
      <c r="V60" s="721"/>
      <c r="W60" s="59"/>
      <c r="X60" s="26"/>
      <c r="Y60" s="26"/>
      <c r="Z60" s="27"/>
      <c r="AA60" s="46"/>
    </row>
    <row r="61" spans="2:27" ht="37.5" customHeight="1">
      <c r="B61" s="32">
        <f t="shared" si="0"/>
        <v>29</v>
      </c>
      <c r="C61" s="45"/>
      <c r="D61" s="28"/>
      <c r="E61" s="28"/>
      <c r="F61" s="28"/>
      <c r="G61" s="28"/>
      <c r="H61" s="28"/>
      <c r="I61" s="28"/>
      <c r="J61" s="28"/>
      <c r="K61" s="28"/>
      <c r="L61" s="29"/>
      <c r="M61" s="742"/>
      <c r="N61" s="742"/>
      <c r="O61" s="742"/>
      <c r="P61" s="742"/>
      <c r="Q61" s="742"/>
      <c r="R61" s="719"/>
      <c r="S61" s="720"/>
      <c r="T61" s="720"/>
      <c r="U61" s="720"/>
      <c r="V61" s="721"/>
      <c r="W61" s="59"/>
      <c r="X61" s="26"/>
      <c r="Y61" s="26"/>
      <c r="Z61" s="27"/>
      <c r="AA61" s="46"/>
    </row>
    <row r="62" spans="2:27" ht="37.5" customHeight="1">
      <c r="B62" s="32">
        <f t="shared" si="0"/>
        <v>30</v>
      </c>
      <c r="C62" s="45"/>
      <c r="D62" s="28"/>
      <c r="E62" s="28"/>
      <c r="F62" s="28"/>
      <c r="G62" s="28"/>
      <c r="H62" s="28"/>
      <c r="I62" s="28"/>
      <c r="J62" s="28"/>
      <c r="K62" s="28"/>
      <c r="L62" s="29"/>
      <c r="M62" s="742"/>
      <c r="N62" s="742"/>
      <c r="O62" s="742"/>
      <c r="P62" s="742"/>
      <c r="Q62" s="742"/>
      <c r="R62" s="719"/>
      <c r="S62" s="720"/>
      <c r="T62" s="720"/>
      <c r="U62" s="720"/>
      <c r="V62" s="721"/>
      <c r="W62" s="59"/>
      <c r="X62" s="26"/>
      <c r="Y62" s="26"/>
      <c r="Z62" s="27"/>
      <c r="AA62" s="46"/>
    </row>
    <row r="63" spans="2:27" ht="37.5" customHeight="1">
      <c r="B63" s="32">
        <f t="shared" si="0"/>
        <v>31</v>
      </c>
      <c r="C63" s="45"/>
      <c r="D63" s="28"/>
      <c r="E63" s="28"/>
      <c r="F63" s="28"/>
      <c r="G63" s="28"/>
      <c r="H63" s="28"/>
      <c r="I63" s="28"/>
      <c r="J63" s="28"/>
      <c r="K63" s="28"/>
      <c r="L63" s="29"/>
      <c r="M63" s="742"/>
      <c r="N63" s="742"/>
      <c r="O63" s="742"/>
      <c r="P63" s="742"/>
      <c r="Q63" s="742"/>
      <c r="R63" s="719"/>
      <c r="S63" s="720"/>
      <c r="T63" s="720"/>
      <c r="U63" s="720"/>
      <c r="V63" s="721"/>
      <c r="W63" s="59"/>
      <c r="X63" s="26"/>
      <c r="Y63" s="26"/>
      <c r="Z63" s="27"/>
      <c r="AA63" s="46"/>
    </row>
    <row r="64" spans="2:27" ht="37.5" customHeight="1">
      <c r="B64" s="32">
        <f t="shared" si="0"/>
        <v>32</v>
      </c>
      <c r="C64" s="45"/>
      <c r="D64" s="28"/>
      <c r="E64" s="28"/>
      <c r="F64" s="28"/>
      <c r="G64" s="28"/>
      <c r="H64" s="28"/>
      <c r="I64" s="28"/>
      <c r="J64" s="28"/>
      <c r="K64" s="28"/>
      <c r="L64" s="29"/>
      <c r="M64" s="742"/>
      <c r="N64" s="742"/>
      <c r="O64" s="742"/>
      <c r="P64" s="742"/>
      <c r="Q64" s="742"/>
      <c r="R64" s="719"/>
      <c r="S64" s="720"/>
      <c r="T64" s="720"/>
      <c r="U64" s="720"/>
      <c r="V64" s="721"/>
      <c r="W64" s="59"/>
      <c r="X64" s="26"/>
      <c r="Y64" s="26"/>
      <c r="Z64" s="27"/>
      <c r="AA64" s="46"/>
    </row>
    <row r="65" spans="2:27" ht="37.5" customHeight="1">
      <c r="B65" s="32">
        <f t="shared" si="0"/>
        <v>33</v>
      </c>
      <c r="C65" s="45"/>
      <c r="D65" s="28"/>
      <c r="E65" s="28"/>
      <c r="F65" s="28"/>
      <c r="G65" s="28"/>
      <c r="H65" s="28"/>
      <c r="I65" s="28"/>
      <c r="J65" s="28"/>
      <c r="K65" s="28"/>
      <c r="L65" s="29"/>
      <c r="M65" s="742"/>
      <c r="N65" s="742"/>
      <c r="O65" s="742"/>
      <c r="P65" s="742"/>
      <c r="Q65" s="742"/>
      <c r="R65" s="719"/>
      <c r="S65" s="720"/>
      <c r="T65" s="720"/>
      <c r="U65" s="720"/>
      <c r="V65" s="721"/>
      <c r="W65" s="59"/>
      <c r="X65" s="26"/>
      <c r="Y65" s="26"/>
      <c r="Z65" s="27"/>
      <c r="AA65" s="46"/>
    </row>
    <row r="66" spans="2:27" ht="37.5" customHeight="1">
      <c r="B66" s="32">
        <f t="shared" si="0"/>
        <v>34</v>
      </c>
      <c r="C66" s="45"/>
      <c r="D66" s="28"/>
      <c r="E66" s="28"/>
      <c r="F66" s="28"/>
      <c r="G66" s="28"/>
      <c r="H66" s="28"/>
      <c r="I66" s="28"/>
      <c r="J66" s="28"/>
      <c r="K66" s="28"/>
      <c r="L66" s="29"/>
      <c r="M66" s="742"/>
      <c r="N66" s="742"/>
      <c r="O66" s="742"/>
      <c r="P66" s="742"/>
      <c r="Q66" s="742"/>
      <c r="R66" s="719"/>
      <c r="S66" s="720"/>
      <c r="T66" s="720"/>
      <c r="U66" s="720"/>
      <c r="V66" s="721"/>
      <c r="W66" s="59"/>
      <c r="X66" s="26"/>
      <c r="Y66" s="26"/>
      <c r="Z66" s="27"/>
      <c r="AA66" s="46"/>
    </row>
    <row r="67" spans="2:27" ht="37.5" customHeight="1">
      <c r="B67" s="32">
        <f t="shared" si="0"/>
        <v>35</v>
      </c>
      <c r="C67" s="45"/>
      <c r="D67" s="28"/>
      <c r="E67" s="28"/>
      <c r="F67" s="28"/>
      <c r="G67" s="28"/>
      <c r="H67" s="28"/>
      <c r="I67" s="28"/>
      <c r="J67" s="28"/>
      <c r="K67" s="28"/>
      <c r="L67" s="29"/>
      <c r="M67" s="742"/>
      <c r="N67" s="742"/>
      <c r="O67" s="742"/>
      <c r="P67" s="742"/>
      <c r="Q67" s="742"/>
      <c r="R67" s="719"/>
      <c r="S67" s="720"/>
      <c r="T67" s="720"/>
      <c r="U67" s="720"/>
      <c r="V67" s="721"/>
      <c r="W67" s="59"/>
      <c r="X67" s="26"/>
      <c r="Y67" s="26"/>
      <c r="Z67" s="27"/>
      <c r="AA67" s="46"/>
    </row>
    <row r="68" spans="2:27" ht="37.5" customHeight="1">
      <c r="B68" s="32">
        <f t="shared" si="0"/>
        <v>36</v>
      </c>
      <c r="C68" s="45"/>
      <c r="D68" s="28"/>
      <c r="E68" s="28"/>
      <c r="F68" s="28"/>
      <c r="G68" s="28"/>
      <c r="H68" s="28"/>
      <c r="I68" s="28"/>
      <c r="J68" s="28"/>
      <c r="K68" s="28"/>
      <c r="L68" s="29"/>
      <c r="M68" s="742"/>
      <c r="N68" s="742"/>
      <c r="O68" s="742"/>
      <c r="P68" s="742"/>
      <c r="Q68" s="742"/>
      <c r="R68" s="719"/>
      <c r="S68" s="720"/>
      <c r="T68" s="720"/>
      <c r="U68" s="720"/>
      <c r="V68" s="721"/>
      <c r="W68" s="59"/>
      <c r="X68" s="26"/>
      <c r="Y68" s="26"/>
      <c r="Z68" s="27"/>
      <c r="AA68" s="46"/>
    </row>
    <row r="69" spans="2:27" ht="37.5" customHeight="1">
      <c r="B69" s="32">
        <f t="shared" si="0"/>
        <v>37</v>
      </c>
      <c r="C69" s="45"/>
      <c r="D69" s="28"/>
      <c r="E69" s="28"/>
      <c r="F69" s="28"/>
      <c r="G69" s="28"/>
      <c r="H69" s="28"/>
      <c r="I69" s="28"/>
      <c r="J69" s="28"/>
      <c r="K69" s="28"/>
      <c r="L69" s="29"/>
      <c r="M69" s="742"/>
      <c r="N69" s="742"/>
      <c r="O69" s="742"/>
      <c r="P69" s="742"/>
      <c r="Q69" s="742"/>
      <c r="R69" s="719"/>
      <c r="S69" s="720"/>
      <c r="T69" s="720"/>
      <c r="U69" s="720"/>
      <c r="V69" s="721"/>
      <c r="W69" s="59"/>
      <c r="X69" s="26"/>
      <c r="Y69" s="26"/>
      <c r="Z69" s="27"/>
      <c r="AA69" s="46"/>
    </row>
    <row r="70" spans="2:27" ht="37.5" customHeight="1">
      <c r="B70" s="32">
        <f t="shared" si="0"/>
        <v>38</v>
      </c>
      <c r="C70" s="45"/>
      <c r="D70" s="28"/>
      <c r="E70" s="28"/>
      <c r="F70" s="28"/>
      <c r="G70" s="28"/>
      <c r="H70" s="28"/>
      <c r="I70" s="28"/>
      <c r="J70" s="28"/>
      <c r="K70" s="28"/>
      <c r="L70" s="29"/>
      <c r="M70" s="742"/>
      <c r="N70" s="742"/>
      <c r="O70" s="742"/>
      <c r="P70" s="742"/>
      <c r="Q70" s="742"/>
      <c r="R70" s="719"/>
      <c r="S70" s="720"/>
      <c r="T70" s="720"/>
      <c r="U70" s="720"/>
      <c r="V70" s="721"/>
      <c r="W70" s="59"/>
      <c r="X70" s="26"/>
      <c r="Y70" s="26"/>
      <c r="Z70" s="27"/>
      <c r="AA70" s="46"/>
    </row>
    <row r="71" spans="2:27" ht="37.5" customHeight="1">
      <c r="B71" s="32">
        <f t="shared" si="0"/>
        <v>39</v>
      </c>
      <c r="C71" s="45"/>
      <c r="D71" s="28"/>
      <c r="E71" s="28"/>
      <c r="F71" s="28"/>
      <c r="G71" s="28"/>
      <c r="H71" s="28"/>
      <c r="I71" s="28"/>
      <c r="J71" s="28"/>
      <c r="K71" s="28"/>
      <c r="L71" s="29"/>
      <c r="M71" s="742"/>
      <c r="N71" s="742"/>
      <c r="O71" s="742"/>
      <c r="P71" s="742"/>
      <c r="Q71" s="742"/>
      <c r="R71" s="719"/>
      <c r="S71" s="720"/>
      <c r="T71" s="720"/>
      <c r="U71" s="720"/>
      <c r="V71" s="721"/>
      <c r="W71" s="59"/>
      <c r="X71" s="26"/>
      <c r="Y71" s="26"/>
      <c r="Z71" s="27"/>
      <c r="AA71" s="46"/>
    </row>
    <row r="72" spans="2:27" ht="37.5" customHeight="1">
      <c r="B72" s="32">
        <f t="shared" ref="B72:B98" si="1">B71+1</f>
        <v>40</v>
      </c>
      <c r="C72" s="45"/>
      <c r="D72" s="28"/>
      <c r="E72" s="28"/>
      <c r="F72" s="28"/>
      <c r="G72" s="28"/>
      <c r="H72" s="28"/>
      <c r="I72" s="28"/>
      <c r="J72" s="28"/>
      <c r="K72" s="28"/>
      <c r="L72" s="29"/>
      <c r="M72" s="742"/>
      <c r="N72" s="742"/>
      <c r="O72" s="742"/>
      <c r="P72" s="742"/>
      <c r="Q72" s="742"/>
      <c r="R72" s="719"/>
      <c r="S72" s="720"/>
      <c r="T72" s="720"/>
      <c r="U72" s="720"/>
      <c r="V72" s="721"/>
      <c r="W72" s="59"/>
      <c r="X72" s="26"/>
      <c r="Y72" s="26"/>
      <c r="Z72" s="27"/>
      <c r="AA72" s="46"/>
    </row>
    <row r="73" spans="2:27" ht="37.5" customHeight="1">
      <c r="B73" s="32">
        <f t="shared" si="1"/>
        <v>41</v>
      </c>
      <c r="C73" s="45"/>
      <c r="D73" s="28"/>
      <c r="E73" s="28"/>
      <c r="F73" s="28"/>
      <c r="G73" s="28"/>
      <c r="H73" s="28"/>
      <c r="I73" s="28"/>
      <c r="J73" s="28"/>
      <c r="K73" s="28"/>
      <c r="L73" s="29"/>
      <c r="M73" s="742"/>
      <c r="N73" s="742"/>
      <c r="O73" s="742"/>
      <c r="P73" s="742"/>
      <c r="Q73" s="742"/>
      <c r="R73" s="719"/>
      <c r="S73" s="720"/>
      <c r="T73" s="720"/>
      <c r="U73" s="720"/>
      <c r="V73" s="721"/>
      <c r="W73" s="59"/>
      <c r="X73" s="26"/>
      <c r="Y73" s="26"/>
      <c r="Z73" s="27"/>
      <c r="AA73" s="46"/>
    </row>
    <row r="74" spans="2:27" ht="37.5" customHeight="1">
      <c r="B74" s="32">
        <f t="shared" si="1"/>
        <v>42</v>
      </c>
      <c r="C74" s="45"/>
      <c r="D74" s="28"/>
      <c r="E74" s="28"/>
      <c r="F74" s="28"/>
      <c r="G74" s="28"/>
      <c r="H74" s="28"/>
      <c r="I74" s="28"/>
      <c r="J74" s="28"/>
      <c r="K74" s="28"/>
      <c r="L74" s="29"/>
      <c r="M74" s="742"/>
      <c r="N74" s="742"/>
      <c r="O74" s="742"/>
      <c r="P74" s="742"/>
      <c r="Q74" s="742"/>
      <c r="R74" s="719"/>
      <c r="S74" s="720"/>
      <c r="T74" s="720"/>
      <c r="U74" s="720"/>
      <c r="V74" s="721"/>
      <c r="W74" s="59"/>
      <c r="X74" s="26"/>
      <c r="Y74" s="26"/>
      <c r="Z74" s="27"/>
      <c r="AA74" s="46"/>
    </row>
    <row r="75" spans="2:27" ht="37.5" customHeight="1">
      <c r="B75" s="32">
        <f t="shared" si="1"/>
        <v>43</v>
      </c>
      <c r="C75" s="45"/>
      <c r="D75" s="28"/>
      <c r="E75" s="28"/>
      <c r="F75" s="28"/>
      <c r="G75" s="28"/>
      <c r="H75" s="28"/>
      <c r="I75" s="28"/>
      <c r="J75" s="28"/>
      <c r="K75" s="28"/>
      <c r="L75" s="29"/>
      <c r="M75" s="742"/>
      <c r="N75" s="742"/>
      <c r="O75" s="742"/>
      <c r="P75" s="742"/>
      <c r="Q75" s="742"/>
      <c r="R75" s="719"/>
      <c r="S75" s="720"/>
      <c r="T75" s="720"/>
      <c r="U75" s="720"/>
      <c r="V75" s="721"/>
      <c r="W75" s="59"/>
      <c r="X75" s="26"/>
      <c r="Y75" s="26"/>
      <c r="Z75" s="27"/>
      <c r="AA75" s="46"/>
    </row>
    <row r="76" spans="2:27" ht="37.5" customHeight="1">
      <c r="B76" s="32">
        <f t="shared" si="1"/>
        <v>44</v>
      </c>
      <c r="C76" s="45"/>
      <c r="D76" s="28"/>
      <c r="E76" s="28"/>
      <c r="F76" s="28"/>
      <c r="G76" s="28"/>
      <c r="H76" s="28"/>
      <c r="I76" s="28"/>
      <c r="J76" s="28"/>
      <c r="K76" s="28"/>
      <c r="L76" s="29"/>
      <c r="M76" s="742"/>
      <c r="N76" s="742"/>
      <c r="O76" s="742"/>
      <c r="P76" s="742"/>
      <c r="Q76" s="742"/>
      <c r="R76" s="719"/>
      <c r="S76" s="720"/>
      <c r="T76" s="720"/>
      <c r="U76" s="720"/>
      <c r="V76" s="721"/>
      <c r="W76" s="59"/>
      <c r="X76" s="26"/>
      <c r="Y76" s="26"/>
      <c r="Z76" s="27"/>
      <c r="AA76" s="46"/>
    </row>
    <row r="77" spans="2:27" ht="37.5" customHeight="1">
      <c r="B77" s="32">
        <f t="shared" si="1"/>
        <v>45</v>
      </c>
      <c r="C77" s="45"/>
      <c r="D77" s="28"/>
      <c r="E77" s="28"/>
      <c r="F77" s="28"/>
      <c r="G77" s="28"/>
      <c r="H77" s="28"/>
      <c r="I77" s="28"/>
      <c r="J77" s="28"/>
      <c r="K77" s="28"/>
      <c r="L77" s="29"/>
      <c r="M77" s="742"/>
      <c r="N77" s="742"/>
      <c r="O77" s="742"/>
      <c r="P77" s="742"/>
      <c r="Q77" s="742"/>
      <c r="R77" s="719"/>
      <c r="S77" s="720"/>
      <c r="T77" s="720"/>
      <c r="U77" s="720"/>
      <c r="V77" s="721"/>
      <c r="W77" s="59"/>
      <c r="X77" s="26"/>
      <c r="Y77" s="26"/>
      <c r="Z77" s="27"/>
      <c r="AA77" s="46"/>
    </row>
    <row r="78" spans="2:27" ht="37.5" customHeight="1">
      <c r="B78" s="32">
        <f t="shared" si="1"/>
        <v>46</v>
      </c>
      <c r="C78" s="45"/>
      <c r="D78" s="28"/>
      <c r="E78" s="28"/>
      <c r="F78" s="28"/>
      <c r="G78" s="28"/>
      <c r="H78" s="28"/>
      <c r="I78" s="28"/>
      <c r="J78" s="28"/>
      <c r="K78" s="28"/>
      <c r="L78" s="29"/>
      <c r="M78" s="742"/>
      <c r="N78" s="742"/>
      <c r="O78" s="742"/>
      <c r="P78" s="742"/>
      <c r="Q78" s="742"/>
      <c r="R78" s="719"/>
      <c r="S78" s="720"/>
      <c r="T78" s="720"/>
      <c r="U78" s="720"/>
      <c r="V78" s="721"/>
      <c r="W78" s="59"/>
      <c r="X78" s="26"/>
      <c r="Y78" s="26"/>
      <c r="Z78" s="27"/>
      <c r="AA78" s="46"/>
    </row>
    <row r="79" spans="2:27" ht="37.5" customHeight="1">
      <c r="B79" s="32">
        <f t="shared" si="1"/>
        <v>47</v>
      </c>
      <c r="C79" s="45"/>
      <c r="D79" s="28"/>
      <c r="E79" s="28"/>
      <c r="F79" s="28"/>
      <c r="G79" s="28"/>
      <c r="H79" s="28"/>
      <c r="I79" s="28"/>
      <c r="J79" s="28"/>
      <c r="K79" s="28"/>
      <c r="L79" s="29"/>
      <c r="M79" s="742"/>
      <c r="N79" s="742"/>
      <c r="O79" s="742"/>
      <c r="P79" s="742"/>
      <c r="Q79" s="742"/>
      <c r="R79" s="719"/>
      <c r="S79" s="720"/>
      <c r="T79" s="720"/>
      <c r="U79" s="720"/>
      <c r="V79" s="721"/>
      <c r="W79" s="59"/>
      <c r="X79" s="26"/>
      <c r="Y79" s="26"/>
      <c r="Z79" s="27"/>
      <c r="AA79" s="46"/>
    </row>
    <row r="80" spans="2:27" ht="37.5" customHeight="1">
      <c r="B80" s="32">
        <f t="shared" si="1"/>
        <v>48</v>
      </c>
      <c r="C80" s="45"/>
      <c r="D80" s="28"/>
      <c r="E80" s="28"/>
      <c r="F80" s="28"/>
      <c r="G80" s="28"/>
      <c r="H80" s="28"/>
      <c r="I80" s="28"/>
      <c r="J80" s="28"/>
      <c r="K80" s="28"/>
      <c r="L80" s="29"/>
      <c r="M80" s="742"/>
      <c r="N80" s="742"/>
      <c r="O80" s="742"/>
      <c r="P80" s="742"/>
      <c r="Q80" s="742"/>
      <c r="R80" s="719"/>
      <c r="S80" s="720"/>
      <c r="T80" s="720"/>
      <c r="U80" s="720"/>
      <c r="V80" s="721"/>
      <c r="W80" s="59"/>
      <c r="X80" s="26"/>
      <c r="Y80" s="26"/>
      <c r="Z80" s="27"/>
      <c r="AA80" s="46"/>
    </row>
    <row r="81" spans="2:27" ht="37.5" customHeight="1">
      <c r="B81" s="32">
        <f t="shared" si="1"/>
        <v>49</v>
      </c>
      <c r="C81" s="45"/>
      <c r="D81" s="28"/>
      <c r="E81" s="28"/>
      <c r="F81" s="28"/>
      <c r="G81" s="28"/>
      <c r="H81" s="28"/>
      <c r="I81" s="28"/>
      <c r="J81" s="28"/>
      <c r="K81" s="28"/>
      <c r="L81" s="29"/>
      <c r="M81" s="742"/>
      <c r="N81" s="742"/>
      <c r="O81" s="742"/>
      <c r="P81" s="742"/>
      <c r="Q81" s="742"/>
      <c r="R81" s="719"/>
      <c r="S81" s="720"/>
      <c r="T81" s="720"/>
      <c r="U81" s="720"/>
      <c r="V81" s="721"/>
      <c r="W81" s="59"/>
      <c r="X81" s="26"/>
      <c r="Y81" s="26"/>
      <c r="Z81" s="27"/>
      <c r="AA81" s="46"/>
    </row>
    <row r="82" spans="2:27" ht="37.5" customHeight="1">
      <c r="B82" s="32">
        <f t="shared" si="1"/>
        <v>50</v>
      </c>
      <c r="C82" s="45"/>
      <c r="D82" s="28"/>
      <c r="E82" s="28"/>
      <c r="F82" s="28"/>
      <c r="G82" s="28"/>
      <c r="H82" s="28"/>
      <c r="I82" s="28"/>
      <c r="J82" s="28"/>
      <c r="K82" s="28"/>
      <c r="L82" s="29"/>
      <c r="M82" s="742"/>
      <c r="N82" s="742"/>
      <c r="O82" s="742"/>
      <c r="P82" s="742"/>
      <c r="Q82" s="742"/>
      <c r="R82" s="719"/>
      <c r="S82" s="720"/>
      <c r="T82" s="720"/>
      <c r="U82" s="720"/>
      <c r="V82" s="721"/>
      <c r="W82" s="59"/>
      <c r="X82" s="26"/>
      <c r="Y82" s="26"/>
      <c r="Z82" s="27"/>
      <c r="AA82" s="46"/>
    </row>
    <row r="83" spans="2:27" ht="37.5" customHeight="1">
      <c r="B83" s="32">
        <f t="shared" si="1"/>
        <v>51</v>
      </c>
      <c r="C83" s="45"/>
      <c r="D83" s="28"/>
      <c r="E83" s="28"/>
      <c r="F83" s="28"/>
      <c r="G83" s="28"/>
      <c r="H83" s="28"/>
      <c r="I83" s="28"/>
      <c r="J83" s="28"/>
      <c r="K83" s="28"/>
      <c r="L83" s="29"/>
      <c r="M83" s="742"/>
      <c r="N83" s="742"/>
      <c r="O83" s="742"/>
      <c r="P83" s="742"/>
      <c r="Q83" s="742"/>
      <c r="R83" s="719"/>
      <c r="S83" s="720"/>
      <c r="T83" s="720"/>
      <c r="U83" s="720"/>
      <c r="V83" s="721"/>
      <c r="W83" s="59"/>
      <c r="X83" s="26"/>
      <c r="Y83" s="26"/>
      <c r="Z83" s="27"/>
      <c r="AA83" s="46"/>
    </row>
    <row r="84" spans="2:27" ht="37.5" customHeight="1">
      <c r="B84" s="32">
        <f t="shared" si="1"/>
        <v>52</v>
      </c>
      <c r="C84" s="45"/>
      <c r="D84" s="28"/>
      <c r="E84" s="28"/>
      <c r="F84" s="28"/>
      <c r="G84" s="28"/>
      <c r="H84" s="28"/>
      <c r="I84" s="28"/>
      <c r="J84" s="28"/>
      <c r="K84" s="28"/>
      <c r="L84" s="29"/>
      <c r="M84" s="742"/>
      <c r="N84" s="742"/>
      <c r="O84" s="742"/>
      <c r="P84" s="742"/>
      <c r="Q84" s="742"/>
      <c r="R84" s="719"/>
      <c r="S84" s="720"/>
      <c r="T84" s="720"/>
      <c r="U84" s="720"/>
      <c r="V84" s="721"/>
      <c r="W84" s="59"/>
      <c r="X84" s="26"/>
      <c r="Y84" s="26"/>
      <c r="Z84" s="27"/>
      <c r="AA84" s="46"/>
    </row>
    <row r="85" spans="2:27" ht="37.5" customHeight="1">
      <c r="B85" s="32">
        <f t="shared" si="1"/>
        <v>53</v>
      </c>
      <c r="C85" s="45"/>
      <c r="D85" s="28"/>
      <c r="E85" s="28"/>
      <c r="F85" s="28"/>
      <c r="G85" s="28"/>
      <c r="H85" s="28"/>
      <c r="I85" s="28"/>
      <c r="J85" s="28"/>
      <c r="K85" s="28"/>
      <c r="L85" s="29"/>
      <c r="M85" s="742"/>
      <c r="N85" s="742"/>
      <c r="O85" s="742"/>
      <c r="P85" s="742"/>
      <c r="Q85" s="742"/>
      <c r="R85" s="719"/>
      <c r="S85" s="720"/>
      <c r="T85" s="720"/>
      <c r="U85" s="720"/>
      <c r="V85" s="721"/>
      <c r="W85" s="59"/>
      <c r="X85" s="26"/>
      <c r="Y85" s="26"/>
      <c r="Z85" s="27"/>
      <c r="AA85" s="46"/>
    </row>
    <row r="86" spans="2:27" ht="37.5" customHeight="1">
      <c r="B86" s="32">
        <f t="shared" si="1"/>
        <v>54</v>
      </c>
      <c r="C86" s="45"/>
      <c r="D86" s="28"/>
      <c r="E86" s="28"/>
      <c r="F86" s="28"/>
      <c r="G86" s="28"/>
      <c r="H86" s="28"/>
      <c r="I86" s="28"/>
      <c r="J86" s="28"/>
      <c r="K86" s="28"/>
      <c r="L86" s="29"/>
      <c r="M86" s="742"/>
      <c r="N86" s="742"/>
      <c r="O86" s="742"/>
      <c r="P86" s="742"/>
      <c r="Q86" s="742"/>
      <c r="R86" s="719"/>
      <c r="S86" s="720"/>
      <c r="T86" s="720"/>
      <c r="U86" s="720"/>
      <c r="V86" s="721"/>
      <c r="W86" s="59"/>
      <c r="X86" s="26"/>
      <c r="Y86" s="26"/>
      <c r="Z86" s="27"/>
      <c r="AA86" s="46"/>
    </row>
    <row r="87" spans="2:27" ht="37.5" customHeight="1">
      <c r="B87" s="32">
        <f t="shared" si="1"/>
        <v>55</v>
      </c>
      <c r="C87" s="45"/>
      <c r="D87" s="28"/>
      <c r="E87" s="28"/>
      <c r="F87" s="28"/>
      <c r="G87" s="28"/>
      <c r="H87" s="28"/>
      <c r="I87" s="28"/>
      <c r="J87" s="28"/>
      <c r="K87" s="28"/>
      <c r="L87" s="29"/>
      <c r="M87" s="742"/>
      <c r="N87" s="742"/>
      <c r="O87" s="742"/>
      <c r="P87" s="742"/>
      <c r="Q87" s="742"/>
      <c r="R87" s="719"/>
      <c r="S87" s="720"/>
      <c r="T87" s="720"/>
      <c r="U87" s="720"/>
      <c r="V87" s="721"/>
      <c r="W87" s="59"/>
      <c r="X87" s="26"/>
      <c r="Y87" s="26"/>
      <c r="Z87" s="27"/>
      <c r="AA87" s="46"/>
    </row>
    <row r="88" spans="2:27" ht="37.5" customHeight="1">
      <c r="B88" s="32">
        <f t="shared" si="1"/>
        <v>56</v>
      </c>
      <c r="C88" s="45"/>
      <c r="D88" s="28"/>
      <c r="E88" s="28"/>
      <c r="F88" s="28"/>
      <c r="G88" s="28"/>
      <c r="H88" s="28"/>
      <c r="I88" s="28"/>
      <c r="J88" s="28"/>
      <c r="K88" s="28"/>
      <c r="L88" s="29"/>
      <c r="M88" s="742"/>
      <c r="N88" s="742"/>
      <c r="O88" s="742"/>
      <c r="P88" s="742"/>
      <c r="Q88" s="742"/>
      <c r="R88" s="719"/>
      <c r="S88" s="720"/>
      <c r="T88" s="720"/>
      <c r="U88" s="720"/>
      <c r="V88" s="721"/>
      <c r="W88" s="59"/>
      <c r="X88" s="26"/>
      <c r="Y88" s="26"/>
      <c r="Z88" s="27"/>
      <c r="AA88" s="46"/>
    </row>
    <row r="89" spans="2:27" ht="37.5" customHeight="1">
      <c r="B89" s="32">
        <f t="shared" si="1"/>
        <v>57</v>
      </c>
      <c r="C89" s="45"/>
      <c r="D89" s="28"/>
      <c r="E89" s="28"/>
      <c r="F89" s="28"/>
      <c r="G89" s="28"/>
      <c r="H89" s="28"/>
      <c r="I89" s="28"/>
      <c r="J89" s="28"/>
      <c r="K89" s="28"/>
      <c r="L89" s="29"/>
      <c r="M89" s="742"/>
      <c r="N89" s="742"/>
      <c r="O89" s="742"/>
      <c r="P89" s="742"/>
      <c r="Q89" s="742"/>
      <c r="R89" s="719"/>
      <c r="S89" s="720"/>
      <c r="T89" s="720"/>
      <c r="U89" s="720"/>
      <c r="V89" s="721"/>
      <c r="W89" s="59"/>
      <c r="X89" s="26"/>
      <c r="Y89" s="26"/>
      <c r="Z89" s="27"/>
      <c r="AA89" s="46"/>
    </row>
    <row r="90" spans="2:27" ht="37.5" customHeight="1">
      <c r="B90" s="32">
        <f t="shared" si="1"/>
        <v>58</v>
      </c>
      <c r="C90" s="45"/>
      <c r="D90" s="28"/>
      <c r="E90" s="28"/>
      <c r="F90" s="28"/>
      <c r="G90" s="28"/>
      <c r="H90" s="28"/>
      <c r="I90" s="28"/>
      <c r="J90" s="28"/>
      <c r="K90" s="28"/>
      <c r="L90" s="29"/>
      <c r="M90" s="742"/>
      <c r="N90" s="742"/>
      <c r="O90" s="742"/>
      <c r="P90" s="742"/>
      <c r="Q90" s="742"/>
      <c r="R90" s="719"/>
      <c r="S90" s="720"/>
      <c r="T90" s="720"/>
      <c r="U90" s="720"/>
      <c r="V90" s="721"/>
      <c r="W90" s="59"/>
      <c r="X90" s="26"/>
      <c r="Y90" s="26"/>
      <c r="Z90" s="27"/>
      <c r="AA90" s="46"/>
    </row>
    <row r="91" spans="2:27" ht="37.5" customHeight="1">
      <c r="B91" s="32">
        <f t="shared" si="1"/>
        <v>59</v>
      </c>
      <c r="C91" s="45"/>
      <c r="D91" s="28"/>
      <c r="E91" s="28"/>
      <c r="F91" s="28"/>
      <c r="G91" s="28"/>
      <c r="H91" s="28"/>
      <c r="I91" s="28"/>
      <c r="J91" s="28"/>
      <c r="K91" s="28"/>
      <c r="L91" s="29"/>
      <c r="M91" s="742"/>
      <c r="N91" s="742"/>
      <c r="O91" s="742"/>
      <c r="P91" s="742"/>
      <c r="Q91" s="742"/>
      <c r="R91" s="719"/>
      <c r="S91" s="720"/>
      <c r="T91" s="720"/>
      <c r="U91" s="720"/>
      <c r="V91" s="721"/>
      <c r="W91" s="59"/>
      <c r="X91" s="26"/>
      <c r="Y91" s="26"/>
      <c r="Z91" s="27"/>
      <c r="AA91" s="46"/>
    </row>
    <row r="92" spans="2:27" ht="37.5" customHeight="1">
      <c r="B92" s="32">
        <f t="shared" si="1"/>
        <v>60</v>
      </c>
      <c r="C92" s="45"/>
      <c r="D92" s="28"/>
      <c r="E92" s="28"/>
      <c r="F92" s="28"/>
      <c r="G92" s="28"/>
      <c r="H92" s="28"/>
      <c r="I92" s="28"/>
      <c r="J92" s="28"/>
      <c r="K92" s="28"/>
      <c r="L92" s="29"/>
      <c r="M92" s="742"/>
      <c r="N92" s="742"/>
      <c r="O92" s="742"/>
      <c r="P92" s="742"/>
      <c r="Q92" s="742"/>
      <c r="R92" s="719"/>
      <c r="S92" s="720"/>
      <c r="T92" s="720"/>
      <c r="U92" s="720"/>
      <c r="V92" s="721"/>
      <c r="W92" s="59"/>
      <c r="X92" s="26"/>
      <c r="Y92" s="26"/>
      <c r="Z92" s="27"/>
      <c r="AA92" s="46"/>
    </row>
    <row r="93" spans="2:27" ht="37.5" customHeight="1">
      <c r="B93" s="32">
        <f t="shared" si="1"/>
        <v>61</v>
      </c>
      <c r="C93" s="45"/>
      <c r="D93" s="28"/>
      <c r="E93" s="28"/>
      <c r="F93" s="28"/>
      <c r="G93" s="28"/>
      <c r="H93" s="28"/>
      <c r="I93" s="28"/>
      <c r="J93" s="28"/>
      <c r="K93" s="28"/>
      <c r="L93" s="29"/>
      <c r="M93" s="742"/>
      <c r="N93" s="742"/>
      <c r="O93" s="742"/>
      <c r="P93" s="742"/>
      <c r="Q93" s="742"/>
      <c r="R93" s="719"/>
      <c r="S93" s="720"/>
      <c r="T93" s="720"/>
      <c r="U93" s="720"/>
      <c r="V93" s="721"/>
      <c r="W93" s="59"/>
      <c r="X93" s="26"/>
      <c r="Y93" s="26"/>
      <c r="Z93" s="27"/>
      <c r="AA93" s="46"/>
    </row>
    <row r="94" spans="2:27" ht="37.5" customHeight="1">
      <c r="B94" s="32">
        <f t="shared" si="1"/>
        <v>62</v>
      </c>
      <c r="C94" s="45"/>
      <c r="D94" s="28"/>
      <c r="E94" s="28"/>
      <c r="F94" s="28"/>
      <c r="G94" s="28"/>
      <c r="H94" s="28"/>
      <c r="I94" s="28"/>
      <c r="J94" s="28"/>
      <c r="K94" s="28"/>
      <c r="L94" s="29"/>
      <c r="M94" s="742"/>
      <c r="N94" s="742"/>
      <c r="O94" s="742"/>
      <c r="P94" s="742"/>
      <c r="Q94" s="742"/>
      <c r="R94" s="719"/>
      <c r="S94" s="720"/>
      <c r="T94" s="720"/>
      <c r="U94" s="720"/>
      <c r="V94" s="721"/>
      <c r="W94" s="59"/>
      <c r="X94" s="26"/>
      <c r="Y94" s="26"/>
      <c r="Z94" s="27"/>
      <c r="AA94" s="46"/>
    </row>
    <row r="95" spans="2:27" ht="37.5" customHeight="1">
      <c r="B95" s="32">
        <f t="shared" si="1"/>
        <v>63</v>
      </c>
      <c r="C95" s="45"/>
      <c r="D95" s="28"/>
      <c r="E95" s="28"/>
      <c r="F95" s="28"/>
      <c r="G95" s="28"/>
      <c r="H95" s="28"/>
      <c r="I95" s="28"/>
      <c r="J95" s="28"/>
      <c r="K95" s="28"/>
      <c r="L95" s="29"/>
      <c r="M95" s="742"/>
      <c r="N95" s="742"/>
      <c r="O95" s="742"/>
      <c r="P95" s="742"/>
      <c r="Q95" s="742"/>
      <c r="R95" s="719"/>
      <c r="S95" s="720"/>
      <c r="T95" s="720"/>
      <c r="U95" s="720"/>
      <c r="V95" s="721"/>
      <c r="W95" s="59"/>
      <c r="X95" s="26"/>
      <c r="Y95" s="26"/>
      <c r="Z95" s="27"/>
      <c r="AA95" s="46"/>
    </row>
    <row r="96" spans="2:27" ht="37.5" customHeight="1">
      <c r="B96" s="32">
        <f t="shared" si="1"/>
        <v>64</v>
      </c>
      <c r="C96" s="45"/>
      <c r="D96" s="28"/>
      <c r="E96" s="28"/>
      <c r="F96" s="28"/>
      <c r="G96" s="28"/>
      <c r="H96" s="28"/>
      <c r="I96" s="28"/>
      <c r="J96" s="28"/>
      <c r="K96" s="28"/>
      <c r="L96" s="29"/>
      <c r="M96" s="742"/>
      <c r="N96" s="742"/>
      <c r="O96" s="742"/>
      <c r="P96" s="742"/>
      <c r="Q96" s="742"/>
      <c r="R96" s="719"/>
      <c r="S96" s="720"/>
      <c r="T96" s="720"/>
      <c r="U96" s="720"/>
      <c r="V96" s="721"/>
      <c r="W96" s="59"/>
      <c r="X96" s="26"/>
      <c r="Y96" s="26"/>
      <c r="Z96" s="27"/>
      <c r="AA96" s="46"/>
    </row>
    <row r="97" spans="2:27" ht="37.5" customHeight="1">
      <c r="B97" s="32">
        <f t="shared" si="1"/>
        <v>65</v>
      </c>
      <c r="C97" s="45"/>
      <c r="D97" s="28"/>
      <c r="E97" s="28"/>
      <c r="F97" s="28"/>
      <c r="G97" s="28"/>
      <c r="H97" s="28"/>
      <c r="I97" s="28"/>
      <c r="J97" s="28"/>
      <c r="K97" s="28"/>
      <c r="L97" s="29"/>
      <c r="M97" s="742"/>
      <c r="N97" s="742"/>
      <c r="O97" s="742"/>
      <c r="P97" s="742"/>
      <c r="Q97" s="742"/>
      <c r="R97" s="719"/>
      <c r="S97" s="720"/>
      <c r="T97" s="720"/>
      <c r="U97" s="720"/>
      <c r="V97" s="721"/>
      <c r="W97" s="59"/>
      <c r="X97" s="26"/>
      <c r="Y97" s="26"/>
      <c r="Z97" s="27"/>
      <c r="AA97" s="46"/>
    </row>
    <row r="98" spans="2:27" ht="37.5" customHeight="1">
      <c r="B98" s="32">
        <f t="shared" si="1"/>
        <v>66</v>
      </c>
      <c r="C98" s="45"/>
      <c r="D98" s="28"/>
      <c r="E98" s="28"/>
      <c r="F98" s="28"/>
      <c r="G98" s="28"/>
      <c r="H98" s="28"/>
      <c r="I98" s="28"/>
      <c r="J98" s="28"/>
      <c r="K98" s="28"/>
      <c r="L98" s="29"/>
      <c r="M98" s="742"/>
      <c r="N98" s="742"/>
      <c r="O98" s="742"/>
      <c r="P98" s="742"/>
      <c r="Q98" s="742"/>
      <c r="R98" s="719"/>
      <c r="S98" s="720"/>
      <c r="T98" s="720"/>
      <c r="U98" s="720"/>
      <c r="V98" s="721"/>
      <c r="W98" s="59"/>
      <c r="X98" s="26"/>
      <c r="Y98" s="26"/>
      <c r="Z98" s="27"/>
      <c r="AA98" s="46"/>
    </row>
    <row r="99" spans="2:27" ht="37.5" customHeight="1">
      <c r="B99" s="32">
        <f t="shared" ref="B99:B124" si="2">B98+1</f>
        <v>67</v>
      </c>
      <c r="C99" s="45"/>
      <c r="D99" s="28"/>
      <c r="E99" s="28"/>
      <c r="F99" s="28"/>
      <c r="G99" s="28"/>
      <c r="H99" s="28"/>
      <c r="I99" s="28"/>
      <c r="J99" s="28"/>
      <c r="K99" s="28"/>
      <c r="L99" s="29"/>
      <c r="M99" s="742"/>
      <c r="N99" s="742"/>
      <c r="O99" s="742"/>
      <c r="P99" s="742"/>
      <c r="Q99" s="742"/>
      <c r="R99" s="719"/>
      <c r="S99" s="720"/>
      <c r="T99" s="720"/>
      <c r="U99" s="720"/>
      <c r="V99" s="721"/>
      <c r="W99" s="59"/>
      <c r="X99" s="26"/>
      <c r="Y99" s="26"/>
      <c r="Z99" s="27"/>
      <c r="AA99" s="46"/>
    </row>
    <row r="100" spans="2:27" ht="37.5" customHeight="1">
      <c r="B100" s="32">
        <f t="shared" si="2"/>
        <v>68</v>
      </c>
      <c r="C100" s="45"/>
      <c r="D100" s="28"/>
      <c r="E100" s="28"/>
      <c r="F100" s="28"/>
      <c r="G100" s="28"/>
      <c r="H100" s="28"/>
      <c r="I100" s="28"/>
      <c r="J100" s="28"/>
      <c r="K100" s="28"/>
      <c r="L100" s="29"/>
      <c r="M100" s="742"/>
      <c r="N100" s="742"/>
      <c r="O100" s="742"/>
      <c r="P100" s="742"/>
      <c r="Q100" s="742"/>
      <c r="R100" s="719"/>
      <c r="S100" s="720"/>
      <c r="T100" s="720"/>
      <c r="U100" s="720"/>
      <c r="V100" s="721"/>
      <c r="W100" s="59"/>
      <c r="X100" s="26"/>
      <c r="Y100" s="26"/>
      <c r="Z100" s="27"/>
      <c r="AA100" s="46"/>
    </row>
    <row r="101" spans="2:27" ht="37.5" customHeight="1">
      <c r="B101" s="32">
        <f t="shared" si="2"/>
        <v>69</v>
      </c>
      <c r="C101" s="45"/>
      <c r="D101" s="28"/>
      <c r="E101" s="28"/>
      <c r="F101" s="28"/>
      <c r="G101" s="28"/>
      <c r="H101" s="28"/>
      <c r="I101" s="28"/>
      <c r="J101" s="28"/>
      <c r="K101" s="28"/>
      <c r="L101" s="29"/>
      <c r="M101" s="742"/>
      <c r="N101" s="742"/>
      <c r="O101" s="742"/>
      <c r="P101" s="742"/>
      <c r="Q101" s="742"/>
      <c r="R101" s="719"/>
      <c r="S101" s="720"/>
      <c r="T101" s="720"/>
      <c r="U101" s="720"/>
      <c r="V101" s="721"/>
      <c r="W101" s="59"/>
      <c r="X101" s="26"/>
      <c r="Y101" s="26"/>
      <c r="Z101" s="27"/>
      <c r="AA101" s="46"/>
    </row>
    <row r="102" spans="2:27" ht="37.5" customHeight="1">
      <c r="B102" s="32">
        <f t="shared" si="2"/>
        <v>70</v>
      </c>
      <c r="C102" s="45"/>
      <c r="D102" s="28"/>
      <c r="E102" s="28"/>
      <c r="F102" s="28"/>
      <c r="G102" s="28"/>
      <c r="H102" s="28"/>
      <c r="I102" s="28"/>
      <c r="J102" s="28"/>
      <c r="K102" s="28"/>
      <c r="L102" s="29"/>
      <c r="M102" s="742"/>
      <c r="N102" s="742"/>
      <c r="O102" s="742"/>
      <c r="P102" s="742"/>
      <c r="Q102" s="742"/>
      <c r="R102" s="719"/>
      <c r="S102" s="720"/>
      <c r="T102" s="720"/>
      <c r="U102" s="720"/>
      <c r="V102" s="721"/>
      <c r="W102" s="59"/>
      <c r="X102" s="26"/>
      <c r="Y102" s="26"/>
      <c r="Z102" s="27"/>
      <c r="AA102" s="46"/>
    </row>
    <row r="103" spans="2:27" ht="37.5" customHeight="1">
      <c r="B103" s="32">
        <f t="shared" si="2"/>
        <v>71</v>
      </c>
      <c r="C103" s="45"/>
      <c r="D103" s="28"/>
      <c r="E103" s="28"/>
      <c r="F103" s="28"/>
      <c r="G103" s="28"/>
      <c r="H103" s="28"/>
      <c r="I103" s="28"/>
      <c r="J103" s="28"/>
      <c r="K103" s="28"/>
      <c r="L103" s="29"/>
      <c r="M103" s="742"/>
      <c r="N103" s="742"/>
      <c r="O103" s="742"/>
      <c r="P103" s="742"/>
      <c r="Q103" s="742"/>
      <c r="R103" s="719"/>
      <c r="S103" s="720"/>
      <c r="T103" s="720"/>
      <c r="U103" s="720"/>
      <c r="V103" s="721"/>
      <c r="W103" s="59"/>
      <c r="X103" s="26"/>
      <c r="Y103" s="26"/>
      <c r="Z103" s="27"/>
      <c r="AA103" s="46"/>
    </row>
    <row r="104" spans="2:27" ht="37.5" customHeight="1">
      <c r="B104" s="32">
        <f t="shared" si="2"/>
        <v>72</v>
      </c>
      <c r="C104" s="45"/>
      <c r="D104" s="28"/>
      <c r="E104" s="28"/>
      <c r="F104" s="28"/>
      <c r="G104" s="28"/>
      <c r="H104" s="28"/>
      <c r="I104" s="28"/>
      <c r="J104" s="28"/>
      <c r="K104" s="28"/>
      <c r="L104" s="29"/>
      <c r="M104" s="742"/>
      <c r="N104" s="742"/>
      <c r="O104" s="742"/>
      <c r="P104" s="742"/>
      <c r="Q104" s="742"/>
      <c r="R104" s="719"/>
      <c r="S104" s="720"/>
      <c r="T104" s="720"/>
      <c r="U104" s="720"/>
      <c r="V104" s="721"/>
      <c r="W104" s="59"/>
      <c r="X104" s="26"/>
      <c r="Y104" s="26"/>
      <c r="Z104" s="27"/>
      <c r="AA104" s="46"/>
    </row>
    <row r="105" spans="2:27" ht="37.5" customHeight="1">
      <c r="B105" s="32">
        <f t="shared" si="2"/>
        <v>73</v>
      </c>
      <c r="C105" s="45"/>
      <c r="D105" s="28"/>
      <c r="E105" s="28"/>
      <c r="F105" s="28"/>
      <c r="G105" s="28"/>
      <c r="H105" s="28"/>
      <c r="I105" s="28"/>
      <c r="J105" s="28"/>
      <c r="K105" s="28"/>
      <c r="L105" s="29"/>
      <c r="M105" s="742"/>
      <c r="N105" s="742"/>
      <c r="O105" s="742"/>
      <c r="P105" s="742"/>
      <c r="Q105" s="742"/>
      <c r="R105" s="719"/>
      <c r="S105" s="720"/>
      <c r="T105" s="720"/>
      <c r="U105" s="720"/>
      <c r="V105" s="721"/>
      <c r="W105" s="59"/>
      <c r="X105" s="26"/>
      <c r="Y105" s="26"/>
      <c r="Z105" s="27"/>
      <c r="AA105" s="46"/>
    </row>
    <row r="106" spans="2:27" ht="37.5" customHeight="1">
      <c r="B106" s="32">
        <f t="shared" si="2"/>
        <v>74</v>
      </c>
      <c r="C106" s="45"/>
      <c r="D106" s="28"/>
      <c r="E106" s="28"/>
      <c r="F106" s="28"/>
      <c r="G106" s="28"/>
      <c r="H106" s="28"/>
      <c r="I106" s="28"/>
      <c r="J106" s="28"/>
      <c r="K106" s="28"/>
      <c r="L106" s="29"/>
      <c r="M106" s="742"/>
      <c r="N106" s="742"/>
      <c r="O106" s="742"/>
      <c r="P106" s="742"/>
      <c r="Q106" s="742"/>
      <c r="R106" s="719"/>
      <c r="S106" s="720"/>
      <c r="T106" s="720"/>
      <c r="U106" s="720"/>
      <c r="V106" s="721"/>
      <c r="W106" s="59"/>
      <c r="X106" s="26"/>
      <c r="Y106" s="26"/>
      <c r="Z106" s="27"/>
      <c r="AA106" s="46"/>
    </row>
    <row r="107" spans="2:27" ht="37.5" customHeight="1">
      <c r="B107" s="32">
        <f t="shared" si="2"/>
        <v>75</v>
      </c>
      <c r="C107" s="45"/>
      <c r="D107" s="28"/>
      <c r="E107" s="28"/>
      <c r="F107" s="28"/>
      <c r="G107" s="28"/>
      <c r="H107" s="28"/>
      <c r="I107" s="28"/>
      <c r="J107" s="28"/>
      <c r="K107" s="28"/>
      <c r="L107" s="29"/>
      <c r="M107" s="742"/>
      <c r="N107" s="742"/>
      <c r="O107" s="742"/>
      <c r="P107" s="742"/>
      <c r="Q107" s="742"/>
      <c r="R107" s="719"/>
      <c r="S107" s="720"/>
      <c r="T107" s="720"/>
      <c r="U107" s="720"/>
      <c r="V107" s="721"/>
      <c r="W107" s="59"/>
      <c r="X107" s="26"/>
      <c r="Y107" s="26"/>
      <c r="Z107" s="27"/>
      <c r="AA107" s="46"/>
    </row>
    <row r="108" spans="2:27" ht="37.5" customHeight="1">
      <c r="B108" s="32">
        <f t="shared" si="2"/>
        <v>76</v>
      </c>
      <c r="C108" s="45"/>
      <c r="D108" s="28"/>
      <c r="E108" s="28"/>
      <c r="F108" s="28"/>
      <c r="G108" s="28"/>
      <c r="H108" s="28"/>
      <c r="I108" s="28"/>
      <c r="J108" s="28"/>
      <c r="K108" s="28"/>
      <c r="L108" s="29"/>
      <c r="M108" s="742"/>
      <c r="N108" s="742"/>
      <c r="O108" s="742"/>
      <c r="P108" s="742"/>
      <c r="Q108" s="742"/>
      <c r="R108" s="719"/>
      <c r="S108" s="720"/>
      <c r="T108" s="720"/>
      <c r="U108" s="720"/>
      <c r="V108" s="721"/>
      <c r="W108" s="59"/>
      <c r="X108" s="26"/>
      <c r="Y108" s="26"/>
      <c r="Z108" s="27"/>
      <c r="AA108" s="46"/>
    </row>
    <row r="109" spans="2:27" ht="37.5" customHeight="1">
      <c r="B109" s="32">
        <f t="shared" si="2"/>
        <v>77</v>
      </c>
      <c r="C109" s="45"/>
      <c r="D109" s="28"/>
      <c r="E109" s="28"/>
      <c r="F109" s="28"/>
      <c r="G109" s="28"/>
      <c r="H109" s="28"/>
      <c r="I109" s="28"/>
      <c r="J109" s="28"/>
      <c r="K109" s="28"/>
      <c r="L109" s="29"/>
      <c r="M109" s="742"/>
      <c r="N109" s="742"/>
      <c r="O109" s="742"/>
      <c r="P109" s="742"/>
      <c r="Q109" s="742"/>
      <c r="R109" s="719"/>
      <c r="S109" s="720"/>
      <c r="T109" s="720"/>
      <c r="U109" s="720"/>
      <c r="V109" s="721"/>
      <c r="W109" s="59"/>
      <c r="X109" s="26"/>
      <c r="Y109" s="26"/>
      <c r="Z109" s="27"/>
      <c r="AA109" s="46"/>
    </row>
    <row r="110" spans="2:27" ht="37.5" customHeight="1">
      <c r="B110" s="32">
        <f t="shared" si="2"/>
        <v>78</v>
      </c>
      <c r="C110" s="45"/>
      <c r="D110" s="28"/>
      <c r="E110" s="28"/>
      <c r="F110" s="28"/>
      <c r="G110" s="28"/>
      <c r="H110" s="28"/>
      <c r="I110" s="28"/>
      <c r="J110" s="28"/>
      <c r="K110" s="28"/>
      <c r="L110" s="29"/>
      <c r="M110" s="742"/>
      <c r="N110" s="742"/>
      <c r="O110" s="742"/>
      <c r="P110" s="742"/>
      <c r="Q110" s="742"/>
      <c r="R110" s="719"/>
      <c r="S110" s="720"/>
      <c r="T110" s="720"/>
      <c r="U110" s="720"/>
      <c r="V110" s="721"/>
      <c r="W110" s="59"/>
      <c r="X110" s="26"/>
      <c r="Y110" s="26"/>
      <c r="Z110" s="27"/>
      <c r="AA110" s="46"/>
    </row>
    <row r="111" spans="2:27" ht="37.5" customHeight="1">
      <c r="B111" s="32">
        <f t="shared" si="2"/>
        <v>79</v>
      </c>
      <c r="C111" s="45"/>
      <c r="D111" s="28"/>
      <c r="E111" s="28"/>
      <c r="F111" s="28"/>
      <c r="G111" s="28"/>
      <c r="H111" s="28"/>
      <c r="I111" s="28"/>
      <c r="J111" s="28"/>
      <c r="K111" s="28"/>
      <c r="L111" s="29"/>
      <c r="M111" s="742"/>
      <c r="N111" s="742"/>
      <c r="O111" s="742"/>
      <c r="P111" s="742"/>
      <c r="Q111" s="742"/>
      <c r="R111" s="719"/>
      <c r="S111" s="720"/>
      <c r="T111" s="720"/>
      <c r="U111" s="720"/>
      <c r="V111" s="721"/>
      <c r="W111" s="59"/>
      <c r="X111" s="26"/>
      <c r="Y111" s="26"/>
      <c r="Z111" s="27"/>
      <c r="AA111" s="46"/>
    </row>
    <row r="112" spans="2:27" ht="37.5" customHeight="1">
      <c r="B112" s="32">
        <f t="shared" si="2"/>
        <v>80</v>
      </c>
      <c r="C112" s="45"/>
      <c r="D112" s="28"/>
      <c r="E112" s="28"/>
      <c r="F112" s="28"/>
      <c r="G112" s="28"/>
      <c r="H112" s="28"/>
      <c r="I112" s="28"/>
      <c r="J112" s="28"/>
      <c r="K112" s="28"/>
      <c r="L112" s="29"/>
      <c r="M112" s="742"/>
      <c r="N112" s="742"/>
      <c r="O112" s="742"/>
      <c r="P112" s="742"/>
      <c r="Q112" s="742"/>
      <c r="R112" s="719"/>
      <c r="S112" s="720"/>
      <c r="T112" s="720"/>
      <c r="U112" s="720"/>
      <c r="V112" s="721"/>
      <c r="W112" s="59"/>
      <c r="X112" s="26"/>
      <c r="Y112" s="26"/>
      <c r="Z112" s="27"/>
      <c r="AA112" s="46"/>
    </row>
    <row r="113" spans="2:27" ht="37.5" customHeight="1">
      <c r="B113" s="32">
        <f t="shared" si="2"/>
        <v>81</v>
      </c>
      <c r="C113" s="45"/>
      <c r="D113" s="28"/>
      <c r="E113" s="28"/>
      <c r="F113" s="28"/>
      <c r="G113" s="28"/>
      <c r="H113" s="28"/>
      <c r="I113" s="28"/>
      <c r="J113" s="28"/>
      <c r="K113" s="28"/>
      <c r="L113" s="29"/>
      <c r="M113" s="742"/>
      <c r="N113" s="742"/>
      <c r="O113" s="742"/>
      <c r="P113" s="742"/>
      <c r="Q113" s="742"/>
      <c r="R113" s="719"/>
      <c r="S113" s="720"/>
      <c r="T113" s="720"/>
      <c r="U113" s="720"/>
      <c r="V113" s="721"/>
      <c r="W113" s="59"/>
      <c r="X113" s="26"/>
      <c r="Y113" s="26"/>
      <c r="Z113" s="27"/>
      <c r="AA113" s="46"/>
    </row>
    <row r="114" spans="2:27" ht="37.5" customHeight="1">
      <c r="B114" s="32">
        <f t="shared" si="2"/>
        <v>82</v>
      </c>
      <c r="C114" s="45"/>
      <c r="D114" s="28"/>
      <c r="E114" s="28"/>
      <c r="F114" s="28"/>
      <c r="G114" s="28"/>
      <c r="H114" s="28"/>
      <c r="I114" s="28"/>
      <c r="J114" s="28"/>
      <c r="K114" s="28"/>
      <c r="L114" s="29"/>
      <c r="M114" s="742"/>
      <c r="N114" s="742"/>
      <c r="O114" s="742"/>
      <c r="P114" s="742"/>
      <c r="Q114" s="742"/>
      <c r="R114" s="719"/>
      <c r="S114" s="720"/>
      <c r="T114" s="720"/>
      <c r="U114" s="720"/>
      <c r="V114" s="721"/>
      <c r="W114" s="59"/>
      <c r="X114" s="26"/>
      <c r="Y114" s="26"/>
      <c r="Z114" s="27"/>
      <c r="AA114" s="46"/>
    </row>
    <row r="115" spans="2:27" ht="37.5" customHeight="1">
      <c r="B115" s="32">
        <f t="shared" si="2"/>
        <v>83</v>
      </c>
      <c r="C115" s="45"/>
      <c r="D115" s="28"/>
      <c r="E115" s="28"/>
      <c r="F115" s="28"/>
      <c r="G115" s="28"/>
      <c r="H115" s="28"/>
      <c r="I115" s="28"/>
      <c r="J115" s="28"/>
      <c r="K115" s="28"/>
      <c r="L115" s="29"/>
      <c r="M115" s="742"/>
      <c r="N115" s="742"/>
      <c r="O115" s="742"/>
      <c r="P115" s="742"/>
      <c r="Q115" s="742"/>
      <c r="R115" s="719"/>
      <c r="S115" s="720"/>
      <c r="T115" s="720"/>
      <c r="U115" s="720"/>
      <c r="V115" s="721"/>
      <c r="W115" s="59"/>
      <c r="X115" s="26"/>
      <c r="Y115" s="26"/>
      <c r="Z115" s="27"/>
      <c r="AA115" s="46"/>
    </row>
    <row r="116" spans="2:27" ht="37.5" customHeight="1">
      <c r="B116" s="32">
        <f t="shared" si="2"/>
        <v>84</v>
      </c>
      <c r="C116" s="45"/>
      <c r="D116" s="28"/>
      <c r="E116" s="28"/>
      <c r="F116" s="28"/>
      <c r="G116" s="28"/>
      <c r="H116" s="28"/>
      <c r="I116" s="28"/>
      <c r="J116" s="28"/>
      <c r="K116" s="28"/>
      <c r="L116" s="29"/>
      <c r="M116" s="742"/>
      <c r="N116" s="742"/>
      <c r="O116" s="742"/>
      <c r="P116" s="742"/>
      <c r="Q116" s="742"/>
      <c r="R116" s="719"/>
      <c r="S116" s="720"/>
      <c r="T116" s="720"/>
      <c r="U116" s="720"/>
      <c r="V116" s="721"/>
      <c r="W116" s="59"/>
      <c r="X116" s="26"/>
      <c r="Y116" s="26"/>
      <c r="Z116" s="27"/>
      <c r="AA116" s="46"/>
    </row>
    <row r="117" spans="2:27" ht="37.5" customHeight="1">
      <c r="B117" s="32">
        <f t="shared" si="2"/>
        <v>85</v>
      </c>
      <c r="C117" s="45"/>
      <c r="D117" s="28"/>
      <c r="E117" s="28"/>
      <c r="F117" s="28"/>
      <c r="G117" s="28"/>
      <c r="H117" s="28"/>
      <c r="I117" s="28"/>
      <c r="J117" s="28"/>
      <c r="K117" s="28"/>
      <c r="L117" s="29"/>
      <c r="M117" s="742"/>
      <c r="N117" s="742"/>
      <c r="O117" s="742"/>
      <c r="P117" s="742"/>
      <c r="Q117" s="742"/>
      <c r="R117" s="719"/>
      <c r="S117" s="720"/>
      <c r="T117" s="720"/>
      <c r="U117" s="720"/>
      <c r="V117" s="721"/>
      <c r="W117" s="59"/>
      <c r="X117" s="26"/>
      <c r="Y117" s="26"/>
      <c r="Z117" s="27"/>
      <c r="AA117" s="46"/>
    </row>
    <row r="118" spans="2:27" ht="37.5" customHeight="1">
      <c r="B118" s="32">
        <f t="shared" si="2"/>
        <v>86</v>
      </c>
      <c r="C118" s="45"/>
      <c r="D118" s="28"/>
      <c r="E118" s="28"/>
      <c r="F118" s="28"/>
      <c r="G118" s="28"/>
      <c r="H118" s="28"/>
      <c r="I118" s="28"/>
      <c r="J118" s="28"/>
      <c r="K118" s="28"/>
      <c r="L118" s="29"/>
      <c r="M118" s="742"/>
      <c r="N118" s="742"/>
      <c r="O118" s="742"/>
      <c r="P118" s="742"/>
      <c r="Q118" s="742"/>
      <c r="R118" s="719"/>
      <c r="S118" s="720"/>
      <c r="T118" s="720"/>
      <c r="U118" s="720"/>
      <c r="V118" s="721"/>
      <c r="W118" s="59"/>
      <c r="X118" s="26"/>
      <c r="Y118" s="26"/>
      <c r="Z118" s="27"/>
      <c r="AA118" s="46"/>
    </row>
    <row r="119" spans="2:27" ht="37.5" customHeight="1">
      <c r="B119" s="32">
        <f t="shared" si="2"/>
        <v>87</v>
      </c>
      <c r="C119" s="45"/>
      <c r="D119" s="28"/>
      <c r="E119" s="28"/>
      <c r="F119" s="28"/>
      <c r="G119" s="28"/>
      <c r="H119" s="28"/>
      <c r="I119" s="28"/>
      <c r="J119" s="28"/>
      <c r="K119" s="28"/>
      <c r="L119" s="29"/>
      <c r="M119" s="742"/>
      <c r="N119" s="742"/>
      <c r="O119" s="742"/>
      <c r="P119" s="742"/>
      <c r="Q119" s="742"/>
      <c r="R119" s="719"/>
      <c r="S119" s="720"/>
      <c r="T119" s="720"/>
      <c r="U119" s="720"/>
      <c r="V119" s="721"/>
      <c r="W119" s="59"/>
      <c r="X119" s="26"/>
      <c r="Y119" s="26"/>
      <c r="Z119" s="27"/>
      <c r="AA119" s="46"/>
    </row>
    <row r="120" spans="2:27" ht="37.5" customHeight="1">
      <c r="B120" s="32">
        <f t="shared" si="2"/>
        <v>88</v>
      </c>
      <c r="C120" s="45"/>
      <c r="D120" s="28"/>
      <c r="E120" s="28"/>
      <c r="F120" s="28"/>
      <c r="G120" s="28"/>
      <c r="H120" s="28"/>
      <c r="I120" s="28"/>
      <c r="J120" s="28"/>
      <c r="K120" s="28"/>
      <c r="L120" s="29"/>
      <c r="M120" s="742"/>
      <c r="N120" s="742"/>
      <c r="O120" s="742"/>
      <c r="P120" s="742"/>
      <c r="Q120" s="742"/>
      <c r="R120" s="719"/>
      <c r="S120" s="720"/>
      <c r="T120" s="720"/>
      <c r="U120" s="720"/>
      <c r="V120" s="721"/>
      <c r="W120" s="59"/>
      <c r="X120" s="26"/>
      <c r="Y120" s="26"/>
      <c r="Z120" s="27"/>
      <c r="AA120" s="46"/>
    </row>
    <row r="121" spans="2:27" ht="37.5" customHeight="1">
      <c r="B121" s="32">
        <f t="shared" si="2"/>
        <v>89</v>
      </c>
      <c r="C121" s="45"/>
      <c r="D121" s="28"/>
      <c r="E121" s="28"/>
      <c r="F121" s="28"/>
      <c r="G121" s="28"/>
      <c r="H121" s="28"/>
      <c r="I121" s="28"/>
      <c r="J121" s="28"/>
      <c r="K121" s="28"/>
      <c r="L121" s="29"/>
      <c r="M121" s="742"/>
      <c r="N121" s="742"/>
      <c r="O121" s="742"/>
      <c r="P121" s="742"/>
      <c r="Q121" s="742"/>
      <c r="R121" s="719"/>
      <c r="S121" s="720"/>
      <c r="T121" s="720"/>
      <c r="U121" s="720"/>
      <c r="V121" s="721"/>
      <c r="W121" s="59"/>
      <c r="X121" s="26"/>
      <c r="Y121" s="26"/>
      <c r="Z121" s="27"/>
      <c r="AA121" s="46"/>
    </row>
    <row r="122" spans="2:27" ht="37.5" customHeight="1">
      <c r="B122" s="32">
        <f t="shared" si="2"/>
        <v>90</v>
      </c>
      <c r="C122" s="45"/>
      <c r="D122" s="28"/>
      <c r="E122" s="28"/>
      <c r="F122" s="28"/>
      <c r="G122" s="28"/>
      <c r="H122" s="28"/>
      <c r="I122" s="28"/>
      <c r="J122" s="28"/>
      <c r="K122" s="28"/>
      <c r="L122" s="29"/>
      <c r="M122" s="742"/>
      <c r="N122" s="742"/>
      <c r="O122" s="742"/>
      <c r="P122" s="742"/>
      <c r="Q122" s="742"/>
      <c r="R122" s="719"/>
      <c r="S122" s="720"/>
      <c r="T122" s="720"/>
      <c r="U122" s="720"/>
      <c r="V122" s="721"/>
      <c r="W122" s="59"/>
      <c r="X122" s="26"/>
      <c r="Y122" s="26"/>
      <c r="Z122" s="27"/>
      <c r="AA122" s="46"/>
    </row>
    <row r="123" spans="2:27" ht="37.5" customHeight="1">
      <c r="B123" s="32">
        <f t="shared" si="2"/>
        <v>91</v>
      </c>
      <c r="C123" s="45"/>
      <c r="D123" s="28"/>
      <c r="E123" s="28"/>
      <c r="F123" s="28"/>
      <c r="G123" s="28"/>
      <c r="H123" s="28"/>
      <c r="I123" s="28"/>
      <c r="J123" s="28"/>
      <c r="K123" s="28"/>
      <c r="L123" s="29"/>
      <c r="M123" s="742"/>
      <c r="N123" s="742"/>
      <c r="O123" s="742"/>
      <c r="P123" s="742"/>
      <c r="Q123" s="742"/>
      <c r="R123" s="719"/>
      <c r="S123" s="720"/>
      <c r="T123" s="720"/>
      <c r="U123" s="720"/>
      <c r="V123" s="721"/>
      <c r="W123" s="59"/>
      <c r="X123" s="26"/>
      <c r="Y123" s="26"/>
      <c r="Z123" s="27"/>
      <c r="AA123" s="46"/>
    </row>
    <row r="124" spans="2:27" ht="37.5" customHeight="1">
      <c r="B124" s="32">
        <f t="shared" si="2"/>
        <v>92</v>
      </c>
      <c r="C124" s="45"/>
      <c r="D124" s="28"/>
      <c r="E124" s="28"/>
      <c r="F124" s="28"/>
      <c r="G124" s="28"/>
      <c r="H124" s="28"/>
      <c r="I124" s="28"/>
      <c r="J124" s="28"/>
      <c r="K124" s="28"/>
      <c r="L124" s="29"/>
      <c r="M124" s="742"/>
      <c r="N124" s="742"/>
      <c r="O124" s="742"/>
      <c r="P124" s="742"/>
      <c r="Q124" s="742"/>
      <c r="R124" s="719"/>
      <c r="S124" s="720"/>
      <c r="T124" s="720"/>
      <c r="U124" s="720"/>
      <c r="V124" s="721"/>
      <c r="W124" s="59"/>
      <c r="X124" s="26"/>
      <c r="Y124" s="26"/>
      <c r="Z124" s="27"/>
      <c r="AA124" s="46"/>
    </row>
    <row r="125" spans="2:27" ht="37.5" customHeight="1">
      <c r="B125" s="32">
        <f t="shared" ref="B125:B130" si="3">B124+1</f>
        <v>93</v>
      </c>
      <c r="C125" s="45"/>
      <c r="D125" s="28"/>
      <c r="E125" s="28"/>
      <c r="F125" s="28"/>
      <c r="G125" s="28"/>
      <c r="H125" s="28"/>
      <c r="I125" s="28"/>
      <c r="J125" s="28"/>
      <c r="K125" s="28"/>
      <c r="L125" s="29"/>
      <c r="M125" s="742"/>
      <c r="N125" s="742"/>
      <c r="O125" s="742"/>
      <c r="P125" s="742"/>
      <c r="Q125" s="742"/>
      <c r="R125" s="719"/>
      <c r="S125" s="720"/>
      <c r="T125" s="720"/>
      <c r="U125" s="720"/>
      <c r="V125" s="721"/>
      <c r="W125" s="59"/>
      <c r="X125" s="26"/>
      <c r="Y125" s="26"/>
      <c r="Z125" s="27"/>
      <c r="AA125" s="46"/>
    </row>
    <row r="126" spans="2:27" ht="37.5" customHeight="1">
      <c r="B126" s="32">
        <f t="shared" si="3"/>
        <v>94</v>
      </c>
      <c r="C126" s="45"/>
      <c r="D126" s="28"/>
      <c r="E126" s="28"/>
      <c r="F126" s="28"/>
      <c r="G126" s="28"/>
      <c r="H126" s="28"/>
      <c r="I126" s="28"/>
      <c r="J126" s="28"/>
      <c r="K126" s="28"/>
      <c r="L126" s="29"/>
      <c r="M126" s="742"/>
      <c r="N126" s="742"/>
      <c r="O126" s="742"/>
      <c r="P126" s="742"/>
      <c r="Q126" s="742"/>
      <c r="R126" s="719"/>
      <c r="S126" s="720"/>
      <c r="T126" s="720"/>
      <c r="U126" s="720"/>
      <c r="V126" s="721"/>
      <c r="W126" s="59"/>
      <c r="X126" s="26"/>
      <c r="Y126" s="26"/>
      <c r="Z126" s="27"/>
      <c r="AA126" s="46"/>
    </row>
    <row r="127" spans="2:27" ht="37.5" customHeight="1">
      <c r="B127" s="32">
        <f t="shared" si="3"/>
        <v>95</v>
      </c>
      <c r="C127" s="45"/>
      <c r="D127" s="28"/>
      <c r="E127" s="28"/>
      <c r="F127" s="28"/>
      <c r="G127" s="28"/>
      <c r="H127" s="28"/>
      <c r="I127" s="28"/>
      <c r="J127" s="28"/>
      <c r="K127" s="28"/>
      <c r="L127" s="29"/>
      <c r="M127" s="742"/>
      <c r="N127" s="742"/>
      <c r="O127" s="742"/>
      <c r="P127" s="742"/>
      <c r="Q127" s="742"/>
      <c r="R127" s="719"/>
      <c r="S127" s="720"/>
      <c r="T127" s="720"/>
      <c r="U127" s="720"/>
      <c r="V127" s="721"/>
      <c r="W127" s="59"/>
      <c r="X127" s="26"/>
      <c r="Y127" s="26"/>
      <c r="Z127" s="27"/>
      <c r="AA127" s="46"/>
    </row>
    <row r="128" spans="2:27" ht="37.5" customHeight="1">
      <c r="B128" s="32">
        <f t="shared" si="3"/>
        <v>96</v>
      </c>
      <c r="C128" s="45"/>
      <c r="D128" s="28"/>
      <c r="E128" s="28"/>
      <c r="F128" s="28"/>
      <c r="G128" s="28"/>
      <c r="H128" s="28"/>
      <c r="I128" s="28"/>
      <c r="J128" s="28"/>
      <c r="K128" s="28"/>
      <c r="L128" s="29"/>
      <c r="M128" s="742"/>
      <c r="N128" s="742"/>
      <c r="O128" s="742"/>
      <c r="P128" s="742"/>
      <c r="Q128" s="742"/>
      <c r="R128" s="719"/>
      <c r="S128" s="720"/>
      <c r="T128" s="720"/>
      <c r="U128" s="720"/>
      <c r="V128" s="721"/>
      <c r="W128" s="59"/>
      <c r="X128" s="26"/>
      <c r="Y128" s="26"/>
      <c r="Z128" s="27"/>
      <c r="AA128" s="46"/>
    </row>
    <row r="129" spans="1:27" ht="37.5" customHeight="1">
      <c r="B129" s="32">
        <f t="shared" si="3"/>
        <v>97</v>
      </c>
      <c r="C129" s="45"/>
      <c r="D129" s="28"/>
      <c r="E129" s="28"/>
      <c r="F129" s="28"/>
      <c r="G129" s="28"/>
      <c r="H129" s="28"/>
      <c r="I129" s="28"/>
      <c r="J129" s="28"/>
      <c r="K129" s="28"/>
      <c r="L129" s="29"/>
      <c r="M129" s="742"/>
      <c r="N129" s="742"/>
      <c r="O129" s="742"/>
      <c r="P129" s="742"/>
      <c r="Q129" s="742"/>
      <c r="R129" s="719"/>
      <c r="S129" s="720"/>
      <c r="T129" s="720"/>
      <c r="U129" s="720"/>
      <c r="V129" s="721"/>
      <c r="W129" s="59"/>
      <c r="X129" s="26"/>
      <c r="Y129" s="26"/>
      <c r="Z129" s="27"/>
      <c r="AA129" s="46"/>
    </row>
    <row r="130" spans="1:27" ht="37.5" customHeight="1">
      <c r="B130" s="32">
        <f t="shared" si="3"/>
        <v>98</v>
      </c>
      <c r="C130" s="45"/>
      <c r="D130" s="28"/>
      <c r="E130" s="28"/>
      <c r="F130" s="28"/>
      <c r="G130" s="28"/>
      <c r="H130" s="28"/>
      <c r="I130" s="28"/>
      <c r="J130" s="28"/>
      <c r="K130" s="28"/>
      <c r="L130" s="29"/>
      <c r="M130" s="742"/>
      <c r="N130" s="742"/>
      <c r="O130" s="742"/>
      <c r="P130" s="742"/>
      <c r="Q130" s="742"/>
      <c r="R130" s="719"/>
      <c r="S130" s="720"/>
      <c r="T130" s="720"/>
      <c r="U130" s="720"/>
      <c r="V130" s="721"/>
      <c r="W130" s="59"/>
      <c r="X130" s="26"/>
      <c r="Y130" s="26"/>
      <c r="Z130" s="27"/>
      <c r="AA130" s="46"/>
    </row>
    <row r="131" spans="1:27" ht="37.5" customHeight="1">
      <c r="B131" s="32">
        <f t="shared" ref="B131:B132" si="4">B130+1</f>
        <v>99</v>
      </c>
      <c r="C131" s="45"/>
      <c r="D131" s="28"/>
      <c r="E131" s="28"/>
      <c r="F131" s="28"/>
      <c r="G131" s="28"/>
      <c r="H131" s="28"/>
      <c r="I131" s="28"/>
      <c r="J131" s="28"/>
      <c r="K131" s="28"/>
      <c r="L131" s="29"/>
      <c r="M131" s="742"/>
      <c r="N131" s="742"/>
      <c r="O131" s="742"/>
      <c r="P131" s="742"/>
      <c r="Q131" s="742"/>
      <c r="R131" s="719"/>
      <c r="S131" s="720"/>
      <c r="T131" s="720"/>
      <c r="U131" s="720"/>
      <c r="V131" s="721"/>
      <c r="W131" s="59"/>
      <c r="X131" s="26"/>
      <c r="Y131" s="26"/>
      <c r="Z131" s="27"/>
      <c r="AA131" s="46"/>
    </row>
    <row r="132" spans="1:27" ht="37.5" customHeight="1" thickBot="1">
      <c r="B132" s="32">
        <f t="shared" si="4"/>
        <v>100</v>
      </c>
      <c r="C132" s="47"/>
      <c r="D132" s="48"/>
      <c r="E132" s="48"/>
      <c r="F132" s="48"/>
      <c r="G132" s="48"/>
      <c r="H132" s="48"/>
      <c r="I132" s="48"/>
      <c r="J132" s="48"/>
      <c r="K132" s="48"/>
      <c r="L132" s="49"/>
      <c r="M132" s="748"/>
      <c r="N132" s="748"/>
      <c r="O132" s="748"/>
      <c r="P132" s="748"/>
      <c r="Q132" s="748"/>
      <c r="R132" s="707"/>
      <c r="S132" s="708"/>
      <c r="T132" s="708"/>
      <c r="U132" s="708"/>
      <c r="V132" s="709"/>
      <c r="W132" s="60"/>
      <c r="X132" s="50"/>
      <c r="Y132" s="50"/>
      <c r="Z132" s="51"/>
      <c r="AA132" s="52"/>
    </row>
    <row r="133" spans="1:27" ht="4.5" customHeight="1">
      <c r="A133" s="31"/>
    </row>
    <row r="134" spans="1:27" ht="28.5" customHeight="1">
      <c r="B134" s="56"/>
      <c r="C134" s="740"/>
      <c r="D134" s="740"/>
      <c r="E134" s="740"/>
      <c r="F134" s="740"/>
      <c r="G134" s="740"/>
      <c r="H134" s="740"/>
      <c r="I134" s="740"/>
      <c r="J134" s="740"/>
      <c r="K134" s="740"/>
      <c r="L134" s="740"/>
      <c r="M134" s="740"/>
      <c r="N134" s="740"/>
      <c r="O134" s="740"/>
      <c r="P134" s="740"/>
      <c r="Q134" s="740"/>
      <c r="R134" s="740"/>
      <c r="S134" s="740"/>
      <c r="T134" s="740"/>
      <c r="U134" s="740"/>
      <c r="V134" s="740"/>
      <c r="W134" s="740"/>
      <c r="X134" s="740"/>
      <c r="Y134" s="740"/>
      <c r="Z134" s="740"/>
      <c r="AA134" s="740"/>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53"/>
      <c r="W138" s="53"/>
      <c r="X138" s="3"/>
      <c r="Y138" s="3"/>
    </row>
    <row r="139" spans="1:27" ht="20.100000000000001" customHeight="1">
      <c r="T139" s="3"/>
      <c r="U139" s="3"/>
      <c r="V139" s="54"/>
      <c r="W139" s="54"/>
      <c r="X139" s="3"/>
      <c r="Y139" s="3"/>
    </row>
    <row r="140" spans="1:27" ht="20.100000000000001" customHeight="1">
      <c r="T140" s="3"/>
      <c r="U140" s="3"/>
      <c r="V140" s="55"/>
      <c r="W140" s="55"/>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8"/>
  <dataValidations count="1">
    <dataValidation type="list" allowBlank="1" showInputMessage="1" showErrorMessage="1" sqref="Y33:Y132">
      <formula1>サービス名</formula1>
    </dataValidation>
  </dataValidations>
  <hyperlinks>
    <hyperlink ref="M26" r:id="rId1"/>
  </hyperlinks>
  <pageMargins left="0.70866141732283472" right="0.70866141732283472" top="0.74803149606299213" bottom="0.74803149606299213" header="0.31496062992125984" footer="0.31496062992125984"/>
  <pageSetup paperSize="9" scale="54"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X267"/>
  <sheetViews>
    <sheetView view="pageBreakPreview" zoomScale="150" zoomScaleNormal="120" zoomScaleSheetLayoutView="150" workbookViewId="0"/>
  </sheetViews>
  <sheetFormatPr defaultColWidth="9" defaultRowHeight="13.5"/>
  <cols>
    <col min="1" max="1" width="2.5" style="90" customWidth="1"/>
    <col min="2" max="6" width="2.75" style="90" customWidth="1"/>
    <col min="7" max="35" width="2.5" style="90" customWidth="1"/>
    <col min="36" max="36" width="2.5" style="92" customWidth="1"/>
    <col min="37" max="37" width="4.125" style="90" customWidth="1"/>
    <col min="38" max="43" width="9.25" style="90" customWidth="1"/>
    <col min="44" max="44" width="9.75" style="90" bestFit="1" customWidth="1"/>
    <col min="45" max="16384" width="9" style="90"/>
  </cols>
  <sheetData>
    <row r="1" spans="1:46" ht="14.25" customHeight="1">
      <c r="A1" s="293" t="s">
        <v>247</v>
      </c>
      <c r="B1" s="294"/>
      <c r="C1" s="294"/>
      <c r="D1" s="294"/>
      <c r="E1" s="294"/>
      <c r="F1" s="294"/>
      <c r="G1" s="294"/>
      <c r="H1" s="294"/>
      <c r="I1" s="294"/>
      <c r="J1" s="294"/>
      <c r="K1" s="294"/>
      <c r="L1" s="294"/>
      <c r="M1" s="294"/>
      <c r="N1" s="294"/>
      <c r="O1" s="294"/>
      <c r="P1" s="294"/>
      <c r="Q1" s="294"/>
      <c r="R1" s="294"/>
      <c r="S1" s="294"/>
      <c r="T1" s="294"/>
      <c r="U1" s="294"/>
      <c r="V1" s="294"/>
      <c r="W1" s="294"/>
      <c r="X1" s="294"/>
      <c r="Y1" s="839" t="s">
        <v>124</v>
      </c>
      <c r="Z1" s="839"/>
      <c r="AA1" s="839"/>
      <c r="AB1" s="839"/>
      <c r="AC1" s="839" t="str">
        <f>IF(基本情報入力シート!C11="","",基本情報入力シート!C11)</f>
        <v/>
      </c>
      <c r="AD1" s="839"/>
      <c r="AE1" s="839"/>
      <c r="AF1" s="839"/>
      <c r="AG1" s="839"/>
      <c r="AH1" s="839"/>
      <c r="AI1" s="839"/>
      <c r="AJ1" s="839"/>
    </row>
    <row r="2" spans="1:46" ht="14.25" customHeight="1">
      <c r="A2" s="294"/>
      <c r="B2" s="294"/>
      <c r="C2" s="294"/>
      <c r="D2" s="294"/>
      <c r="E2" s="294"/>
      <c r="F2" s="294"/>
      <c r="G2" s="294"/>
      <c r="H2" s="294"/>
      <c r="I2" s="294"/>
      <c r="J2" s="294"/>
      <c r="K2" s="294"/>
      <c r="L2" s="294"/>
      <c r="M2" s="294"/>
      <c r="N2" s="294"/>
      <c r="O2" s="294"/>
      <c r="P2" s="294"/>
      <c r="Q2" s="294"/>
      <c r="R2" s="294"/>
      <c r="S2" s="294"/>
      <c r="T2" s="294"/>
      <c r="U2" s="294"/>
      <c r="V2" s="294"/>
      <c r="W2" s="294"/>
      <c r="X2" s="294"/>
      <c r="Y2" s="295"/>
      <c r="Z2" s="295"/>
      <c r="AA2" s="295"/>
      <c r="AB2" s="295"/>
      <c r="AC2" s="295"/>
      <c r="AD2" s="295"/>
      <c r="AE2" s="295"/>
      <c r="AF2" s="295"/>
      <c r="AG2" s="295"/>
      <c r="AH2" s="295"/>
      <c r="AI2" s="295"/>
      <c r="AJ2" s="296"/>
    </row>
    <row r="3" spans="1:46" ht="6" customHeight="1">
      <c r="A3" s="293"/>
      <c r="B3" s="294"/>
      <c r="C3" s="294"/>
      <c r="D3" s="294"/>
      <c r="E3" s="294"/>
      <c r="F3" s="294"/>
      <c r="G3" s="294"/>
      <c r="H3" s="294"/>
      <c r="I3" s="294"/>
      <c r="J3" s="294"/>
      <c r="K3" s="294"/>
      <c r="L3" s="294"/>
      <c r="M3" s="294"/>
      <c r="N3" s="294"/>
      <c r="O3" s="294"/>
      <c r="P3" s="294"/>
      <c r="Q3" s="294"/>
      <c r="R3" s="294"/>
      <c r="S3" s="294"/>
      <c r="T3" s="294"/>
      <c r="U3" s="294"/>
      <c r="V3" s="294"/>
      <c r="W3" s="294"/>
      <c r="X3" s="294"/>
      <c r="Y3" s="294"/>
      <c r="Z3" s="294"/>
      <c r="AA3" s="294"/>
      <c r="AB3" s="294"/>
      <c r="AC3" s="294"/>
      <c r="AD3" s="294"/>
      <c r="AE3" s="294"/>
      <c r="AF3" s="294"/>
      <c r="AG3" s="294"/>
      <c r="AH3" s="294"/>
      <c r="AI3" s="294"/>
      <c r="AJ3" s="296"/>
    </row>
    <row r="4" spans="1:46" ht="16.5" customHeight="1">
      <c r="A4" s="294"/>
      <c r="B4" s="297"/>
      <c r="C4" s="297"/>
      <c r="D4" s="297"/>
      <c r="E4" s="297"/>
      <c r="F4" s="297"/>
      <c r="G4" s="297"/>
      <c r="H4" s="297"/>
      <c r="I4" s="297"/>
      <c r="J4" s="297"/>
      <c r="K4" s="297"/>
      <c r="L4" s="297"/>
      <c r="M4" s="297"/>
      <c r="N4" s="297"/>
      <c r="O4" s="297"/>
      <c r="P4" s="297"/>
      <c r="Q4" s="297"/>
      <c r="R4" s="297"/>
      <c r="S4" s="297"/>
      <c r="T4" s="297"/>
      <c r="U4" s="297"/>
      <c r="V4" s="297"/>
      <c r="W4" s="297"/>
      <c r="X4" s="297"/>
      <c r="Y4" s="297"/>
      <c r="Z4" s="297"/>
      <c r="AA4" s="297"/>
      <c r="AB4" s="297"/>
      <c r="AC4" s="298" t="s">
        <v>80</v>
      </c>
      <c r="AD4" s="847">
        <v>3</v>
      </c>
      <c r="AE4" s="847"/>
      <c r="AF4" s="297" t="s">
        <v>20</v>
      </c>
      <c r="AG4" s="297"/>
      <c r="AH4" s="297"/>
      <c r="AI4" s="297"/>
      <c r="AJ4" s="299"/>
    </row>
    <row r="5" spans="1:46" ht="6" customHeight="1">
      <c r="A5" s="294"/>
      <c r="B5" s="294"/>
      <c r="C5" s="294"/>
      <c r="D5" s="294"/>
      <c r="E5" s="294"/>
      <c r="F5" s="294"/>
      <c r="G5" s="294"/>
      <c r="H5" s="294"/>
      <c r="I5" s="294"/>
      <c r="J5" s="294"/>
      <c r="K5" s="294"/>
      <c r="L5" s="294"/>
      <c r="M5" s="294"/>
      <c r="N5" s="294"/>
      <c r="O5" s="294"/>
      <c r="P5" s="294"/>
      <c r="Q5" s="294"/>
      <c r="R5" s="294"/>
      <c r="S5" s="294"/>
      <c r="T5" s="294"/>
      <c r="U5" s="294"/>
      <c r="V5" s="294"/>
      <c r="W5" s="294"/>
      <c r="X5" s="294"/>
      <c r="Y5" s="294"/>
      <c r="Z5" s="294"/>
      <c r="AA5" s="294"/>
      <c r="AB5" s="294"/>
      <c r="AC5" s="294"/>
      <c r="AD5" s="294"/>
      <c r="AE5" s="294"/>
      <c r="AF5" s="294"/>
      <c r="AG5" s="294"/>
      <c r="AH5" s="294"/>
      <c r="AI5" s="294"/>
      <c r="AJ5" s="296"/>
    </row>
    <row r="6" spans="1:46" ht="15" customHeight="1">
      <c r="A6" s="300" t="s">
        <v>258</v>
      </c>
      <c r="B6" s="294"/>
      <c r="C6" s="294"/>
      <c r="D6" s="294"/>
      <c r="E6" s="294"/>
      <c r="F6" s="294"/>
      <c r="G6" s="294"/>
      <c r="H6" s="294"/>
      <c r="I6" s="294"/>
      <c r="J6" s="294"/>
      <c r="K6" s="294"/>
      <c r="L6" s="294"/>
      <c r="M6" s="294"/>
      <c r="N6" s="294"/>
      <c r="O6" s="294"/>
      <c r="P6" s="294"/>
      <c r="Q6" s="294"/>
      <c r="R6" s="295"/>
      <c r="S6" s="295"/>
      <c r="T6" s="295"/>
      <c r="U6" s="295"/>
      <c r="V6" s="295"/>
      <c r="W6" s="295"/>
      <c r="X6" s="295"/>
      <c r="Y6" s="295"/>
      <c r="Z6" s="295"/>
      <c r="AA6" s="301"/>
      <c r="AB6" s="301"/>
      <c r="AC6" s="302"/>
      <c r="AD6" s="302"/>
      <c r="AE6" s="302"/>
      <c r="AF6" s="302"/>
      <c r="AG6" s="302"/>
      <c r="AH6" s="302"/>
      <c r="AI6" s="302"/>
      <c r="AJ6" s="303"/>
    </row>
    <row r="7" spans="1:46" ht="6" customHeight="1">
      <c r="A7" s="294"/>
      <c r="B7" s="294"/>
      <c r="C7" s="294"/>
      <c r="D7" s="294"/>
      <c r="E7" s="294"/>
      <c r="F7" s="294"/>
      <c r="G7" s="294"/>
      <c r="H7" s="294"/>
      <c r="I7" s="294"/>
      <c r="J7" s="294"/>
      <c r="K7" s="294"/>
      <c r="L7" s="294"/>
      <c r="M7" s="294"/>
      <c r="N7" s="294"/>
      <c r="O7" s="294"/>
      <c r="P7" s="294"/>
      <c r="Q7" s="294"/>
      <c r="R7" s="294"/>
      <c r="S7" s="294"/>
      <c r="T7" s="294"/>
      <c r="U7" s="294"/>
      <c r="V7" s="294"/>
      <c r="W7" s="294"/>
      <c r="X7" s="294"/>
      <c r="Y7" s="294"/>
      <c r="Z7" s="294"/>
      <c r="AA7" s="294"/>
      <c r="AB7" s="294"/>
      <c r="AC7" s="294"/>
      <c r="AD7" s="294"/>
      <c r="AE7" s="294"/>
      <c r="AF7" s="294"/>
      <c r="AG7" s="294"/>
      <c r="AH7" s="294"/>
      <c r="AI7" s="294"/>
      <c r="AJ7" s="296"/>
    </row>
    <row r="8" spans="1:46" s="95" customFormat="1" ht="12">
      <c r="A8" s="1034" t="s">
        <v>201</v>
      </c>
      <c r="B8" s="1035"/>
      <c r="C8" s="1035"/>
      <c r="D8" s="1035"/>
      <c r="E8" s="1035"/>
      <c r="F8" s="1036"/>
      <c r="G8" s="1037" t="str">
        <f>IF(基本情報入力シート!M15="","",基本情報入力シート!M15)</f>
        <v>○○ケアサービス</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95" customFormat="1" ht="25.5" customHeight="1">
      <c r="A9" s="1061" t="s">
        <v>200</v>
      </c>
      <c r="B9" s="804"/>
      <c r="C9" s="804"/>
      <c r="D9" s="804"/>
      <c r="E9" s="804"/>
      <c r="F9" s="817"/>
      <c r="G9" s="1039" t="str">
        <f>IF(基本情報入力シート!M16="","",基本情報入力シート!M16)</f>
        <v>○○ケアサービス</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95" customFormat="1" ht="12.75" customHeight="1">
      <c r="A10" s="1052" t="s">
        <v>204</v>
      </c>
      <c r="B10" s="1053"/>
      <c r="C10" s="1053"/>
      <c r="D10" s="1053"/>
      <c r="E10" s="1053"/>
      <c r="F10" s="1054"/>
      <c r="G10" s="304" t="s">
        <v>8</v>
      </c>
      <c r="H10" s="848" t="str">
        <f>IF(基本情報入力シート!AC17="","",基本情報入力シート!AC17)</f>
        <v>100－1234</v>
      </c>
      <c r="I10" s="848"/>
      <c r="J10" s="848"/>
      <c r="K10" s="848"/>
      <c r="L10" s="848"/>
      <c r="M10" s="305"/>
      <c r="N10" s="306"/>
      <c r="O10" s="306"/>
      <c r="P10" s="306"/>
      <c r="Q10" s="306"/>
      <c r="R10" s="306"/>
      <c r="S10" s="306"/>
      <c r="T10" s="306"/>
      <c r="U10" s="306"/>
      <c r="V10" s="306"/>
      <c r="W10" s="306"/>
      <c r="X10" s="306"/>
      <c r="Y10" s="306"/>
      <c r="Z10" s="306"/>
      <c r="AA10" s="306"/>
      <c r="AB10" s="306"/>
      <c r="AC10" s="306"/>
      <c r="AD10" s="306"/>
      <c r="AE10" s="306"/>
      <c r="AF10" s="306"/>
      <c r="AG10" s="306"/>
      <c r="AH10" s="306"/>
      <c r="AI10" s="306"/>
      <c r="AJ10" s="307"/>
    </row>
    <row r="11" spans="1:46" s="95" customFormat="1" ht="16.5" customHeight="1">
      <c r="A11" s="1055"/>
      <c r="B11" s="1056"/>
      <c r="C11" s="1056"/>
      <c r="D11" s="1056"/>
      <c r="E11" s="1056"/>
      <c r="F11" s="1057"/>
      <c r="G11" s="1048" t="str">
        <f>IF(基本情報入力シート!M18="","",基本情報入力シート!M18)</f>
        <v>千代田区霞が関１－２－２</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95" customFormat="1" ht="16.5" customHeight="1">
      <c r="A12" s="1055"/>
      <c r="B12" s="1056"/>
      <c r="C12" s="1056"/>
      <c r="D12" s="1056"/>
      <c r="E12" s="1056"/>
      <c r="F12" s="1057"/>
      <c r="G12" s="1051" t="str">
        <f>IF(基本情報入力シート!M19="","",基本情報入力シート!M19)</f>
        <v>○○ビル18Ｆ</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95" customFormat="1" ht="12">
      <c r="A13" s="1058" t="s">
        <v>201</v>
      </c>
      <c r="B13" s="1059"/>
      <c r="C13" s="1059"/>
      <c r="D13" s="1059"/>
      <c r="E13" s="1059"/>
      <c r="F13" s="1060"/>
      <c r="G13" s="1044" t="str">
        <f>IF(基本情報入力シート!M22="","",基本情報入力シート!M22)</f>
        <v>コウロウ　タロウ</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95" customFormat="1" ht="25.5" customHeight="1">
      <c r="A14" s="1055" t="s">
        <v>199</v>
      </c>
      <c r="B14" s="1056"/>
      <c r="C14" s="1056"/>
      <c r="D14" s="1056"/>
      <c r="E14" s="1056"/>
      <c r="F14" s="1057"/>
      <c r="G14" s="1046" t="str">
        <f>IF(基本情報入力シート!M23="","",基本情報入力シート!M23)</f>
        <v>厚労　太郎</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95" customFormat="1" ht="15" customHeight="1">
      <c r="A15" s="1041" t="s">
        <v>203</v>
      </c>
      <c r="B15" s="1041"/>
      <c r="C15" s="1041"/>
      <c r="D15" s="1041"/>
      <c r="E15" s="1041"/>
      <c r="F15" s="1041"/>
      <c r="G15" s="808" t="s">
        <v>0</v>
      </c>
      <c r="H15" s="839"/>
      <c r="I15" s="839"/>
      <c r="J15" s="839"/>
      <c r="K15" s="1042" t="str">
        <f>IF(基本情報入力シート!M24="","",基本情報入力シート!M24)</f>
        <v>03-3571-0000</v>
      </c>
      <c r="L15" s="1042"/>
      <c r="M15" s="1042"/>
      <c r="N15" s="1042"/>
      <c r="O15" s="1042"/>
      <c r="P15" s="839" t="s">
        <v>1</v>
      </c>
      <c r="Q15" s="839"/>
      <c r="R15" s="839"/>
      <c r="S15" s="839"/>
      <c r="T15" s="1042" t="str">
        <f>IF(基本情報入力シート!M25="","",基本情報入力シート!M25)</f>
        <v>03-3571-9999</v>
      </c>
      <c r="U15" s="1042"/>
      <c r="V15" s="1042"/>
      <c r="W15" s="1042"/>
      <c r="X15" s="1042"/>
      <c r="Y15" s="839" t="s">
        <v>202</v>
      </c>
      <c r="Z15" s="839"/>
      <c r="AA15" s="839"/>
      <c r="AB15" s="839"/>
      <c r="AC15" s="1043" t="str">
        <f>IF(基本情報入力シート!M26="","",基本情報入力シート!M26)</f>
        <v>aaa@aaa.aa.jp</v>
      </c>
      <c r="AD15" s="1043"/>
      <c r="AE15" s="1043"/>
      <c r="AF15" s="1043"/>
      <c r="AG15" s="1043"/>
      <c r="AH15" s="1043"/>
      <c r="AI15" s="1043"/>
      <c r="AJ15" s="1043"/>
      <c r="AK15" s="96"/>
      <c r="AT15" s="97"/>
    </row>
    <row r="16" spans="1:46" s="95" customFormat="1" ht="12.75" thickBot="1">
      <c r="A16" s="308"/>
      <c r="B16" s="308"/>
      <c r="C16" s="308"/>
      <c r="D16" s="308"/>
      <c r="E16" s="308"/>
      <c r="F16" s="308"/>
      <c r="G16" s="308"/>
      <c r="H16" s="308"/>
      <c r="I16" s="308"/>
      <c r="J16" s="308"/>
      <c r="K16" s="308"/>
      <c r="L16" s="308"/>
      <c r="M16" s="308"/>
      <c r="N16" s="308"/>
      <c r="O16" s="308"/>
      <c r="P16" s="308"/>
      <c r="Q16" s="308"/>
      <c r="R16" s="308"/>
      <c r="S16" s="308"/>
      <c r="T16" s="308"/>
      <c r="U16" s="308"/>
      <c r="V16" s="308"/>
      <c r="W16" s="308"/>
      <c r="X16" s="308"/>
      <c r="Y16" s="308"/>
      <c r="Z16" s="308"/>
      <c r="AA16" s="308"/>
      <c r="AB16" s="308"/>
      <c r="AC16" s="308"/>
      <c r="AD16" s="308"/>
      <c r="AE16" s="308"/>
      <c r="AF16" s="308"/>
      <c r="AG16" s="308"/>
      <c r="AH16" s="308"/>
      <c r="AI16" s="308"/>
      <c r="AJ16" s="309"/>
      <c r="AK16" s="96"/>
      <c r="AT16" s="97"/>
    </row>
    <row r="17" spans="1:46" s="95" customFormat="1" ht="3.75" customHeight="1">
      <c r="A17" s="310"/>
      <c r="B17" s="311"/>
      <c r="C17" s="311"/>
      <c r="D17" s="311"/>
      <c r="E17" s="311"/>
      <c r="F17" s="311"/>
      <c r="G17" s="311"/>
      <c r="H17" s="311"/>
      <c r="I17" s="311"/>
      <c r="J17" s="311"/>
      <c r="K17" s="311"/>
      <c r="L17" s="311"/>
      <c r="M17" s="311"/>
      <c r="N17" s="311"/>
      <c r="O17" s="311"/>
      <c r="P17" s="311"/>
      <c r="Q17" s="311"/>
      <c r="R17" s="311"/>
      <c r="S17" s="311"/>
      <c r="T17" s="311"/>
      <c r="U17" s="311"/>
      <c r="V17" s="311"/>
      <c r="W17" s="311"/>
      <c r="X17" s="311"/>
      <c r="Y17" s="311"/>
      <c r="Z17" s="311"/>
      <c r="AA17" s="311"/>
      <c r="AB17" s="311"/>
      <c r="AC17" s="311"/>
      <c r="AD17" s="311"/>
      <c r="AE17" s="311"/>
      <c r="AF17" s="311"/>
      <c r="AG17" s="311"/>
      <c r="AH17" s="311"/>
      <c r="AI17" s="311"/>
      <c r="AJ17" s="312"/>
      <c r="AK17" s="96"/>
      <c r="AT17" s="97"/>
    </row>
    <row r="18" spans="1:46" s="95" customFormat="1" ht="18" customHeight="1">
      <c r="A18" s="313" t="s">
        <v>430</v>
      </c>
      <c r="B18" s="308"/>
      <c r="C18" s="308"/>
      <c r="D18" s="308"/>
      <c r="E18" s="308"/>
      <c r="F18" s="308"/>
      <c r="G18" s="308"/>
      <c r="H18" s="308"/>
      <c r="I18" s="308"/>
      <c r="J18" s="308"/>
      <c r="K18" s="308"/>
      <c r="L18" s="308"/>
      <c r="M18" s="308"/>
      <c r="N18" s="308"/>
      <c r="O18" s="308"/>
      <c r="P18" s="308"/>
      <c r="Q18" s="308"/>
      <c r="R18" s="308"/>
      <c r="S18" s="308"/>
      <c r="T18" s="308"/>
      <c r="U18" s="308"/>
      <c r="V18" s="308"/>
      <c r="W18" s="308"/>
      <c r="X18" s="308"/>
      <c r="Y18" s="308"/>
      <c r="Z18" s="308"/>
      <c r="AA18" s="308"/>
      <c r="AB18" s="308"/>
      <c r="AC18" s="308"/>
      <c r="AD18" s="308"/>
      <c r="AE18" s="308"/>
      <c r="AF18" s="308"/>
      <c r="AG18" s="308"/>
      <c r="AH18" s="308"/>
      <c r="AI18" s="308"/>
      <c r="AJ18" s="314"/>
      <c r="AK18" s="96"/>
      <c r="AT18" s="97"/>
    </row>
    <row r="19" spans="1:46" ht="18" customHeight="1">
      <c r="A19" s="315"/>
      <c r="B19" s="316"/>
      <c r="C19" s="317"/>
      <c r="D19" s="318" t="s">
        <v>257</v>
      </c>
      <c r="E19" s="319"/>
      <c r="F19" s="319"/>
      <c r="G19" s="319"/>
      <c r="H19" s="319"/>
      <c r="I19" s="319"/>
      <c r="J19" s="319"/>
      <c r="K19" s="319"/>
      <c r="L19" s="319"/>
      <c r="M19" s="320"/>
      <c r="N19" s="321"/>
      <c r="O19" s="321"/>
      <c r="P19" s="322"/>
      <c r="Q19" s="301"/>
      <c r="R19" s="294"/>
      <c r="S19" s="294"/>
      <c r="T19" s="323"/>
      <c r="U19" s="324" t="s">
        <v>149</v>
      </c>
      <c r="V19" s="325"/>
      <c r="W19" s="325"/>
      <c r="X19" s="325"/>
      <c r="Y19" s="325"/>
      <c r="Z19" s="325"/>
      <c r="AA19" s="325"/>
      <c r="AB19" s="325"/>
      <c r="AC19" s="326"/>
      <c r="AD19" s="325"/>
      <c r="AE19" s="325"/>
      <c r="AF19" s="325"/>
      <c r="AG19" s="327"/>
      <c r="AH19" s="301"/>
      <c r="AI19" s="301"/>
      <c r="AJ19" s="328"/>
      <c r="AK19" s="96"/>
      <c r="AT19" s="98"/>
    </row>
    <row r="20" spans="1:46" ht="3.75" customHeight="1" thickBot="1">
      <c r="A20" s="329"/>
      <c r="B20" s="330"/>
      <c r="C20" s="330"/>
      <c r="D20" s="330"/>
      <c r="E20" s="330"/>
      <c r="F20" s="330"/>
      <c r="G20" s="330"/>
      <c r="H20" s="330"/>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0"/>
      <c r="AI20" s="330"/>
      <c r="AJ20" s="331"/>
      <c r="AK20" s="92"/>
      <c r="AT20" s="98"/>
    </row>
    <row r="21" spans="1:46" ht="13.5" customHeight="1">
      <c r="A21" s="294"/>
      <c r="B21" s="294"/>
      <c r="C21" s="294"/>
      <c r="D21" s="294"/>
      <c r="E21" s="294"/>
      <c r="F21" s="294"/>
      <c r="G21" s="294"/>
      <c r="H21" s="294"/>
      <c r="I21" s="294"/>
      <c r="J21" s="294"/>
      <c r="K21" s="294"/>
      <c r="L21" s="294"/>
      <c r="M21" s="294"/>
      <c r="N21" s="294"/>
      <c r="O21" s="294"/>
      <c r="P21" s="294"/>
      <c r="Q21" s="294"/>
      <c r="R21" s="294"/>
      <c r="S21" s="294"/>
      <c r="T21" s="294"/>
      <c r="U21" s="294"/>
      <c r="V21" s="294"/>
      <c r="W21" s="294"/>
      <c r="X21" s="294"/>
      <c r="Y21" s="294"/>
      <c r="Z21" s="294"/>
      <c r="AA21" s="294"/>
      <c r="AB21" s="294"/>
      <c r="AC21" s="294"/>
      <c r="AD21" s="294"/>
      <c r="AE21" s="294"/>
      <c r="AF21" s="294"/>
      <c r="AG21" s="294"/>
      <c r="AH21" s="294"/>
      <c r="AI21" s="294"/>
      <c r="AJ21" s="296"/>
      <c r="AK21" s="92"/>
      <c r="AT21" s="98"/>
    </row>
    <row r="22" spans="1:46" ht="15" customHeight="1">
      <c r="A22" s="332" t="s">
        <v>259</v>
      </c>
      <c r="B22" s="294"/>
      <c r="C22" s="333"/>
      <c r="D22" s="333"/>
      <c r="E22" s="333"/>
      <c r="F22" s="333"/>
      <c r="G22" s="333"/>
      <c r="H22" s="333"/>
      <c r="I22" s="333"/>
      <c r="J22" s="333"/>
      <c r="K22" s="333"/>
      <c r="L22" s="333"/>
      <c r="M22" s="333"/>
      <c r="N22" s="333"/>
      <c r="O22" s="333"/>
      <c r="P22" s="333"/>
      <c r="Q22" s="333"/>
      <c r="R22" s="333"/>
      <c r="S22" s="333"/>
      <c r="T22" s="333"/>
      <c r="U22" s="333"/>
      <c r="V22" s="333"/>
      <c r="W22" s="333"/>
      <c r="X22" s="333"/>
      <c r="Y22" s="333"/>
      <c r="Z22" s="333"/>
      <c r="AA22" s="333"/>
      <c r="AB22" s="333"/>
      <c r="AC22" s="333"/>
      <c r="AD22" s="333"/>
      <c r="AE22" s="333"/>
      <c r="AF22" s="333"/>
      <c r="AG22" s="333"/>
      <c r="AH22" s="333"/>
      <c r="AI22" s="333"/>
      <c r="AJ22" s="296"/>
      <c r="AK22" s="92"/>
      <c r="AT22" s="98"/>
    </row>
    <row r="23" spans="1:46" ht="15" customHeight="1">
      <c r="A23" s="334"/>
      <c r="B23" s="335" t="s">
        <v>236</v>
      </c>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33"/>
      <c r="AH23" s="333"/>
      <c r="AI23" s="333"/>
      <c r="AJ23" s="296"/>
      <c r="AK23" s="92"/>
      <c r="AT23" s="98"/>
    </row>
    <row r="24" spans="1:46" ht="4.5" customHeight="1">
      <c r="A24" s="294"/>
      <c r="B24" s="336"/>
      <c r="C24" s="333"/>
      <c r="D24" s="333"/>
      <c r="E24" s="333"/>
      <c r="F24" s="333"/>
      <c r="G24" s="333"/>
      <c r="H24" s="333"/>
      <c r="I24" s="333"/>
      <c r="J24" s="333"/>
      <c r="K24" s="333"/>
      <c r="L24" s="333"/>
      <c r="M24" s="333"/>
      <c r="N24" s="333"/>
      <c r="O24" s="333"/>
      <c r="P24" s="333"/>
      <c r="Q24" s="333"/>
      <c r="R24" s="333"/>
      <c r="S24" s="333"/>
      <c r="T24" s="333"/>
      <c r="U24" s="333"/>
      <c r="V24" s="333"/>
      <c r="W24" s="333"/>
      <c r="X24" s="333"/>
      <c r="Y24" s="333"/>
      <c r="Z24" s="333"/>
      <c r="AA24" s="333"/>
      <c r="AB24" s="333"/>
      <c r="AC24" s="333"/>
      <c r="AD24" s="333"/>
      <c r="AE24" s="333"/>
      <c r="AF24" s="333"/>
      <c r="AG24" s="333"/>
      <c r="AH24" s="333"/>
      <c r="AI24" s="333"/>
      <c r="AJ24" s="296"/>
      <c r="AK24" s="92"/>
      <c r="AT24" s="98"/>
    </row>
    <row r="25" spans="1:46" ht="15" customHeight="1">
      <c r="A25" s="294" t="s">
        <v>49</v>
      </c>
      <c r="B25" s="336"/>
      <c r="C25" s="333"/>
      <c r="D25" s="333"/>
      <c r="E25" s="333"/>
      <c r="F25" s="333"/>
      <c r="G25" s="333"/>
      <c r="H25" s="333"/>
      <c r="I25" s="333"/>
      <c r="J25" s="333"/>
      <c r="K25" s="333"/>
      <c r="L25" s="333"/>
      <c r="M25" s="333"/>
      <c r="N25" s="333"/>
      <c r="O25" s="333"/>
      <c r="P25" s="333"/>
      <c r="Q25" s="333"/>
      <c r="R25" s="333"/>
      <c r="S25" s="333"/>
      <c r="T25" s="333"/>
      <c r="U25" s="333"/>
      <c r="V25" s="333"/>
      <c r="W25" s="333"/>
      <c r="X25" s="333"/>
      <c r="Y25" s="333"/>
      <c r="Z25" s="333"/>
      <c r="AA25" s="333"/>
      <c r="AB25" s="333"/>
      <c r="AC25" s="333"/>
      <c r="AD25" s="333"/>
      <c r="AE25" s="333"/>
      <c r="AF25" s="333"/>
      <c r="AG25" s="333"/>
      <c r="AH25" s="333"/>
      <c r="AI25" s="333"/>
      <c r="AJ25" s="296"/>
      <c r="AK25" s="92"/>
      <c r="AT25" s="98"/>
    </row>
    <row r="26" spans="1:46" ht="21" customHeight="1">
      <c r="A26" s="305" t="s">
        <v>47</v>
      </c>
      <c r="B26" s="337" t="s">
        <v>342</v>
      </c>
      <c r="C26" s="337"/>
      <c r="D26" s="337"/>
      <c r="E26" s="337"/>
      <c r="F26" s="337"/>
      <c r="G26" s="337"/>
      <c r="H26" s="337"/>
      <c r="I26" s="337"/>
      <c r="J26" s="337"/>
      <c r="K26" s="337"/>
      <c r="L26" s="338"/>
      <c r="M26" s="339" t="s">
        <v>397</v>
      </c>
      <c r="N26" s="1012" t="s">
        <v>398</v>
      </c>
      <c r="O26" s="1013"/>
      <c r="P26" s="1013"/>
      <c r="Q26" s="1013"/>
      <c r="R26" s="1013"/>
      <c r="S26" s="1013"/>
      <c r="T26" s="1013"/>
      <c r="U26" s="1013"/>
      <c r="V26" s="1013"/>
      <c r="W26" s="1013"/>
      <c r="X26" s="1013"/>
      <c r="Y26" s="1013"/>
      <c r="Z26" s="1013"/>
      <c r="AA26" s="1013"/>
      <c r="AB26" s="1013"/>
      <c r="AC26" s="1013"/>
      <c r="AD26" s="1013"/>
      <c r="AE26" s="1013"/>
      <c r="AF26" s="1013"/>
      <c r="AG26" s="1013"/>
      <c r="AH26" s="1013"/>
      <c r="AI26" s="1013"/>
      <c r="AJ26" s="1014"/>
      <c r="AK26" s="92"/>
      <c r="AT26" s="98"/>
    </row>
    <row r="27" spans="1:46" ht="21" customHeight="1">
      <c r="A27" s="340" t="s">
        <v>11</v>
      </c>
      <c r="B27" s="337" t="s">
        <v>374</v>
      </c>
      <c r="C27" s="341"/>
      <c r="D27" s="341"/>
      <c r="E27" s="341"/>
      <c r="F27" s="341"/>
      <c r="G27" s="341"/>
      <c r="H27" s="341"/>
      <c r="I27" s="341"/>
      <c r="J27" s="341"/>
      <c r="K27" s="341"/>
      <c r="L27" s="341"/>
      <c r="M27" s="342"/>
      <c r="N27" s="1015"/>
      <c r="O27" s="1016"/>
      <c r="P27" s="1016"/>
      <c r="Q27" s="1016"/>
      <c r="R27" s="1016"/>
      <c r="S27" s="1016"/>
      <c r="T27" s="1016"/>
      <c r="U27" s="1016"/>
      <c r="V27" s="1016"/>
      <c r="W27" s="1016"/>
      <c r="X27" s="1016"/>
      <c r="Y27" s="1016"/>
      <c r="Z27" s="1016"/>
      <c r="AA27" s="1016"/>
      <c r="AB27" s="1016"/>
      <c r="AC27" s="1016"/>
      <c r="AD27" s="1016"/>
      <c r="AE27" s="1016"/>
      <c r="AF27" s="1016"/>
      <c r="AG27" s="1016"/>
      <c r="AH27" s="1016"/>
      <c r="AI27" s="1016"/>
      <c r="AJ27" s="1017"/>
      <c r="AK27" s="92"/>
      <c r="AT27" s="98"/>
    </row>
    <row r="28" spans="1:46" ht="21" customHeight="1" thickBot="1">
      <c r="A28" s="340" t="s">
        <v>37</v>
      </c>
      <c r="B28" s="337" t="s">
        <v>100</v>
      </c>
      <c r="C28" s="341"/>
      <c r="D28" s="852">
        <f>$AD$4</f>
        <v>3</v>
      </c>
      <c r="E28" s="852"/>
      <c r="F28" s="343" t="s">
        <v>284</v>
      </c>
      <c r="G28" s="341"/>
      <c r="H28" s="341"/>
      <c r="I28" s="341"/>
      <c r="J28" s="341"/>
      <c r="K28" s="341"/>
      <c r="L28" s="341"/>
      <c r="M28" s="341"/>
      <c r="N28" s="341"/>
      <c r="O28" s="341"/>
      <c r="P28" s="341"/>
      <c r="Q28" s="341"/>
      <c r="R28" s="341"/>
      <c r="S28" s="341"/>
      <c r="T28" s="341"/>
      <c r="U28" s="341"/>
      <c r="V28" s="341"/>
      <c r="W28" s="341"/>
      <c r="X28" s="341"/>
      <c r="Y28" s="341"/>
      <c r="Z28" s="341"/>
      <c r="AA28" s="341"/>
      <c r="AB28" s="853">
        <f>'別紙様式2-2 個表_処遇'!$O$5</f>
        <v>54637200</v>
      </c>
      <c r="AC28" s="854"/>
      <c r="AD28" s="854"/>
      <c r="AE28" s="854"/>
      <c r="AF28" s="854"/>
      <c r="AG28" s="854"/>
      <c r="AH28" s="854"/>
      <c r="AI28" s="807" t="s">
        <v>2</v>
      </c>
      <c r="AJ28" s="808"/>
      <c r="AK28" s="96"/>
      <c r="AT28" s="98"/>
    </row>
    <row r="29" spans="1:46" ht="21" customHeight="1" thickBot="1">
      <c r="A29" s="344" t="s">
        <v>29</v>
      </c>
      <c r="B29" s="345" t="s">
        <v>431</v>
      </c>
      <c r="C29" s="346"/>
      <c r="D29" s="345"/>
      <c r="E29" s="345"/>
      <c r="F29" s="345"/>
      <c r="G29" s="345"/>
      <c r="H29" s="345"/>
      <c r="I29" s="345"/>
      <c r="J29" s="345"/>
      <c r="K29" s="345"/>
      <c r="L29" s="345"/>
      <c r="M29" s="345"/>
      <c r="N29" s="345"/>
      <c r="O29" s="345"/>
      <c r="P29" s="345"/>
      <c r="Q29" s="345"/>
      <c r="R29" s="345"/>
      <c r="S29" s="345"/>
      <c r="T29" s="345"/>
      <c r="U29" s="345"/>
      <c r="V29" s="345"/>
      <c r="W29" s="345"/>
      <c r="X29" s="345"/>
      <c r="Y29" s="345"/>
      <c r="Z29" s="347"/>
      <c r="AA29" s="348" t="s">
        <v>373</v>
      </c>
      <c r="AB29" s="794">
        <f>IFERROR(AB30-AB31,"")</f>
        <v>55000000</v>
      </c>
      <c r="AC29" s="795"/>
      <c r="AD29" s="795"/>
      <c r="AE29" s="795"/>
      <c r="AF29" s="795"/>
      <c r="AG29" s="795"/>
      <c r="AH29" s="795"/>
      <c r="AI29" s="807" t="s">
        <v>2</v>
      </c>
      <c r="AJ29" s="808"/>
      <c r="AK29" s="92" t="s">
        <v>315</v>
      </c>
      <c r="AL29" s="103" t="str">
        <f>IFERROR(IF(AND(ISNUMBER(AB29),ISNUMBER(AB28),AB29&gt;AB28),"○","☓"),"")</f>
        <v>○</v>
      </c>
      <c r="AM29" s="104" t="s">
        <v>316</v>
      </c>
      <c r="AN29" s="105"/>
      <c r="AO29" s="105"/>
      <c r="AP29" s="105"/>
      <c r="AQ29" s="105"/>
      <c r="AR29" s="105"/>
      <c r="AS29" s="105"/>
      <c r="AT29" s="106"/>
    </row>
    <row r="30" spans="1:46" ht="21" customHeight="1" thickBot="1">
      <c r="A30" s="349"/>
      <c r="B30" s="873" t="s">
        <v>376</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44">
        <v>343000000</v>
      </c>
      <c r="AC30" s="875"/>
      <c r="AD30" s="875"/>
      <c r="AE30" s="875"/>
      <c r="AF30" s="875"/>
      <c r="AG30" s="875"/>
      <c r="AH30" s="876"/>
      <c r="AI30" s="789" t="s">
        <v>2</v>
      </c>
      <c r="AJ30" s="790"/>
      <c r="AK30" s="92"/>
      <c r="AT30" s="98"/>
    </row>
    <row r="31" spans="1:46" ht="21" customHeight="1" thickBot="1">
      <c r="A31" s="350"/>
      <c r="B31" s="871" t="s">
        <v>432</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796">
        <f>AB32-AB33-AB34-AB35</f>
        <v>288000000</v>
      </c>
      <c r="AC31" s="797"/>
      <c r="AD31" s="797"/>
      <c r="AE31" s="797"/>
      <c r="AF31" s="797"/>
      <c r="AG31" s="797"/>
      <c r="AH31" s="797"/>
      <c r="AI31" s="798" t="s">
        <v>2</v>
      </c>
      <c r="AJ31" s="799"/>
      <c r="AK31" s="92"/>
      <c r="AT31" s="98"/>
    </row>
    <row r="32" spans="1:46" ht="21" customHeight="1" thickBot="1">
      <c r="A32" s="351"/>
      <c r="B32" s="833"/>
      <c r="C32" s="352" t="s">
        <v>285</v>
      </c>
      <c r="D32" s="352"/>
      <c r="E32" s="353"/>
      <c r="F32" s="353"/>
      <c r="G32" s="353"/>
      <c r="H32" s="353"/>
      <c r="I32" s="353"/>
      <c r="J32" s="353"/>
      <c r="K32" s="353"/>
      <c r="L32" s="353"/>
      <c r="M32" s="353"/>
      <c r="N32" s="353"/>
      <c r="O32" s="353"/>
      <c r="P32" s="353"/>
      <c r="Q32" s="353"/>
      <c r="R32" s="353"/>
      <c r="S32" s="353"/>
      <c r="T32" s="353"/>
      <c r="U32" s="353"/>
      <c r="V32" s="353"/>
      <c r="W32" s="353"/>
      <c r="X32" s="353"/>
      <c r="Y32" s="353"/>
      <c r="Z32" s="353"/>
      <c r="AA32" s="353"/>
      <c r="AB32" s="844">
        <v>358500000</v>
      </c>
      <c r="AC32" s="875"/>
      <c r="AD32" s="875"/>
      <c r="AE32" s="875"/>
      <c r="AF32" s="875"/>
      <c r="AG32" s="875"/>
      <c r="AH32" s="876"/>
      <c r="AI32" s="811" t="s">
        <v>2</v>
      </c>
      <c r="AJ32" s="812"/>
      <c r="AK32" s="96"/>
      <c r="AT32" s="98"/>
    </row>
    <row r="33" spans="1:46" ht="21" customHeight="1" thickBot="1">
      <c r="A33" s="351"/>
      <c r="B33" s="833"/>
      <c r="C33" s="354" t="s">
        <v>384</v>
      </c>
      <c r="D33" s="354"/>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844">
        <v>54500000</v>
      </c>
      <c r="AC33" s="845"/>
      <c r="AD33" s="845"/>
      <c r="AE33" s="845"/>
      <c r="AF33" s="845"/>
      <c r="AG33" s="845"/>
      <c r="AH33" s="846"/>
      <c r="AI33" s="789" t="s">
        <v>2</v>
      </c>
      <c r="AJ33" s="790"/>
      <c r="AK33" s="96"/>
      <c r="AT33" s="98"/>
    </row>
    <row r="34" spans="1:46" ht="21" customHeight="1" thickBot="1">
      <c r="A34" s="351"/>
      <c r="B34" s="833"/>
      <c r="C34" s="354" t="s">
        <v>433</v>
      </c>
      <c r="D34" s="354"/>
      <c r="E34" s="355"/>
      <c r="F34" s="355"/>
      <c r="G34" s="355"/>
      <c r="H34" s="355"/>
      <c r="I34" s="355"/>
      <c r="J34" s="355"/>
      <c r="K34" s="355"/>
      <c r="L34" s="355"/>
      <c r="M34" s="355"/>
      <c r="N34" s="355"/>
      <c r="O34" s="355"/>
      <c r="P34" s="355"/>
      <c r="Q34" s="355"/>
      <c r="R34" s="355"/>
      <c r="S34" s="355"/>
      <c r="T34" s="355"/>
      <c r="U34" s="356"/>
      <c r="V34" s="357"/>
      <c r="W34" s="357"/>
      <c r="X34" s="357"/>
      <c r="Y34" s="357"/>
      <c r="Z34" s="358"/>
      <c r="AA34" s="358"/>
      <c r="AB34" s="878">
        <v>16000000</v>
      </c>
      <c r="AC34" s="879"/>
      <c r="AD34" s="879"/>
      <c r="AE34" s="879"/>
      <c r="AF34" s="879"/>
      <c r="AG34" s="879"/>
      <c r="AH34" s="880"/>
      <c r="AI34" s="789" t="s">
        <v>2</v>
      </c>
      <c r="AJ34" s="790"/>
      <c r="AK34" s="96"/>
      <c r="AT34" s="98"/>
    </row>
    <row r="35" spans="1:46" ht="21" customHeight="1" thickBot="1">
      <c r="A35" s="359"/>
      <c r="B35" s="360"/>
      <c r="C35" s="361" t="s">
        <v>375</v>
      </c>
      <c r="D35" s="361"/>
      <c r="E35" s="362"/>
      <c r="F35" s="362"/>
      <c r="G35" s="362"/>
      <c r="H35" s="362"/>
      <c r="I35" s="362"/>
      <c r="J35" s="362"/>
      <c r="K35" s="362"/>
      <c r="L35" s="362"/>
      <c r="M35" s="355"/>
      <c r="N35" s="355"/>
      <c r="O35" s="355"/>
      <c r="P35" s="355"/>
      <c r="Q35" s="355"/>
      <c r="R35" s="355"/>
      <c r="S35" s="355"/>
      <c r="T35" s="355"/>
      <c r="U35" s="356"/>
      <c r="V35" s="357"/>
      <c r="W35" s="357"/>
      <c r="X35" s="357"/>
      <c r="Y35" s="357"/>
      <c r="Z35" s="358"/>
      <c r="AA35" s="358"/>
      <c r="AB35" s="834"/>
      <c r="AC35" s="835"/>
      <c r="AD35" s="835"/>
      <c r="AE35" s="835"/>
      <c r="AF35" s="835"/>
      <c r="AG35" s="835"/>
      <c r="AH35" s="836"/>
      <c r="AI35" s="837" t="s">
        <v>228</v>
      </c>
      <c r="AJ35" s="838"/>
      <c r="AK35" s="96"/>
      <c r="AT35" s="98"/>
    </row>
    <row r="36" spans="1:46" s="95" customFormat="1" ht="21" customHeight="1" thickBot="1">
      <c r="A36" s="305" t="s">
        <v>101</v>
      </c>
      <c r="B36" s="831" t="s">
        <v>16</v>
      </c>
      <c r="C36" s="831"/>
      <c r="D36" s="831"/>
      <c r="E36" s="831"/>
      <c r="F36" s="831"/>
      <c r="G36" s="831"/>
      <c r="H36" s="831"/>
      <c r="I36" s="831"/>
      <c r="J36" s="831"/>
      <c r="K36" s="831"/>
      <c r="L36" s="832"/>
      <c r="M36" s="363"/>
      <c r="N36" s="364" t="s">
        <v>36</v>
      </c>
      <c r="O36" s="364"/>
      <c r="P36" s="881">
        <v>3</v>
      </c>
      <c r="Q36" s="881"/>
      <c r="R36" s="364" t="s">
        <v>12</v>
      </c>
      <c r="S36" s="881">
        <v>4</v>
      </c>
      <c r="T36" s="881"/>
      <c r="U36" s="364" t="s">
        <v>13</v>
      </c>
      <c r="V36" s="882" t="s">
        <v>14</v>
      </c>
      <c r="W36" s="882"/>
      <c r="X36" s="364" t="s">
        <v>36</v>
      </c>
      <c r="Y36" s="364"/>
      <c r="Z36" s="881">
        <v>4</v>
      </c>
      <c r="AA36" s="881"/>
      <c r="AB36" s="364" t="s">
        <v>12</v>
      </c>
      <c r="AC36" s="881">
        <v>3</v>
      </c>
      <c r="AD36" s="881"/>
      <c r="AE36" s="364" t="s">
        <v>13</v>
      </c>
      <c r="AF36" s="364"/>
      <c r="AG36" s="364"/>
      <c r="AH36" s="882"/>
      <c r="AI36" s="882"/>
      <c r="AJ36" s="365"/>
      <c r="AK36" s="96"/>
    </row>
    <row r="37" spans="1:46" ht="6.75" customHeight="1">
      <c r="A37" s="366"/>
      <c r="B37" s="367"/>
      <c r="C37" s="367"/>
      <c r="D37" s="367"/>
      <c r="E37" s="367"/>
      <c r="F37" s="367"/>
      <c r="G37" s="367"/>
      <c r="H37" s="367"/>
      <c r="I37" s="367"/>
      <c r="J37" s="367"/>
      <c r="K37" s="367"/>
      <c r="L37" s="367"/>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9"/>
      <c r="AK37" s="92"/>
      <c r="AT37" s="98"/>
    </row>
    <row r="38" spans="1:46" ht="13.5" customHeight="1" thickBot="1">
      <c r="A38" s="370" t="s">
        <v>117</v>
      </c>
      <c r="B38" s="371"/>
      <c r="C38" s="371"/>
      <c r="D38" s="371"/>
      <c r="E38" s="371"/>
      <c r="F38" s="371"/>
      <c r="G38" s="371"/>
      <c r="H38" s="371"/>
      <c r="I38" s="371"/>
      <c r="J38" s="371"/>
      <c r="K38" s="371"/>
      <c r="L38" s="371"/>
      <c r="M38" s="371"/>
      <c r="N38" s="371"/>
      <c r="O38" s="371"/>
      <c r="P38" s="371"/>
      <c r="Q38" s="371"/>
      <c r="R38" s="371"/>
      <c r="S38" s="371"/>
      <c r="T38" s="371"/>
      <c r="U38" s="371"/>
      <c r="V38" s="371"/>
      <c r="W38" s="371"/>
      <c r="X38" s="371"/>
      <c r="Y38" s="371"/>
      <c r="Z38" s="371"/>
      <c r="AA38" s="371"/>
      <c r="AB38" s="371"/>
      <c r="AC38" s="371"/>
      <c r="AD38" s="371"/>
      <c r="AE38" s="371"/>
      <c r="AF38" s="371"/>
      <c r="AG38" s="371"/>
      <c r="AH38" s="371"/>
      <c r="AI38" s="371"/>
      <c r="AJ38" s="372"/>
      <c r="AK38" s="92"/>
      <c r="AT38" s="98"/>
    </row>
    <row r="39" spans="1:46" ht="24" customHeight="1" thickBot="1">
      <c r="A39" s="373" t="s">
        <v>118</v>
      </c>
      <c r="B39" s="883" t="s">
        <v>377</v>
      </c>
      <c r="C39" s="883"/>
      <c r="D39" s="883"/>
      <c r="E39" s="883"/>
      <c r="F39" s="883"/>
      <c r="G39" s="883"/>
      <c r="H39" s="883"/>
      <c r="I39" s="883"/>
      <c r="J39" s="883"/>
      <c r="K39" s="883"/>
      <c r="L39" s="883"/>
      <c r="M39" s="883"/>
      <c r="N39" s="883"/>
      <c r="O39" s="883"/>
      <c r="P39" s="883"/>
      <c r="Q39" s="883"/>
      <c r="R39" s="883"/>
      <c r="S39" s="883"/>
      <c r="T39" s="883"/>
      <c r="U39" s="883"/>
      <c r="V39" s="883"/>
      <c r="W39" s="883"/>
      <c r="X39" s="883"/>
      <c r="Y39" s="883"/>
      <c r="Z39" s="883"/>
      <c r="AA39" s="883"/>
      <c r="AB39" s="883"/>
      <c r="AC39" s="883"/>
      <c r="AD39" s="883"/>
      <c r="AE39" s="883"/>
      <c r="AF39" s="883"/>
      <c r="AG39" s="883"/>
      <c r="AH39" s="883"/>
      <c r="AI39" s="883"/>
      <c r="AJ39" s="883"/>
      <c r="AK39" s="92"/>
      <c r="AL39" s="103" t="str">
        <f>IFERROR(IF(AND(ISNUMBER(P36),ISNUMBER(Z36),ISNUMBER(S36),ISNUMBER(AC36),P36=AD4,Z36=P36+1,S36=4,AC36=3),"○","！"),"")</f>
        <v>○</v>
      </c>
      <c r="AM39" s="104" t="str">
        <f>IFERROR(IF(AND(ISNUMBER(P36),ISNUMBER(Z36),ISNUMBER(S36),ISNUMBER(AC36),P36=AD4,Z36=P36+1,S36=4,AC36=3),"賃金改善実施期間は原則通り入力されています。","原則、計画年の4月から翌年3月までの連続する期間を記入してください。"),"")</f>
        <v>賃金改善実施期間は原則通り入力されています。</v>
      </c>
      <c r="AN39" s="105"/>
      <c r="AO39" s="105"/>
      <c r="AP39" s="105"/>
      <c r="AQ39" s="105"/>
      <c r="AR39" s="105"/>
      <c r="AS39" s="105"/>
      <c r="AT39" s="106"/>
    </row>
    <row r="40" spans="1:46" ht="24" customHeight="1">
      <c r="A40" s="373" t="s">
        <v>118</v>
      </c>
      <c r="B40" s="843" t="s">
        <v>434</v>
      </c>
      <c r="C40" s="843"/>
      <c r="D40" s="843"/>
      <c r="E40" s="843"/>
      <c r="F40" s="843"/>
      <c r="G40" s="843"/>
      <c r="H40" s="843"/>
      <c r="I40" s="843"/>
      <c r="J40" s="843"/>
      <c r="K40" s="843"/>
      <c r="L40" s="843"/>
      <c r="M40" s="843"/>
      <c r="N40" s="843"/>
      <c r="O40" s="843"/>
      <c r="P40" s="843"/>
      <c r="Q40" s="843"/>
      <c r="R40" s="843"/>
      <c r="S40" s="843"/>
      <c r="T40" s="843"/>
      <c r="U40" s="843"/>
      <c r="V40" s="843"/>
      <c r="W40" s="843"/>
      <c r="X40" s="843"/>
      <c r="Y40" s="843"/>
      <c r="Z40" s="843"/>
      <c r="AA40" s="843"/>
      <c r="AB40" s="843"/>
      <c r="AC40" s="843"/>
      <c r="AD40" s="843"/>
      <c r="AE40" s="843"/>
      <c r="AF40" s="843"/>
      <c r="AG40" s="843"/>
      <c r="AH40" s="843"/>
      <c r="AI40" s="843"/>
      <c r="AJ40" s="843"/>
      <c r="AK40" s="92"/>
      <c r="AT40" s="98"/>
    </row>
    <row r="41" spans="1:46" s="99" customFormat="1" ht="36" customHeight="1">
      <c r="A41" s="373" t="s">
        <v>118</v>
      </c>
      <c r="B41" s="843" t="s">
        <v>435</v>
      </c>
      <c r="C41" s="843"/>
      <c r="D41" s="843"/>
      <c r="E41" s="843"/>
      <c r="F41" s="843"/>
      <c r="G41" s="843"/>
      <c r="H41" s="843"/>
      <c r="I41" s="843"/>
      <c r="J41" s="843"/>
      <c r="K41" s="843"/>
      <c r="L41" s="843"/>
      <c r="M41" s="843"/>
      <c r="N41" s="843"/>
      <c r="O41" s="843"/>
      <c r="P41" s="843"/>
      <c r="Q41" s="843"/>
      <c r="R41" s="843"/>
      <c r="S41" s="843"/>
      <c r="T41" s="843"/>
      <c r="U41" s="843"/>
      <c r="V41" s="843"/>
      <c r="W41" s="843"/>
      <c r="X41" s="843"/>
      <c r="Y41" s="843"/>
      <c r="Z41" s="843"/>
      <c r="AA41" s="843"/>
      <c r="AB41" s="843"/>
      <c r="AC41" s="843"/>
      <c r="AD41" s="843"/>
      <c r="AE41" s="843"/>
      <c r="AF41" s="843"/>
      <c r="AG41" s="843"/>
      <c r="AH41" s="843"/>
      <c r="AI41" s="843"/>
      <c r="AJ41" s="843"/>
      <c r="AK41" s="92"/>
      <c r="AT41" s="108"/>
    </row>
    <row r="42" spans="1:46" s="99" customFormat="1" ht="45.75" customHeight="1">
      <c r="A42" s="373" t="s">
        <v>118</v>
      </c>
      <c r="B42" s="877" t="s">
        <v>429</v>
      </c>
      <c r="C42" s="877"/>
      <c r="D42" s="877"/>
      <c r="E42" s="877"/>
      <c r="F42" s="877"/>
      <c r="G42" s="877"/>
      <c r="H42" s="877"/>
      <c r="I42" s="877"/>
      <c r="J42" s="877"/>
      <c r="K42" s="877"/>
      <c r="L42" s="877"/>
      <c r="M42" s="877"/>
      <c r="N42" s="877"/>
      <c r="O42" s="877"/>
      <c r="P42" s="877"/>
      <c r="Q42" s="877"/>
      <c r="R42" s="877"/>
      <c r="S42" s="877"/>
      <c r="T42" s="877"/>
      <c r="U42" s="877"/>
      <c r="V42" s="877"/>
      <c r="W42" s="877"/>
      <c r="X42" s="877"/>
      <c r="Y42" s="877"/>
      <c r="Z42" s="877"/>
      <c r="AA42" s="877"/>
      <c r="AB42" s="877"/>
      <c r="AC42" s="877"/>
      <c r="AD42" s="877"/>
      <c r="AE42" s="877"/>
      <c r="AF42" s="877"/>
      <c r="AG42" s="877"/>
      <c r="AH42" s="877"/>
      <c r="AI42" s="877"/>
      <c r="AJ42" s="877"/>
      <c r="AK42" s="92"/>
      <c r="AT42" s="108"/>
    </row>
    <row r="43" spans="1:46" s="99" customFormat="1" ht="15" customHeight="1">
      <c r="A43" s="373"/>
      <c r="B43" s="374"/>
      <c r="C43" s="374"/>
      <c r="D43" s="374"/>
      <c r="E43" s="374"/>
      <c r="F43" s="374"/>
      <c r="G43" s="374"/>
      <c r="H43" s="374"/>
      <c r="I43" s="374"/>
      <c r="J43" s="374"/>
      <c r="K43" s="374"/>
      <c r="L43" s="374"/>
      <c r="M43" s="374"/>
      <c r="N43" s="374"/>
      <c r="O43" s="374"/>
      <c r="P43" s="374"/>
      <c r="Q43" s="374"/>
      <c r="R43" s="374"/>
      <c r="S43" s="374"/>
      <c r="T43" s="374"/>
      <c r="U43" s="374"/>
      <c r="V43" s="374"/>
      <c r="W43" s="374"/>
      <c r="X43" s="374"/>
      <c r="Y43" s="374"/>
      <c r="Z43" s="374"/>
      <c r="AA43" s="374"/>
      <c r="AB43" s="374"/>
      <c r="AC43" s="374"/>
      <c r="AD43" s="374"/>
      <c r="AE43" s="374"/>
      <c r="AF43" s="374"/>
      <c r="AG43" s="374"/>
      <c r="AH43" s="374"/>
      <c r="AI43" s="374"/>
      <c r="AJ43" s="375"/>
      <c r="AK43" s="92"/>
      <c r="AT43" s="108"/>
    </row>
    <row r="44" spans="1:46" ht="15" customHeight="1">
      <c r="A44" s="294" t="s">
        <v>48</v>
      </c>
      <c r="B44" s="336"/>
      <c r="C44" s="333"/>
      <c r="D44" s="333"/>
      <c r="E44" s="333"/>
      <c r="F44" s="333"/>
      <c r="G44" s="333"/>
      <c r="H44" s="333"/>
      <c r="I44" s="333"/>
      <c r="J44" s="333"/>
      <c r="K44" s="333"/>
      <c r="L44" s="333"/>
      <c r="M44" s="333"/>
      <c r="N44" s="333"/>
      <c r="O44" s="333"/>
      <c r="P44" s="333"/>
      <c r="Q44" s="333"/>
      <c r="R44" s="333"/>
      <c r="S44" s="333"/>
      <c r="T44" s="333"/>
      <c r="U44" s="333"/>
      <c r="V44" s="333"/>
      <c r="W44" s="333"/>
      <c r="X44" s="333"/>
      <c r="Y44" s="376"/>
      <c r="Z44" s="333"/>
      <c r="AA44" s="333"/>
      <c r="AB44" s="333"/>
      <c r="AC44" s="333"/>
      <c r="AD44" s="333"/>
      <c r="AE44" s="333"/>
      <c r="AF44" s="333"/>
      <c r="AG44" s="333"/>
      <c r="AH44" s="333"/>
      <c r="AI44" s="333"/>
      <c r="AJ44" s="296"/>
      <c r="AK44" s="92"/>
      <c r="AT44" s="98"/>
    </row>
    <row r="45" spans="1:46" ht="21" customHeight="1">
      <c r="A45" s="305" t="s">
        <v>10</v>
      </c>
      <c r="B45" s="809" t="s">
        <v>343</v>
      </c>
      <c r="C45" s="809"/>
      <c r="D45" s="809"/>
      <c r="E45" s="809"/>
      <c r="F45" s="809"/>
      <c r="G45" s="809"/>
      <c r="H45" s="809"/>
      <c r="I45" s="809"/>
      <c r="J45" s="809"/>
      <c r="K45" s="809"/>
      <c r="L45" s="377" t="s">
        <v>82</v>
      </c>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9"/>
      <c r="AK45" s="92"/>
      <c r="AT45" s="98"/>
    </row>
    <row r="46" spans="1:46" ht="21" customHeight="1">
      <c r="A46" s="305" t="s">
        <v>11</v>
      </c>
      <c r="B46" s="818" t="s">
        <v>90</v>
      </c>
      <c r="C46" s="818"/>
      <c r="D46" s="818"/>
      <c r="E46" s="818"/>
      <c r="F46" s="818"/>
      <c r="G46" s="818"/>
      <c r="H46" s="818"/>
      <c r="I46" s="818"/>
      <c r="J46" s="818"/>
      <c r="K46" s="818"/>
      <c r="L46" s="377"/>
      <c r="M46" s="791" t="s">
        <v>198</v>
      </c>
      <c r="N46" s="792"/>
      <c r="O46" s="792"/>
      <c r="P46" s="792"/>
      <c r="Q46" s="792"/>
      <c r="R46" s="792"/>
      <c r="S46" s="792"/>
      <c r="T46" s="792"/>
      <c r="U46" s="792"/>
      <c r="V46" s="792"/>
      <c r="W46" s="792"/>
      <c r="X46" s="792"/>
      <c r="Y46" s="792"/>
      <c r="Z46" s="792"/>
      <c r="AA46" s="792"/>
      <c r="AB46" s="792"/>
      <c r="AC46" s="792"/>
      <c r="AD46" s="792"/>
      <c r="AE46" s="792"/>
      <c r="AF46" s="792"/>
      <c r="AG46" s="792"/>
      <c r="AH46" s="792"/>
      <c r="AI46" s="792"/>
      <c r="AJ46" s="793"/>
      <c r="AK46" s="92"/>
      <c r="AL46" s="109"/>
      <c r="AT46" s="98"/>
    </row>
    <row r="47" spans="1:46" ht="27.75" customHeight="1">
      <c r="A47" s="380" t="s">
        <v>37</v>
      </c>
      <c r="B47" s="810" t="s">
        <v>485</v>
      </c>
      <c r="C47" s="810"/>
      <c r="D47" s="810"/>
      <c r="E47" s="810"/>
      <c r="F47" s="810"/>
      <c r="G47" s="810"/>
      <c r="H47" s="810"/>
      <c r="I47" s="810"/>
      <c r="J47" s="810"/>
      <c r="K47" s="810"/>
      <c r="L47" s="377"/>
      <c r="M47" s="791"/>
      <c r="N47" s="792"/>
      <c r="O47" s="792"/>
      <c r="P47" s="792"/>
      <c r="Q47" s="792"/>
      <c r="R47" s="792"/>
      <c r="S47" s="792"/>
      <c r="T47" s="792"/>
      <c r="U47" s="792"/>
      <c r="V47" s="792"/>
      <c r="W47" s="792"/>
      <c r="X47" s="792"/>
      <c r="Y47" s="792"/>
      <c r="Z47" s="792"/>
      <c r="AA47" s="792"/>
      <c r="AB47" s="792"/>
      <c r="AC47" s="792"/>
      <c r="AD47" s="792"/>
      <c r="AE47" s="792"/>
      <c r="AF47" s="792"/>
      <c r="AG47" s="792"/>
      <c r="AH47" s="792"/>
      <c r="AI47" s="792"/>
      <c r="AJ47" s="793"/>
      <c r="AK47" s="92"/>
      <c r="AL47" s="109"/>
      <c r="AT47" s="98"/>
    </row>
    <row r="48" spans="1:46" ht="21" customHeight="1">
      <c r="A48" s="340" t="s">
        <v>29</v>
      </c>
      <c r="B48" s="809" t="s">
        <v>378</v>
      </c>
      <c r="C48" s="809"/>
      <c r="D48" s="809"/>
      <c r="E48" s="809"/>
      <c r="F48" s="809"/>
      <c r="G48" s="809"/>
      <c r="H48" s="809"/>
      <c r="I48" s="809"/>
      <c r="J48" s="809"/>
      <c r="K48" s="809"/>
      <c r="L48" s="377"/>
      <c r="M48" s="381"/>
      <c r="N48" s="381"/>
      <c r="O48" s="381"/>
      <c r="P48" s="381"/>
      <c r="Q48" s="381"/>
      <c r="R48" s="381"/>
      <c r="S48" s="381"/>
      <c r="T48" s="381"/>
      <c r="U48" s="381"/>
      <c r="V48" s="381"/>
      <c r="W48" s="381"/>
      <c r="X48" s="381"/>
      <c r="Y48" s="381"/>
      <c r="Z48" s="381"/>
      <c r="AA48" s="381"/>
      <c r="AB48" s="382"/>
      <c r="AC48" s="382"/>
      <c r="AD48" s="382"/>
      <c r="AE48" s="382"/>
      <c r="AF48" s="382"/>
      <c r="AG48" s="382"/>
      <c r="AH48" s="382"/>
      <c r="AI48" s="382"/>
      <c r="AJ48" s="383"/>
      <c r="AK48" s="92"/>
      <c r="AT48" s="98"/>
    </row>
    <row r="49" spans="1:50" ht="21" customHeight="1" thickBot="1">
      <c r="A49" s="384" t="s">
        <v>109</v>
      </c>
      <c r="B49" s="385" t="s">
        <v>36</v>
      </c>
      <c r="C49" s="385"/>
      <c r="D49" s="804">
        <f>AD4</f>
        <v>3</v>
      </c>
      <c r="E49" s="804"/>
      <c r="F49" s="385" t="s">
        <v>436</v>
      </c>
      <c r="G49" s="385"/>
      <c r="H49" s="385"/>
      <c r="I49" s="385"/>
      <c r="J49" s="385"/>
      <c r="K49" s="385"/>
      <c r="L49" s="376"/>
      <c r="M49" s="385"/>
      <c r="N49" s="385"/>
      <c r="O49" s="386"/>
      <c r="P49" s="386"/>
      <c r="Q49" s="385"/>
      <c r="R49" s="386"/>
      <c r="S49" s="386"/>
      <c r="T49" s="387"/>
      <c r="U49" s="385"/>
      <c r="V49" s="385"/>
      <c r="W49" s="346"/>
      <c r="X49" s="385"/>
      <c r="Y49" s="388"/>
      <c r="Z49" s="389"/>
      <c r="AA49" s="389"/>
      <c r="AB49" s="805">
        <f>'別紙様式2-3 個表_特定'!O5</f>
        <v>19158216</v>
      </c>
      <c r="AC49" s="806"/>
      <c r="AD49" s="806"/>
      <c r="AE49" s="806"/>
      <c r="AF49" s="806"/>
      <c r="AG49" s="806"/>
      <c r="AH49" s="806"/>
      <c r="AI49" s="807" t="s">
        <v>2</v>
      </c>
      <c r="AJ49" s="808"/>
      <c r="AK49" s="96"/>
      <c r="AT49" s="98"/>
    </row>
    <row r="50" spans="1:50" ht="21" customHeight="1" thickBot="1">
      <c r="A50" s="380" t="s">
        <v>40</v>
      </c>
      <c r="B50" s="345" t="s">
        <v>263</v>
      </c>
      <c r="C50" s="345"/>
      <c r="D50" s="345"/>
      <c r="E50" s="345"/>
      <c r="F50" s="345"/>
      <c r="G50" s="345"/>
      <c r="H50" s="345"/>
      <c r="I50" s="345"/>
      <c r="J50" s="345"/>
      <c r="K50" s="345"/>
      <c r="L50" s="345"/>
      <c r="M50" s="345"/>
      <c r="N50" s="345"/>
      <c r="O50" s="345"/>
      <c r="P50" s="345"/>
      <c r="Q50" s="345"/>
      <c r="R50" s="345"/>
      <c r="S50" s="345"/>
      <c r="T50" s="345"/>
      <c r="U50" s="345"/>
      <c r="V50" s="345"/>
      <c r="W50" s="345"/>
      <c r="X50" s="345"/>
      <c r="Y50" s="345"/>
      <c r="Z50" s="347"/>
      <c r="AA50" s="348" t="s">
        <v>379</v>
      </c>
      <c r="AB50" s="794">
        <f>AB51-AB52</f>
        <v>19400000</v>
      </c>
      <c r="AC50" s="795"/>
      <c r="AD50" s="795"/>
      <c r="AE50" s="795"/>
      <c r="AF50" s="795"/>
      <c r="AG50" s="795"/>
      <c r="AH50" s="795"/>
      <c r="AI50" s="807" t="s">
        <v>2</v>
      </c>
      <c r="AJ50" s="808"/>
      <c r="AK50" s="92" t="s">
        <v>315</v>
      </c>
      <c r="AL50" s="103" t="str">
        <f>IFERROR(IF(AND(ISNUMBER(AB50),ISNUMBER(AB49),AB50&gt;AB49),"○","☓"),"")</f>
        <v>○</v>
      </c>
      <c r="AM50" s="104" t="s">
        <v>316</v>
      </c>
      <c r="AN50" s="105"/>
      <c r="AO50" s="105"/>
      <c r="AP50" s="105"/>
      <c r="AQ50" s="105"/>
      <c r="AR50" s="105"/>
      <c r="AS50" s="105"/>
      <c r="AT50" s="106"/>
    </row>
    <row r="51" spans="1:50" ht="21" customHeight="1" thickBot="1">
      <c r="A51" s="349"/>
      <c r="B51" s="390" t="s">
        <v>286</v>
      </c>
      <c r="C51" s="391"/>
      <c r="D51" s="391"/>
      <c r="E51" s="391"/>
      <c r="F51" s="391"/>
      <c r="G51" s="391"/>
      <c r="H51" s="391"/>
      <c r="I51" s="391"/>
      <c r="J51" s="391"/>
      <c r="K51" s="391"/>
      <c r="L51" s="391"/>
      <c r="M51" s="391"/>
      <c r="N51" s="391"/>
      <c r="O51" s="391"/>
      <c r="P51" s="391"/>
      <c r="Q51" s="391"/>
      <c r="R51" s="391"/>
      <c r="S51" s="391"/>
      <c r="T51" s="391"/>
      <c r="U51" s="391"/>
      <c r="V51" s="391"/>
      <c r="W51" s="391"/>
      <c r="X51" s="391"/>
      <c r="Y51" s="391"/>
      <c r="Z51" s="391"/>
      <c r="AA51" s="391"/>
      <c r="AB51" s="786">
        <v>385400000</v>
      </c>
      <c r="AC51" s="787"/>
      <c r="AD51" s="787"/>
      <c r="AE51" s="787"/>
      <c r="AF51" s="787"/>
      <c r="AG51" s="787"/>
      <c r="AH51" s="788"/>
      <c r="AI51" s="789" t="s">
        <v>2</v>
      </c>
      <c r="AJ51" s="790"/>
      <c r="AK51" s="92"/>
      <c r="AT51" s="98"/>
    </row>
    <row r="52" spans="1:50" ht="21" customHeight="1" thickBot="1">
      <c r="A52" s="384"/>
      <c r="B52" s="855" t="s">
        <v>437</v>
      </c>
      <c r="C52" s="856"/>
      <c r="D52" s="856"/>
      <c r="E52" s="856"/>
      <c r="F52" s="856"/>
      <c r="G52" s="856"/>
      <c r="H52" s="856"/>
      <c r="I52" s="856"/>
      <c r="J52" s="856"/>
      <c r="K52" s="856"/>
      <c r="L52" s="856"/>
      <c r="M52" s="856"/>
      <c r="N52" s="856"/>
      <c r="O52" s="856"/>
      <c r="P52" s="856"/>
      <c r="Q52" s="856"/>
      <c r="R52" s="856"/>
      <c r="S52" s="856"/>
      <c r="T52" s="856"/>
      <c r="U52" s="856"/>
      <c r="V52" s="856"/>
      <c r="W52" s="856"/>
      <c r="X52" s="856"/>
      <c r="Y52" s="856"/>
      <c r="Z52" s="856"/>
      <c r="AA52" s="856"/>
      <c r="AB52" s="796">
        <f>$AB$53-AB54-AB55-AB56</f>
        <v>366000000</v>
      </c>
      <c r="AC52" s="797"/>
      <c r="AD52" s="797"/>
      <c r="AE52" s="797"/>
      <c r="AF52" s="797"/>
      <c r="AG52" s="797"/>
      <c r="AH52" s="797"/>
      <c r="AI52" s="798" t="s">
        <v>2</v>
      </c>
      <c r="AJ52" s="799"/>
      <c r="AK52" s="92"/>
      <c r="AL52" s="112"/>
      <c r="AT52" s="98"/>
    </row>
    <row r="53" spans="1:50" ht="21" customHeight="1" thickBot="1">
      <c r="A53" s="384"/>
      <c r="B53" s="392"/>
      <c r="C53" s="393" t="s">
        <v>287</v>
      </c>
      <c r="D53" s="352"/>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786">
        <v>439500000</v>
      </c>
      <c r="AC53" s="787"/>
      <c r="AD53" s="787"/>
      <c r="AE53" s="787"/>
      <c r="AF53" s="787"/>
      <c r="AG53" s="787"/>
      <c r="AH53" s="788"/>
      <c r="AI53" s="811" t="s">
        <v>2</v>
      </c>
      <c r="AJ53" s="812"/>
      <c r="AK53" s="96"/>
      <c r="AT53" s="98"/>
    </row>
    <row r="54" spans="1:50" ht="21" customHeight="1" thickBot="1">
      <c r="A54" s="384"/>
      <c r="B54" s="394"/>
      <c r="C54" s="393" t="s">
        <v>384</v>
      </c>
      <c r="D54" s="354"/>
      <c r="E54" s="355"/>
      <c r="F54" s="355"/>
      <c r="G54" s="355"/>
      <c r="H54" s="355"/>
      <c r="I54" s="355"/>
      <c r="J54" s="355"/>
      <c r="K54" s="355"/>
      <c r="L54" s="355"/>
      <c r="M54" s="355"/>
      <c r="N54" s="355"/>
      <c r="O54" s="355"/>
      <c r="P54" s="355"/>
      <c r="Q54" s="355"/>
      <c r="R54" s="355"/>
      <c r="S54" s="355"/>
      <c r="T54" s="355"/>
      <c r="U54" s="355"/>
      <c r="V54" s="355"/>
      <c r="W54" s="355"/>
      <c r="X54" s="355"/>
      <c r="Y54" s="355"/>
      <c r="Z54" s="355"/>
      <c r="AA54" s="355"/>
      <c r="AB54" s="786">
        <v>54500000</v>
      </c>
      <c r="AC54" s="787"/>
      <c r="AD54" s="787"/>
      <c r="AE54" s="787"/>
      <c r="AF54" s="787"/>
      <c r="AG54" s="787"/>
      <c r="AH54" s="788"/>
      <c r="AI54" s="789" t="s">
        <v>2</v>
      </c>
      <c r="AJ54" s="790"/>
      <c r="AK54" s="96"/>
      <c r="AT54" s="98"/>
    </row>
    <row r="55" spans="1:50" ht="21" customHeight="1" thickBot="1">
      <c r="A55" s="351"/>
      <c r="B55" s="395"/>
      <c r="C55" s="356" t="s">
        <v>385</v>
      </c>
      <c r="D55" s="354"/>
      <c r="E55" s="355"/>
      <c r="F55" s="355"/>
      <c r="G55" s="355"/>
      <c r="H55" s="355"/>
      <c r="I55" s="355"/>
      <c r="J55" s="355"/>
      <c r="K55" s="355"/>
      <c r="L55" s="355"/>
      <c r="M55" s="355"/>
      <c r="N55" s="355"/>
      <c r="O55" s="355"/>
      <c r="P55" s="355"/>
      <c r="Q55" s="355"/>
      <c r="R55" s="355"/>
      <c r="S55" s="355"/>
      <c r="T55" s="355"/>
      <c r="U55" s="356"/>
      <c r="V55" s="357"/>
      <c r="W55" s="357"/>
      <c r="X55" s="357"/>
      <c r="Y55" s="357"/>
      <c r="Z55" s="358"/>
      <c r="AA55" s="358"/>
      <c r="AB55" s="1022">
        <v>19000000</v>
      </c>
      <c r="AC55" s="1023"/>
      <c r="AD55" s="1023"/>
      <c r="AE55" s="1023"/>
      <c r="AF55" s="1023"/>
      <c r="AG55" s="1023"/>
      <c r="AH55" s="1024"/>
      <c r="AI55" s="789" t="s">
        <v>2</v>
      </c>
      <c r="AJ55" s="790"/>
      <c r="AK55" s="96"/>
      <c r="AL55" s="112"/>
      <c r="AT55" s="98"/>
    </row>
    <row r="56" spans="1:50" ht="21" customHeight="1" thickBot="1">
      <c r="A56" s="359"/>
      <c r="B56" s="396"/>
      <c r="C56" s="356" t="s">
        <v>375</v>
      </c>
      <c r="D56" s="361"/>
      <c r="E56" s="362"/>
      <c r="F56" s="362"/>
      <c r="G56" s="362"/>
      <c r="H56" s="362"/>
      <c r="I56" s="362"/>
      <c r="J56" s="362"/>
      <c r="K56" s="362"/>
      <c r="L56" s="362"/>
      <c r="M56" s="355"/>
      <c r="N56" s="355"/>
      <c r="O56" s="355"/>
      <c r="P56" s="355"/>
      <c r="Q56" s="355"/>
      <c r="R56" s="355"/>
      <c r="S56" s="355"/>
      <c r="T56" s="355"/>
      <c r="U56" s="356"/>
      <c r="V56" s="357"/>
      <c r="W56" s="357"/>
      <c r="X56" s="357"/>
      <c r="Y56" s="357"/>
      <c r="Z56" s="358"/>
      <c r="AA56" s="358"/>
      <c r="AB56" s="813"/>
      <c r="AC56" s="814"/>
      <c r="AD56" s="814"/>
      <c r="AE56" s="814"/>
      <c r="AF56" s="814"/>
      <c r="AG56" s="814"/>
      <c r="AH56" s="815"/>
      <c r="AI56" s="816" t="s">
        <v>228</v>
      </c>
      <c r="AJ56" s="817"/>
      <c r="AK56" s="96"/>
      <c r="AL56" s="112"/>
      <c r="AT56" s="98"/>
    </row>
    <row r="57" spans="1:50" ht="24" customHeight="1" thickBot="1">
      <c r="A57" s="397" t="s">
        <v>18</v>
      </c>
      <c r="B57" s="378" t="s">
        <v>115</v>
      </c>
      <c r="C57" s="378"/>
      <c r="D57" s="378"/>
      <c r="E57" s="378"/>
      <c r="F57" s="378"/>
      <c r="G57" s="378"/>
      <c r="H57" s="378"/>
      <c r="I57" s="378"/>
      <c r="J57" s="378"/>
      <c r="K57" s="378"/>
      <c r="L57" s="398"/>
      <c r="M57" s="398"/>
      <c r="N57" s="378"/>
      <c r="O57" s="378"/>
      <c r="P57" s="399"/>
      <c r="Q57" s="399"/>
      <c r="R57" s="400"/>
      <c r="S57" s="801" t="s">
        <v>175</v>
      </c>
      <c r="T57" s="802"/>
      <c r="U57" s="802"/>
      <c r="V57" s="802"/>
      <c r="W57" s="802"/>
      <c r="X57" s="803"/>
      <c r="Y57" s="828" t="s">
        <v>380</v>
      </c>
      <c r="Z57" s="829"/>
      <c r="AA57" s="829"/>
      <c r="AB57" s="829"/>
      <c r="AC57" s="829"/>
      <c r="AD57" s="830"/>
      <c r="AE57" s="828" t="s">
        <v>176</v>
      </c>
      <c r="AF57" s="829"/>
      <c r="AG57" s="829"/>
      <c r="AH57" s="829"/>
      <c r="AI57" s="829"/>
      <c r="AJ57" s="830"/>
      <c r="AL57" s="113" t="s">
        <v>261</v>
      </c>
      <c r="AT57" s="98"/>
    </row>
    <row r="58" spans="1:50" ht="21.75" customHeight="1" thickBot="1">
      <c r="A58" s="973"/>
      <c r="B58" s="857" t="s">
        <v>438</v>
      </c>
      <c r="C58" s="858"/>
      <c r="D58" s="858"/>
      <c r="E58" s="858"/>
      <c r="F58" s="858"/>
      <c r="G58" s="858"/>
      <c r="H58" s="858"/>
      <c r="I58" s="858"/>
      <c r="J58" s="858"/>
      <c r="K58" s="858"/>
      <c r="L58" s="858"/>
      <c r="M58" s="858"/>
      <c r="N58" s="858"/>
      <c r="O58" s="858"/>
      <c r="P58" s="858"/>
      <c r="Q58" s="858"/>
      <c r="R58" s="859"/>
      <c r="S58" s="890">
        <v>51000000</v>
      </c>
      <c r="T58" s="891"/>
      <c r="U58" s="891"/>
      <c r="V58" s="891"/>
      <c r="W58" s="892"/>
      <c r="X58" s="401" t="s">
        <v>2</v>
      </c>
      <c r="Y58" s="890">
        <v>235000000</v>
      </c>
      <c r="Z58" s="891"/>
      <c r="AA58" s="891"/>
      <c r="AB58" s="891"/>
      <c r="AC58" s="892"/>
      <c r="AD58" s="402" t="s">
        <v>2</v>
      </c>
      <c r="AE58" s="890">
        <v>80000000</v>
      </c>
      <c r="AF58" s="891"/>
      <c r="AG58" s="891"/>
      <c r="AH58" s="891"/>
      <c r="AI58" s="892"/>
      <c r="AJ58" s="403" t="s">
        <v>2</v>
      </c>
      <c r="AL58" s="113" t="s">
        <v>188</v>
      </c>
      <c r="AT58" s="98"/>
    </row>
    <row r="59" spans="1:50" ht="21.75" customHeight="1" thickBot="1">
      <c r="A59" s="973"/>
      <c r="B59" s="404" t="s">
        <v>439</v>
      </c>
      <c r="C59" s="405"/>
      <c r="D59" s="405"/>
      <c r="E59" s="405"/>
      <c r="F59" s="405"/>
      <c r="G59" s="405"/>
      <c r="H59" s="405"/>
      <c r="I59" s="405"/>
      <c r="J59" s="405"/>
      <c r="K59" s="405"/>
      <c r="L59" s="406"/>
      <c r="M59" s="406"/>
      <c r="N59" s="406"/>
      <c r="O59" s="406"/>
      <c r="P59" s="406"/>
      <c r="Q59" s="406"/>
      <c r="R59" s="407"/>
      <c r="S59" s="868">
        <v>220.8</v>
      </c>
      <c r="T59" s="869"/>
      <c r="U59" s="869"/>
      <c r="V59" s="869"/>
      <c r="W59" s="870"/>
      <c r="X59" s="408" t="s">
        <v>41</v>
      </c>
      <c r="Y59" s="868">
        <v>1135.8</v>
      </c>
      <c r="Z59" s="869"/>
      <c r="AA59" s="869"/>
      <c r="AB59" s="869"/>
      <c r="AC59" s="870"/>
      <c r="AD59" s="409" t="s">
        <v>41</v>
      </c>
      <c r="AE59" s="868">
        <v>420.8</v>
      </c>
      <c r="AF59" s="869"/>
      <c r="AG59" s="869"/>
      <c r="AH59" s="869"/>
      <c r="AI59" s="870"/>
      <c r="AJ59" s="410" t="s">
        <v>41</v>
      </c>
      <c r="AL59" s="113" t="s">
        <v>193</v>
      </c>
      <c r="AT59" s="98"/>
    </row>
    <row r="60" spans="1:50" ht="21.75" customHeight="1" thickBot="1">
      <c r="A60" s="973"/>
      <c r="B60" s="411" t="s">
        <v>440</v>
      </c>
      <c r="C60" s="412"/>
      <c r="D60" s="412"/>
      <c r="E60" s="412"/>
      <c r="F60" s="412"/>
      <c r="G60" s="412"/>
      <c r="H60" s="412"/>
      <c r="I60" s="412"/>
      <c r="J60" s="412"/>
      <c r="K60" s="412"/>
      <c r="L60" s="413"/>
      <c r="M60" s="413"/>
      <c r="N60" s="413"/>
      <c r="O60" s="413"/>
      <c r="P60" s="413"/>
      <c r="Q60" s="413"/>
      <c r="R60" s="413"/>
      <c r="S60" s="849">
        <v>18.100000000000001</v>
      </c>
      <c r="T60" s="850"/>
      <c r="U60" s="850"/>
      <c r="V60" s="850"/>
      <c r="W60" s="851"/>
      <c r="X60" s="408" t="s">
        <v>41</v>
      </c>
      <c r="Y60" s="849">
        <v>94.6</v>
      </c>
      <c r="Z60" s="850"/>
      <c r="AA60" s="850"/>
      <c r="AB60" s="850"/>
      <c r="AC60" s="851"/>
      <c r="AD60" s="409" t="s">
        <v>41</v>
      </c>
      <c r="AE60" s="849">
        <v>35.4</v>
      </c>
      <c r="AF60" s="850"/>
      <c r="AG60" s="850"/>
      <c r="AH60" s="850"/>
      <c r="AI60" s="851"/>
      <c r="AJ60" s="410" t="s">
        <v>41</v>
      </c>
      <c r="AL60" s="113" t="s">
        <v>260</v>
      </c>
      <c r="AT60" s="98"/>
    </row>
    <row r="61" spans="1:50" ht="21.75" customHeight="1" thickBot="1">
      <c r="A61" s="973"/>
      <c r="B61" s="411" t="s">
        <v>441</v>
      </c>
      <c r="C61" s="414"/>
      <c r="D61" s="414"/>
      <c r="E61" s="414"/>
      <c r="F61" s="414"/>
      <c r="G61" s="414"/>
      <c r="H61" s="414"/>
      <c r="I61" s="414"/>
      <c r="J61" s="414"/>
      <c r="K61" s="414"/>
      <c r="L61" s="382"/>
      <c r="M61" s="382"/>
      <c r="N61" s="382"/>
      <c r="O61" s="382"/>
      <c r="P61" s="382"/>
      <c r="Q61" s="382"/>
      <c r="R61" s="382"/>
      <c r="S61" s="887">
        <f>ROUND(S58/S59,)</f>
        <v>230978</v>
      </c>
      <c r="T61" s="888"/>
      <c r="U61" s="888"/>
      <c r="V61" s="888"/>
      <c r="W61" s="889"/>
      <c r="X61" s="408" t="s">
        <v>2</v>
      </c>
      <c r="Y61" s="887">
        <f>ROUND(Y58/Y59,)</f>
        <v>206903</v>
      </c>
      <c r="Z61" s="888"/>
      <c r="AA61" s="888"/>
      <c r="AB61" s="888"/>
      <c r="AC61" s="889"/>
      <c r="AD61" s="408" t="s">
        <v>2</v>
      </c>
      <c r="AE61" s="887">
        <f>ROUND(AE58/AE59,)</f>
        <v>190114</v>
      </c>
      <c r="AF61" s="888"/>
      <c r="AG61" s="888"/>
      <c r="AH61" s="888"/>
      <c r="AI61" s="889"/>
      <c r="AJ61" s="410" t="s">
        <v>2</v>
      </c>
      <c r="AL61" s="113" t="s">
        <v>341</v>
      </c>
      <c r="AT61" s="98"/>
    </row>
    <row r="62" spans="1:50" ht="18" customHeight="1">
      <c r="A62" s="973"/>
      <c r="B62" s="822" t="s">
        <v>442</v>
      </c>
      <c r="C62" s="823"/>
      <c r="D62" s="823"/>
      <c r="E62" s="823"/>
      <c r="F62" s="823"/>
      <c r="G62" s="823"/>
      <c r="H62" s="823"/>
      <c r="I62" s="823"/>
      <c r="J62" s="823"/>
      <c r="K62" s="415"/>
      <c r="L62" s="416" t="s">
        <v>331</v>
      </c>
      <c r="M62" s="417"/>
      <c r="N62" s="417"/>
      <c r="O62" s="417"/>
      <c r="P62" s="417"/>
      <c r="Q62" s="417"/>
      <c r="R62" s="417"/>
      <c r="S62" s="1028">
        <f>CEILING(AN63,1)</f>
        <v>88206</v>
      </c>
      <c r="T62" s="894"/>
      <c r="U62" s="894"/>
      <c r="V62" s="894"/>
      <c r="W62" s="894"/>
      <c r="X62" s="418" t="s">
        <v>332</v>
      </c>
      <c r="Y62" s="1025"/>
      <c r="Z62" s="1026"/>
      <c r="AA62" s="1026"/>
      <c r="AB62" s="1026"/>
      <c r="AC62" s="1026"/>
      <c r="AD62" s="1027"/>
      <c r="AE62" s="819"/>
      <c r="AF62" s="820"/>
      <c r="AG62" s="820"/>
      <c r="AH62" s="820"/>
      <c r="AI62" s="820"/>
      <c r="AJ62" s="821"/>
      <c r="AL62" s="114"/>
      <c r="AM62" s="115"/>
      <c r="AN62" s="116" t="s">
        <v>185</v>
      </c>
      <c r="AO62" s="117" t="s">
        <v>186</v>
      </c>
      <c r="AP62" s="116" t="s">
        <v>187</v>
      </c>
      <c r="AQ62" s="117" t="s">
        <v>323</v>
      </c>
      <c r="AR62" s="118" t="s">
        <v>324</v>
      </c>
      <c r="AS62" s="119" t="s">
        <v>325</v>
      </c>
      <c r="AT62" s="120" t="s">
        <v>326</v>
      </c>
      <c r="AU62" s="119"/>
      <c r="AV62" s="119"/>
      <c r="AW62" s="119"/>
      <c r="AX62" s="121"/>
    </row>
    <row r="63" spans="1:50" ht="18" customHeight="1">
      <c r="A63" s="973"/>
      <c r="B63" s="824"/>
      <c r="C63" s="825"/>
      <c r="D63" s="825"/>
      <c r="E63" s="825"/>
      <c r="F63" s="825"/>
      <c r="G63" s="825"/>
      <c r="H63" s="825"/>
      <c r="I63" s="825"/>
      <c r="J63" s="825"/>
      <c r="K63" s="419"/>
      <c r="L63" s="412"/>
      <c r="M63" s="420" t="s">
        <v>243</v>
      </c>
      <c r="N63" s="800">
        <f>T63</f>
        <v>19158343.200000003</v>
      </c>
      <c r="O63" s="800"/>
      <c r="P63" s="800"/>
      <c r="Q63" s="420" t="s">
        <v>332</v>
      </c>
      <c r="R63" s="421" t="s">
        <v>333</v>
      </c>
      <c r="S63" s="422" t="s">
        <v>243</v>
      </c>
      <c r="T63" s="947">
        <f>S60*S62*12</f>
        <v>19158343.200000003</v>
      </c>
      <c r="U63" s="947"/>
      <c r="V63" s="947"/>
      <c r="W63" s="423" t="s">
        <v>332</v>
      </c>
      <c r="X63" s="424" t="s">
        <v>333</v>
      </c>
      <c r="Y63" s="1025"/>
      <c r="Z63" s="1026"/>
      <c r="AA63" s="1026"/>
      <c r="AB63" s="1026"/>
      <c r="AC63" s="1026"/>
      <c r="AD63" s="1027"/>
      <c r="AE63" s="819"/>
      <c r="AF63" s="820"/>
      <c r="AG63" s="820"/>
      <c r="AH63" s="820"/>
      <c r="AI63" s="820"/>
      <c r="AJ63" s="821"/>
      <c r="AL63" s="122" t="s">
        <v>190</v>
      </c>
      <c r="AM63" s="122" t="s">
        <v>183</v>
      </c>
      <c r="AN63" s="123">
        <f>AB49/(S60*12)</f>
        <v>88205.414364640877</v>
      </c>
      <c r="AO63" s="124"/>
      <c r="AP63" s="123"/>
      <c r="AQ63" s="119"/>
      <c r="AR63" s="125"/>
      <c r="AS63" s="119"/>
      <c r="AT63" s="126" t="s">
        <v>327</v>
      </c>
      <c r="AU63" s="119"/>
      <c r="AV63" s="119"/>
      <c r="AW63" s="119"/>
      <c r="AX63" s="121"/>
    </row>
    <row r="64" spans="1:50" ht="18" customHeight="1" thickBot="1">
      <c r="A64" s="973"/>
      <c r="B64" s="824"/>
      <c r="C64" s="825"/>
      <c r="D64" s="825"/>
      <c r="E64" s="825"/>
      <c r="F64" s="825"/>
      <c r="G64" s="825"/>
      <c r="H64" s="825"/>
      <c r="I64" s="825"/>
      <c r="J64" s="825"/>
      <c r="K64" s="415"/>
      <c r="L64" s="416" t="s">
        <v>334</v>
      </c>
      <c r="M64" s="417"/>
      <c r="N64" s="417"/>
      <c r="O64" s="417"/>
      <c r="P64" s="417"/>
      <c r="Q64" s="417"/>
      <c r="R64" s="417"/>
      <c r="S64" s="974">
        <f>IF((CEILING(AN66,1)-AN66)-2*(CEILING(AO66,1)-AO66)&gt;=0,CEILING(AN66,1),CEILING(AN66+AS67/S60/12,1))</f>
        <v>24412</v>
      </c>
      <c r="T64" s="975"/>
      <c r="U64" s="975"/>
      <c r="V64" s="975"/>
      <c r="W64" s="975"/>
      <c r="X64" s="425" t="s">
        <v>332</v>
      </c>
      <c r="Y64" s="974">
        <f>IF((CEILING(AN66,1)-AN66)-2*(CEILING(AO66,1)-AO66)&gt;=0,CEILING(AO66,1),FLOOR(AO66,1))</f>
        <v>12206</v>
      </c>
      <c r="Z64" s="975"/>
      <c r="AA64" s="975"/>
      <c r="AB64" s="975"/>
      <c r="AC64" s="975"/>
      <c r="AD64" s="425" t="s">
        <v>332</v>
      </c>
      <c r="AE64" s="897"/>
      <c r="AF64" s="898"/>
      <c r="AG64" s="898"/>
      <c r="AH64" s="898"/>
      <c r="AI64" s="898"/>
      <c r="AJ64" s="899"/>
      <c r="AL64" s="127"/>
      <c r="AM64" s="128" t="s">
        <v>184</v>
      </c>
      <c r="AN64" s="129">
        <f>AB49</f>
        <v>19158216</v>
      </c>
      <c r="AO64" s="130"/>
      <c r="AP64" s="129"/>
      <c r="AQ64" s="131">
        <f>SUM(AN64:AP64)</f>
        <v>19158216</v>
      </c>
      <c r="AR64" s="132">
        <f>AQ64-S60*S62*12</f>
        <v>-127.20000000298023</v>
      </c>
      <c r="AS64" s="133" t="s">
        <v>293</v>
      </c>
      <c r="AT64" s="134"/>
      <c r="AU64" s="135"/>
      <c r="AV64" s="135"/>
      <c r="AW64" s="135"/>
      <c r="AX64" s="136"/>
    </row>
    <row r="65" spans="1:50" ht="18" customHeight="1" thickBot="1">
      <c r="A65" s="973"/>
      <c r="B65" s="824"/>
      <c r="C65" s="825"/>
      <c r="D65" s="825"/>
      <c r="E65" s="825"/>
      <c r="F65" s="825"/>
      <c r="G65" s="825"/>
      <c r="H65" s="825"/>
      <c r="I65" s="825"/>
      <c r="J65" s="825"/>
      <c r="K65" s="419"/>
      <c r="L65" s="412"/>
      <c r="M65" s="420" t="s">
        <v>243</v>
      </c>
      <c r="N65" s="800">
        <f>SUM(T65,Z65)</f>
        <v>19158537.600000001</v>
      </c>
      <c r="O65" s="800"/>
      <c r="P65" s="800"/>
      <c r="Q65" s="420" t="s">
        <v>332</v>
      </c>
      <c r="R65" s="421" t="s">
        <v>333</v>
      </c>
      <c r="S65" s="426" t="s">
        <v>243</v>
      </c>
      <c r="T65" s="800">
        <f>S60*S64*12</f>
        <v>5302286.4000000004</v>
      </c>
      <c r="U65" s="800"/>
      <c r="V65" s="800"/>
      <c r="W65" s="420" t="s">
        <v>332</v>
      </c>
      <c r="X65" s="427" t="s">
        <v>333</v>
      </c>
      <c r="Y65" s="426" t="s">
        <v>243</v>
      </c>
      <c r="Z65" s="800">
        <f>Y60*Y64*12</f>
        <v>13856251.199999999</v>
      </c>
      <c r="AA65" s="800"/>
      <c r="AB65" s="800"/>
      <c r="AC65" s="420" t="s">
        <v>332</v>
      </c>
      <c r="AD65" s="427" t="s">
        <v>333</v>
      </c>
      <c r="AE65" s="900"/>
      <c r="AF65" s="901"/>
      <c r="AG65" s="901"/>
      <c r="AH65" s="901"/>
      <c r="AI65" s="901"/>
      <c r="AJ65" s="902"/>
      <c r="AL65" s="122" t="s">
        <v>191</v>
      </c>
      <c r="AM65" s="137" t="s">
        <v>189</v>
      </c>
      <c r="AN65" s="138">
        <v>2</v>
      </c>
      <c r="AO65" s="139">
        <v>1</v>
      </c>
      <c r="AP65" s="140"/>
      <c r="AQ65" s="119"/>
      <c r="AR65" s="125"/>
      <c r="AS65" s="119"/>
      <c r="AT65" s="126" t="s">
        <v>328</v>
      </c>
      <c r="AU65" s="141">
        <f>AN65/AO65</f>
        <v>2</v>
      </c>
      <c r="AV65" s="142" t="str">
        <f>IF(AU65&lt;1,"  １を上回る配分比率を設定してください。","  1を上回ることを確認してください")</f>
        <v xml:space="preserve">  1を上回ることを確認してください</v>
      </c>
      <c r="AW65" s="142"/>
      <c r="AX65" s="143"/>
    </row>
    <row r="66" spans="1:50" ht="18" customHeight="1">
      <c r="A66" s="973"/>
      <c r="B66" s="824"/>
      <c r="C66" s="825"/>
      <c r="D66" s="825"/>
      <c r="E66" s="825"/>
      <c r="F66" s="825"/>
      <c r="G66" s="825"/>
      <c r="H66" s="825"/>
      <c r="I66" s="825"/>
      <c r="J66" s="825"/>
      <c r="K66" s="428"/>
      <c r="L66" s="416" t="s">
        <v>335</v>
      </c>
      <c r="M66" s="417"/>
      <c r="N66" s="417"/>
      <c r="O66" s="417"/>
      <c r="P66" s="417"/>
      <c r="Q66" s="417"/>
      <c r="R66" s="417"/>
      <c r="S66" s="1028">
        <f>IF((CEILING(AN69,1)-AN69)-2*(CEILING(AO69,1)-AO69)&gt;=0,CEILING(AN69,1),CEILING(AN69+(AS69+AS70)/S60/12,1))</f>
        <v>21502</v>
      </c>
      <c r="T66" s="894"/>
      <c r="U66" s="894"/>
      <c r="V66" s="894"/>
      <c r="W66" s="894"/>
      <c r="X66" s="418" t="s">
        <v>332</v>
      </c>
      <c r="Y66" s="1028">
        <f>IF((CEILING(AN69,1)-AN69)-2*(CEILING(AO69,1)-AO69)&gt;=0,CEILING(AO69,1),FLOOR(AO69,1))</f>
        <v>10751</v>
      </c>
      <c r="Z66" s="894"/>
      <c r="AA66" s="894"/>
      <c r="AB66" s="894"/>
      <c r="AC66" s="894"/>
      <c r="AD66" s="418" t="s">
        <v>332</v>
      </c>
      <c r="AE66" s="894">
        <f>IF(Y66-2*(CEILING(AP69,1))&gt;=0,CEILING(AP69,1),FLOOR(AP69,1))</f>
        <v>5375</v>
      </c>
      <c r="AF66" s="894"/>
      <c r="AG66" s="894"/>
      <c r="AH66" s="894"/>
      <c r="AI66" s="894"/>
      <c r="AJ66" s="429" t="s">
        <v>332</v>
      </c>
      <c r="AL66" s="144"/>
      <c r="AM66" s="145" t="s">
        <v>183</v>
      </c>
      <c r="AN66" s="146">
        <f>AB49/((S60+Y60/AU65)*12)</f>
        <v>24411.590214067277</v>
      </c>
      <c r="AO66" s="147">
        <f>AB49/((S60*AU65+Y60)*12)</f>
        <v>12205.795107033638</v>
      </c>
      <c r="AP66" s="146"/>
      <c r="AQ66" s="148"/>
      <c r="AR66" s="149"/>
      <c r="AS66" s="148"/>
      <c r="AT66" s="150"/>
      <c r="AU66" s="151"/>
      <c r="AV66" s="148"/>
      <c r="AW66" s="148"/>
      <c r="AX66" s="152"/>
    </row>
    <row r="67" spans="1:50" ht="18" customHeight="1" thickBot="1">
      <c r="A67" s="430"/>
      <c r="B67" s="824"/>
      <c r="C67" s="825"/>
      <c r="D67" s="825"/>
      <c r="E67" s="825"/>
      <c r="F67" s="825"/>
      <c r="G67" s="825"/>
      <c r="H67" s="825"/>
      <c r="I67" s="825"/>
      <c r="J67" s="825"/>
      <c r="K67" s="419"/>
      <c r="L67" s="414"/>
      <c r="M67" s="423" t="s">
        <v>243</v>
      </c>
      <c r="N67" s="947">
        <f>SUM(T67,Z67,AF67)</f>
        <v>19158069.600000001</v>
      </c>
      <c r="O67" s="947"/>
      <c r="P67" s="947"/>
      <c r="Q67" s="423" t="s">
        <v>332</v>
      </c>
      <c r="R67" s="431" t="s">
        <v>333</v>
      </c>
      <c r="S67" s="422" t="s">
        <v>243</v>
      </c>
      <c r="T67" s="947">
        <f>S60*S66*12</f>
        <v>4670234.4000000004</v>
      </c>
      <c r="U67" s="947"/>
      <c r="V67" s="947"/>
      <c r="W67" s="423" t="s">
        <v>332</v>
      </c>
      <c r="X67" s="427" t="s">
        <v>333</v>
      </c>
      <c r="Y67" s="422" t="s">
        <v>243</v>
      </c>
      <c r="Z67" s="947">
        <f>Y60*Y66*12</f>
        <v>12204535.199999999</v>
      </c>
      <c r="AA67" s="947"/>
      <c r="AB67" s="947"/>
      <c r="AC67" s="423" t="s">
        <v>332</v>
      </c>
      <c r="AD67" s="427" t="s">
        <v>333</v>
      </c>
      <c r="AE67" s="423" t="s">
        <v>243</v>
      </c>
      <c r="AF67" s="947">
        <f>AE60*AE66*12</f>
        <v>2283300</v>
      </c>
      <c r="AG67" s="947"/>
      <c r="AH67" s="947"/>
      <c r="AI67" s="423" t="s">
        <v>332</v>
      </c>
      <c r="AJ67" s="432" t="s">
        <v>333</v>
      </c>
      <c r="AL67" s="127"/>
      <c r="AM67" s="127" t="s">
        <v>184</v>
      </c>
      <c r="AN67" s="153">
        <f>AB49/(1+Y60/S60/AU65)</f>
        <v>5302197.3944954136</v>
      </c>
      <c r="AO67" s="154">
        <f>AB49/(S60/Y60*AU65+1)</f>
        <v>13856018.605504585</v>
      </c>
      <c r="AP67" s="153"/>
      <c r="AQ67" s="131">
        <f>SUM(AN67:AP67)</f>
        <v>19158216</v>
      </c>
      <c r="AR67" s="132">
        <f>AQ67-S60*S64*12-Y60*Y64*12</f>
        <v>-321.59999999962747</v>
      </c>
      <c r="AS67" s="135">
        <f>IF((CEILING(AN66,1)-AN66)-2*(CEILING(AO66,1)-AO66)&gt;=0,0,(AO66-FLOOR(AO66,1))*Y60*12)</f>
        <v>0</v>
      </c>
      <c r="AT67" s="134"/>
      <c r="AU67" s="155"/>
      <c r="AV67" s="135"/>
      <c r="AW67" s="135"/>
      <c r="AX67" s="136"/>
    </row>
    <row r="68" spans="1:50" ht="18" customHeight="1" thickBot="1">
      <c r="A68" s="430"/>
      <c r="B68" s="824"/>
      <c r="C68" s="825"/>
      <c r="D68" s="825"/>
      <c r="E68" s="825"/>
      <c r="F68" s="825"/>
      <c r="G68" s="825"/>
      <c r="H68" s="825"/>
      <c r="I68" s="825"/>
      <c r="J68" s="825"/>
      <c r="K68" s="428"/>
      <c r="L68" s="416" t="s">
        <v>336</v>
      </c>
      <c r="M68" s="417"/>
      <c r="N68" s="417"/>
      <c r="O68" s="417"/>
      <c r="P68" s="417"/>
      <c r="Q68" s="417"/>
      <c r="R68" s="417"/>
      <c r="S68" s="913"/>
      <c r="T68" s="914"/>
      <c r="U68" s="914"/>
      <c r="V68" s="914"/>
      <c r="W68" s="915"/>
      <c r="X68" s="414" t="s">
        <v>332</v>
      </c>
      <c r="Y68" s="913"/>
      <c r="Z68" s="914"/>
      <c r="AA68" s="914"/>
      <c r="AB68" s="914"/>
      <c r="AC68" s="915"/>
      <c r="AD68" s="433" t="s">
        <v>332</v>
      </c>
      <c r="AE68" s="913"/>
      <c r="AF68" s="914"/>
      <c r="AG68" s="914"/>
      <c r="AH68" s="914"/>
      <c r="AI68" s="915"/>
      <c r="AJ68" s="434" t="s">
        <v>332</v>
      </c>
      <c r="AL68" s="122" t="s">
        <v>192</v>
      </c>
      <c r="AM68" s="150" t="s">
        <v>189</v>
      </c>
      <c r="AN68" s="138">
        <v>2</v>
      </c>
      <c r="AO68" s="157">
        <v>1</v>
      </c>
      <c r="AP68" s="158">
        <v>0.5</v>
      </c>
      <c r="AQ68" s="148"/>
      <c r="AR68" s="149"/>
      <c r="AS68" s="148"/>
      <c r="AT68" s="150" t="s">
        <v>328</v>
      </c>
      <c r="AU68" s="151">
        <f>AN68/AO68</f>
        <v>2</v>
      </c>
      <c r="AV68" s="159" t="str">
        <f>IF(AU68&lt;1,"  １を上回る配分比率を設定してください。","  1を上回ることを確認してください")</f>
        <v xml:space="preserve">  1を上回ることを確認してください</v>
      </c>
      <c r="AW68" s="159"/>
      <c r="AX68" s="160"/>
    </row>
    <row r="69" spans="1:50" ht="18" customHeight="1" thickBot="1">
      <c r="A69" s="430"/>
      <c r="B69" s="826"/>
      <c r="C69" s="827"/>
      <c r="D69" s="827"/>
      <c r="E69" s="827"/>
      <c r="F69" s="827"/>
      <c r="G69" s="827"/>
      <c r="H69" s="827"/>
      <c r="I69" s="825"/>
      <c r="J69" s="825"/>
      <c r="K69" s="435"/>
      <c r="L69" s="414"/>
      <c r="M69" s="436" t="s">
        <v>243</v>
      </c>
      <c r="N69" s="893">
        <f>SUM(T69,Z69,AF69)</f>
        <v>0</v>
      </c>
      <c r="O69" s="893"/>
      <c r="P69" s="893"/>
      <c r="Q69" s="436" t="s">
        <v>332</v>
      </c>
      <c r="R69" s="437" t="s">
        <v>333</v>
      </c>
      <c r="S69" s="438" t="s">
        <v>243</v>
      </c>
      <c r="T69" s="893">
        <f>S60*S68*12</f>
        <v>0</v>
      </c>
      <c r="U69" s="893"/>
      <c r="V69" s="893"/>
      <c r="W69" s="436" t="s">
        <v>332</v>
      </c>
      <c r="X69" s="439" t="s">
        <v>333</v>
      </c>
      <c r="Y69" s="436" t="s">
        <v>243</v>
      </c>
      <c r="Z69" s="893">
        <f>Y60*Y68*12</f>
        <v>0</v>
      </c>
      <c r="AA69" s="893"/>
      <c r="AB69" s="893"/>
      <c r="AC69" s="436" t="s">
        <v>332</v>
      </c>
      <c r="AD69" s="439" t="s">
        <v>333</v>
      </c>
      <c r="AE69" s="436" t="s">
        <v>243</v>
      </c>
      <c r="AF69" s="893">
        <f>AE60*AE68*12</f>
        <v>0</v>
      </c>
      <c r="AG69" s="893"/>
      <c r="AH69" s="893"/>
      <c r="AI69" s="436" t="s">
        <v>332</v>
      </c>
      <c r="AJ69" s="440" t="s">
        <v>333</v>
      </c>
      <c r="AL69" s="161"/>
      <c r="AM69" s="162" t="s">
        <v>183</v>
      </c>
      <c r="AN69" s="146">
        <f>AB49/((S60+Y60/AU68+AE60/AU70)*12)</f>
        <v>21501.925925925927</v>
      </c>
      <c r="AO69" s="147">
        <f>AB49/((S60*AU68+Y60+AE60/AU69)*12)</f>
        <v>10750.962962962964</v>
      </c>
      <c r="AP69" s="146">
        <f>AB49/((S60*AU70+Y60*AU69+AE60)*12)</f>
        <v>5375.4814814814818</v>
      </c>
      <c r="AQ69" s="148"/>
      <c r="AR69" s="149"/>
      <c r="AS69" s="163">
        <f>IF((CEILING(AN69,1)-AN69)-2*(CEILING(AO69,1)-AO69)&gt;=0,0,(AO69-FLOOR(AO69,1))*Y60*12)</f>
        <v>0</v>
      </c>
      <c r="AT69" s="150" t="s">
        <v>329</v>
      </c>
      <c r="AU69" s="151">
        <f>AO68/AP68</f>
        <v>2</v>
      </c>
      <c r="AV69" s="159" t="str">
        <f t="shared" ref="AV69" si="0">IF(AU69&lt;2,"  2以上となるよう配分比率を設定してください。","  2以上であることを確認してください")</f>
        <v xml:space="preserve">  2以上であることを確認してください</v>
      </c>
      <c r="AW69" s="159"/>
      <c r="AX69" s="160"/>
    </row>
    <row r="70" spans="1:50" s="95" customFormat="1" ht="18" customHeight="1" thickBot="1">
      <c r="A70" s="441"/>
      <c r="B70" s="442" t="s">
        <v>381</v>
      </c>
      <c r="C70" s="378"/>
      <c r="D70" s="378"/>
      <c r="E70" s="378"/>
      <c r="F70" s="378"/>
      <c r="G70" s="378"/>
      <c r="H70" s="378"/>
      <c r="I70" s="378"/>
      <c r="J70" s="378"/>
      <c r="K70" s="443"/>
      <c r="L70" s="443"/>
      <c r="M70" s="378"/>
      <c r="N70" s="378"/>
      <c r="O70" s="378"/>
      <c r="P70" s="378"/>
      <c r="Q70" s="378"/>
      <c r="R70" s="378"/>
      <c r="S70" s="378"/>
      <c r="T70" s="378"/>
      <c r="U70" s="378"/>
      <c r="V70" s="378"/>
      <c r="W70" s="444"/>
      <c r="X70" s="840">
        <v>7</v>
      </c>
      <c r="Y70" s="841"/>
      <c r="Z70" s="445" t="s">
        <v>88</v>
      </c>
      <c r="AA70" s="446"/>
      <c r="AB70" s="446"/>
      <c r="AC70" s="842"/>
      <c r="AD70" s="842"/>
      <c r="AE70" s="445"/>
      <c r="AF70" s="445"/>
      <c r="AG70" s="445"/>
      <c r="AH70" s="447"/>
      <c r="AI70" s="448"/>
      <c r="AJ70" s="449"/>
      <c r="AL70" s="164"/>
      <c r="AM70" s="127" t="s">
        <v>184</v>
      </c>
      <c r="AN70" s="165">
        <f>AB49/(1+Y60/S60/AU68+AE60/S60/AU70)</f>
        <v>4670218.3111111121</v>
      </c>
      <c r="AO70" s="131">
        <f>AB49/(S60/Y60*AU68+1+AE60/Y60/AU69)</f>
        <v>12204493.155555554</v>
      </c>
      <c r="AP70" s="165">
        <f>AB49/(S60/AE60*AU70+Y60/AE60*AU69+1)</f>
        <v>2283504.5333333332</v>
      </c>
      <c r="AQ70" s="131">
        <f>SUM(AN70:AP70)</f>
        <v>19158216</v>
      </c>
      <c r="AR70" s="132">
        <f>AQ70-S60*S66*12-Y60*Y66*12-AE60*AE66*12</f>
        <v>146.40000000037253</v>
      </c>
      <c r="AS70" s="166">
        <f>IF(Y66-2*(CEILING(AP69,1))&gt;=0,0,(AP69-FLOOR(AP69,1))*AE60*12)</f>
        <v>204.53333333344779</v>
      </c>
      <c r="AT70" s="134" t="s">
        <v>330</v>
      </c>
      <c r="AU70" s="135">
        <f>AN68/AP68</f>
        <v>4</v>
      </c>
      <c r="AV70" s="135"/>
      <c r="AW70" s="135"/>
      <c r="AX70" s="136"/>
    </row>
    <row r="71" spans="1:50" s="95" customFormat="1" ht="18" customHeight="1">
      <c r="A71" s="450"/>
      <c r="B71" s="451"/>
      <c r="C71" s="452" t="s">
        <v>318</v>
      </c>
      <c r="D71" s="453"/>
      <c r="E71" s="453"/>
      <c r="F71" s="453"/>
      <c r="G71" s="453"/>
      <c r="H71" s="453"/>
      <c r="I71" s="453"/>
      <c r="J71" s="453"/>
      <c r="K71" s="453"/>
      <c r="L71" s="453"/>
      <c r="M71" s="453"/>
      <c r="N71" s="453"/>
      <c r="O71" s="453"/>
      <c r="P71" s="453"/>
      <c r="Q71" s="453"/>
      <c r="R71" s="453"/>
      <c r="S71" s="453"/>
      <c r="T71" s="453"/>
      <c r="U71" s="453"/>
      <c r="V71" s="453"/>
      <c r="W71" s="453"/>
      <c r="X71" s="453"/>
      <c r="Y71" s="453"/>
      <c r="Z71" s="453"/>
      <c r="AA71" s="453"/>
      <c r="AB71" s="453"/>
      <c r="AC71" s="453"/>
      <c r="AD71" s="453"/>
      <c r="AE71" s="453"/>
      <c r="AF71" s="453"/>
      <c r="AG71" s="453"/>
      <c r="AH71" s="453"/>
      <c r="AI71" s="453"/>
      <c r="AJ71" s="454"/>
      <c r="AL71" s="167"/>
      <c r="AM71" s="168"/>
      <c r="AN71" s="169"/>
      <c r="AO71" s="169"/>
      <c r="AP71" s="169"/>
      <c r="AQ71" s="169"/>
      <c r="AR71" s="170"/>
      <c r="AT71" s="97"/>
    </row>
    <row r="72" spans="1:50" s="95" customFormat="1" ht="18" customHeight="1">
      <c r="A72" s="450"/>
      <c r="B72" s="451"/>
      <c r="C72" s="455"/>
      <c r="D72" s="452" t="s">
        <v>319</v>
      </c>
      <c r="E72" s="456"/>
      <c r="F72" s="456"/>
      <c r="G72" s="456"/>
      <c r="H72" s="456"/>
      <c r="I72" s="456"/>
      <c r="J72" s="456"/>
      <c r="K72" s="456"/>
      <c r="L72" s="456"/>
      <c r="M72" s="456"/>
      <c r="N72" s="456"/>
      <c r="O72" s="456"/>
      <c r="P72" s="456"/>
      <c r="Q72" s="456"/>
      <c r="R72" s="456"/>
      <c r="S72" s="456"/>
      <c r="T72" s="456"/>
      <c r="U72" s="456"/>
      <c r="V72" s="456"/>
      <c r="W72" s="456"/>
      <c r="X72" s="456"/>
      <c r="Y72" s="456"/>
      <c r="Z72" s="456"/>
      <c r="AA72" s="456"/>
      <c r="AB72" s="456"/>
      <c r="AC72" s="456"/>
      <c r="AD72" s="456"/>
      <c r="AE72" s="456"/>
      <c r="AF72" s="456"/>
      <c r="AG72" s="456"/>
      <c r="AH72" s="456"/>
      <c r="AI72" s="389"/>
      <c r="AJ72" s="454"/>
      <c r="AL72" s="167"/>
      <c r="AM72" s="168"/>
      <c r="AN72" s="169"/>
      <c r="AO72" s="169"/>
      <c r="AP72" s="169"/>
      <c r="AQ72" s="169"/>
      <c r="AR72" s="170"/>
      <c r="AT72" s="97"/>
    </row>
    <row r="73" spans="1:50" s="95" customFormat="1" ht="18" customHeight="1">
      <c r="A73" s="450"/>
      <c r="B73" s="451"/>
      <c r="C73" s="457"/>
      <c r="D73" s="452" t="s">
        <v>320</v>
      </c>
      <c r="E73" s="458"/>
      <c r="F73" s="458"/>
      <c r="G73" s="458"/>
      <c r="H73" s="458"/>
      <c r="I73" s="458"/>
      <c r="J73" s="458"/>
      <c r="K73" s="458"/>
      <c r="L73" s="458"/>
      <c r="M73" s="458"/>
      <c r="N73" s="458"/>
      <c r="O73" s="458"/>
      <c r="P73" s="458"/>
      <c r="Q73" s="458"/>
      <c r="R73" s="458"/>
      <c r="S73" s="458"/>
      <c r="T73" s="456"/>
      <c r="U73" s="456"/>
      <c r="V73" s="456"/>
      <c r="W73" s="456"/>
      <c r="X73" s="456"/>
      <c r="Y73" s="456"/>
      <c r="Z73" s="456"/>
      <c r="AA73" s="456"/>
      <c r="AB73" s="456"/>
      <c r="AC73" s="456"/>
      <c r="AD73" s="456"/>
      <c r="AE73" s="456"/>
      <c r="AF73" s="456"/>
      <c r="AG73" s="456"/>
      <c r="AH73" s="456"/>
      <c r="AI73" s="389"/>
      <c r="AJ73" s="454"/>
      <c r="AL73" s="167"/>
      <c r="AM73" s="168"/>
      <c r="AN73" s="169"/>
      <c r="AO73" s="169"/>
      <c r="AP73" s="169"/>
      <c r="AQ73" s="169"/>
      <c r="AR73" s="170"/>
      <c r="AT73" s="97"/>
    </row>
    <row r="74" spans="1:50" s="95" customFormat="1" ht="27" customHeight="1">
      <c r="A74" s="450"/>
      <c r="B74" s="451"/>
      <c r="C74" s="457"/>
      <c r="D74" s="904" t="s">
        <v>382</v>
      </c>
      <c r="E74" s="904"/>
      <c r="F74" s="904"/>
      <c r="G74" s="904"/>
      <c r="H74" s="904"/>
      <c r="I74" s="904"/>
      <c r="J74" s="904"/>
      <c r="K74" s="904"/>
      <c r="L74" s="904"/>
      <c r="M74" s="904"/>
      <c r="N74" s="904"/>
      <c r="O74" s="904"/>
      <c r="P74" s="904"/>
      <c r="Q74" s="904"/>
      <c r="R74" s="904"/>
      <c r="S74" s="904"/>
      <c r="T74" s="904"/>
      <c r="U74" s="904"/>
      <c r="V74" s="904"/>
      <c r="W74" s="904"/>
      <c r="X74" s="904"/>
      <c r="Y74" s="904"/>
      <c r="Z74" s="904"/>
      <c r="AA74" s="904"/>
      <c r="AB74" s="904"/>
      <c r="AC74" s="904"/>
      <c r="AD74" s="904"/>
      <c r="AE74" s="904"/>
      <c r="AF74" s="904"/>
      <c r="AG74" s="904"/>
      <c r="AH74" s="904"/>
      <c r="AI74" s="904"/>
      <c r="AJ74" s="454"/>
      <c r="AL74" s="167"/>
      <c r="AM74" s="168"/>
      <c r="AN74" s="169"/>
      <c r="AO74" s="169"/>
      <c r="AP74" s="169"/>
      <c r="AQ74" s="169"/>
      <c r="AR74" s="170"/>
      <c r="AT74" s="97"/>
    </row>
    <row r="75" spans="1:50" s="95" customFormat="1" ht="18" customHeight="1" thickBot="1">
      <c r="A75" s="459"/>
      <c r="B75" s="460"/>
      <c r="C75" s="461"/>
      <c r="D75" s="462" t="s">
        <v>70</v>
      </c>
      <c r="E75" s="463"/>
      <c r="F75" s="905"/>
      <c r="G75" s="905"/>
      <c r="H75" s="905"/>
      <c r="I75" s="905"/>
      <c r="J75" s="905"/>
      <c r="K75" s="905"/>
      <c r="L75" s="905"/>
      <c r="M75" s="905"/>
      <c r="N75" s="905"/>
      <c r="O75" s="905"/>
      <c r="P75" s="905"/>
      <c r="Q75" s="905"/>
      <c r="R75" s="905"/>
      <c r="S75" s="905"/>
      <c r="T75" s="905"/>
      <c r="U75" s="905"/>
      <c r="V75" s="905"/>
      <c r="W75" s="905"/>
      <c r="X75" s="905"/>
      <c r="Y75" s="905"/>
      <c r="Z75" s="905"/>
      <c r="AA75" s="905"/>
      <c r="AB75" s="905"/>
      <c r="AC75" s="905"/>
      <c r="AD75" s="905"/>
      <c r="AE75" s="905"/>
      <c r="AF75" s="905"/>
      <c r="AG75" s="905"/>
      <c r="AH75" s="905"/>
      <c r="AI75" s="905"/>
      <c r="AJ75" s="464" t="s">
        <v>321</v>
      </c>
      <c r="AL75" s="167"/>
      <c r="AM75" s="168"/>
      <c r="AN75" s="169"/>
      <c r="AO75" s="169"/>
      <c r="AP75" s="169"/>
      <c r="AQ75" s="169"/>
      <c r="AR75" s="170"/>
      <c r="AT75" s="97"/>
    </row>
    <row r="76" spans="1:50" s="95" customFormat="1" ht="18" customHeight="1" thickBot="1">
      <c r="A76" s="305" t="s">
        <v>42</v>
      </c>
      <c r="B76" s="465" t="s">
        <v>443</v>
      </c>
      <c r="C76" s="466"/>
      <c r="D76" s="466"/>
      <c r="E76" s="466"/>
      <c r="F76" s="466"/>
      <c r="G76" s="466"/>
      <c r="H76" s="465"/>
      <c r="I76" s="465"/>
      <c r="J76" s="465"/>
      <c r="K76" s="465"/>
      <c r="L76" s="467"/>
      <c r="M76" s="363"/>
      <c r="N76" s="468" t="s">
        <v>227</v>
      </c>
      <c r="O76" s="364"/>
      <c r="P76" s="903">
        <v>3</v>
      </c>
      <c r="Q76" s="903"/>
      <c r="R76" s="364" t="s">
        <v>12</v>
      </c>
      <c r="S76" s="903">
        <v>4</v>
      </c>
      <c r="T76" s="903"/>
      <c r="U76" s="364" t="s">
        <v>13</v>
      </c>
      <c r="V76" s="882" t="s">
        <v>14</v>
      </c>
      <c r="W76" s="882"/>
      <c r="X76" s="364" t="s">
        <v>36</v>
      </c>
      <c r="Y76" s="364"/>
      <c r="Z76" s="903">
        <v>4</v>
      </c>
      <c r="AA76" s="903"/>
      <c r="AB76" s="364" t="s">
        <v>12</v>
      </c>
      <c r="AC76" s="903">
        <v>3</v>
      </c>
      <c r="AD76" s="903"/>
      <c r="AE76" s="364" t="s">
        <v>13</v>
      </c>
      <c r="AF76" s="364" t="s">
        <v>225</v>
      </c>
      <c r="AG76" s="364">
        <f>IF(P76&gt;=1,(Z76*12+AC76)-(P76*12+S76)+1,"")</f>
        <v>12</v>
      </c>
      <c r="AH76" s="882" t="s">
        <v>226</v>
      </c>
      <c r="AI76" s="882"/>
      <c r="AJ76" s="365" t="s">
        <v>76</v>
      </c>
    </row>
    <row r="77" spans="1:50" s="95" customFormat="1" ht="6" customHeight="1">
      <c r="A77" s="469"/>
      <c r="B77" s="470"/>
      <c r="C77" s="470"/>
      <c r="D77" s="470"/>
      <c r="E77" s="470"/>
      <c r="F77" s="470"/>
      <c r="G77" s="470"/>
      <c r="H77" s="470"/>
      <c r="I77" s="470"/>
      <c r="J77" s="470"/>
      <c r="K77" s="470"/>
      <c r="L77" s="470"/>
      <c r="M77" s="371"/>
      <c r="N77" s="371"/>
      <c r="O77" s="371"/>
      <c r="P77" s="371"/>
      <c r="Q77" s="371"/>
      <c r="R77" s="371"/>
      <c r="S77" s="371"/>
      <c r="T77" s="371"/>
      <c r="U77" s="371"/>
      <c r="V77" s="371"/>
      <c r="W77" s="371"/>
      <c r="X77" s="371"/>
      <c r="Y77" s="371"/>
      <c r="Z77" s="371"/>
      <c r="AA77" s="371"/>
      <c r="AB77" s="371"/>
      <c r="AC77" s="371"/>
      <c r="AD77" s="371"/>
      <c r="AE77" s="371"/>
      <c r="AF77" s="371"/>
      <c r="AG77" s="371"/>
      <c r="AH77" s="371"/>
      <c r="AI77" s="371"/>
      <c r="AJ77" s="372"/>
    </row>
    <row r="78" spans="1:50" s="95" customFormat="1" ht="13.5" customHeight="1">
      <c r="A78" s="370" t="s">
        <v>117</v>
      </c>
      <c r="B78" s="371"/>
      <c r="C78" s="371"/>
      <c r="D78" s="371"/>
      <c r="E78" s="371"/>
      <c r="F78" s="371"/>
      <c r="G78" s="371"/>
      <c r="H78" s="371"/>
      <c r="I78" s="371"/>
      <c r="J78" s="371"/>
      <c r="K78" s="371"/>
      <c r="L78" s="371"/>
      <c r="M78" s="371"/>
      <c r="N78" s="371"/>
      <c r="O78" s="371"/>
      <c r="P78" s="371"/>
      <c r="Q78" s="371"/>
      <c r="R78" s="371"/>
      <c r="S78" s="371"/>
      <c r="T78" s="371"/>
      <c r="U78" s="371"/>
      <c r="V78" s="371"/>
      <c r="W78" s="371"/>
      <c r="X78" s="371"/>
      <c r="Y78" s="371"/>
      <c r="Z78" s="371"/>
      <c r="AA78" s="371"/>
      <c r="AB78" s="371"/>
      <c r="AC78" s="371"/>
      <c r="AD78" s="371"/>
      <c r="AE78" s="371"/>
      <c r="AF78" s="371"/>
      <c r="AG78" s="371"/>
      <c r="AH78" s="371"/>
      <c r="AI78" s="371"/>
      <c r="AJ78" s="372"/>
    </row>
    <row r="79" spans="1:50" s="95" customFormat="1" ht="24" customHeight="1">
      <c r="A79" s="471" t="s">
        <v>118</v>
      </c>
      <c r="B79" s="926" t="s">
        <v>383</v>
      </c>
      <c r="C79" s="926"/>
      <c r="D79" s="926"/>
      <c r="E79" s="926"/>
      <c r="F79" s="926"/>
      <c r="G79" s="926"/>
      <c r="H79" s="926"/>
      <c r="I79" s="926"/>
      <c r="J79" s="926"/>
      <c r="K79" s="926"/>
      <c r="L79" s="926"/>
      <c r="M79" s="926"/>
      <c r="N79" s="926"/>
      <c r="O79" s="926"/>
      <c r="P79" s="926"/>
      <c r="Q79" s="926"/>
      <c r="R79" s="926"/>
      <c r="S79" s="926"/>
      <c r="T79" s="926"/>
      <c r="U79" s="926"/>
      <c r="V79" s="926"/>
      <c r="W79" s="926"/>
      <c r="X79" s="926"/>
      <c r="Y79" s="926"/>
      <c r="Z79" s="926"/>
      <c r="AA79" s="926"/>
      <c r="AB79" s="926"/>
      <c r="AC79" s="926"/>
      <c r="AD79" s="926"/>
      <c r="AE79" s="926"/>
      <c r="AF79" s="926"/>
      <c r="AG79" s="926"/>
      <c r="AH79" s="926"/>
      <c r="AI79" s="926"/>
      <c r="AJ79" s="926"/>
    </row>
    <row r="80" spans="1:50" s="95" customFormat="1" ht="24" customHeight="1">
      <c r="A80" s="471" t="s">
        <v>118</v>
      </c>
      <c r="B80" s="926" t="s">
        <v>444</v>
      </c>
      <c r="C80" s="926"/>
      <c r="D80" s="926"/>
      <c r="E80" s="926"/>
      <c r="F80" s="926"/>
      <c r="G80" s="926"/>
      <c r="H80" s="926"/>
      <c r="I80" s="926"/>
      <c r="J80" s="926"/>
      <c r="K80" s="926"/>
      <c r="L80" s="926"/>
      <c r="M80" s="926"/>
      <c r="N80" s="926"/>
      <c r="O80" s="926"/>
      <c r="P80" s="926"/>
      <c r="Q80" s="926"/>
      <c r="R80" s="926"/>
      <c r="S80" s="926"/>
      <c r="T80" s="926"/>
      <c r="U80" s="926"/>
      <c r="V80" s="926"/>
      <c r="W80" s="926"/>
      <c r="X80" s="926"/>
      <c r="Y80" s="926"/>
      <c r="Z80" s="926"/>
      <c r="AA80" s="926"/>
      <c r="AB80" s="926"/>
      <c r="AC80" s="926"/>
      <c r="AD80" s="926"/>
      <c r="AE80" s="926"/>
      <c r="AF80" s="926"/>
      <c r="AG80" s="926"/>
      <c r="AH80" s="926"/>
      <c r="AI80" s="926"/>
      <c r="AJ80" s="926"/>
    </row>
    <row r="81" spans="1:37" s="95" customFormat="1" ht="27" customHeight="1">
      <c r="A81" s="472" t="s">
        <v>118</v>
      </c>
      <c r="B81" s="912" t="s">
        <v>230</v>
      </c>
      <c r="C81" s="912"/>
      <c r="D81" s="912"/>
      <c r="E81" s="912"/>
      <c r="F81" s="912"/>
      <c r="G81" s="912"/>
      <c r="H81" s="912"/>
      <c r="I81" s="912"/>
      <c r="J81" s="912"/>
      <c r="K81" s="912"/>
      <c r="L81" s="912"/>
      <c r="M81" s="912"/>
      <c r="N81" s="912"/>
      <c r="O81" s="912"/>
      <c r="P81" s="912"/>
      <c r="Q81" s="912"/>
      <c r="R81" s="912"/>
      <c r="S81" s="912"/>
      <c r="T81" s="912"/>
      <c r="U81" s="912"/>
      <c r="V81" s="912"/>
      <c r="W81" s="912"/>
      <c r="X81" s="912"/>
      <c r="Y81" s="912"/>
      <c r="Z81" s="912"/>
      <c r="AA81" s="912"/>
      <c r="AB81" s="912"/>
      <c r="AC81" s="912"/>
      <c r="AD81" s="912"/>
      <c r="AE81" s="912"/>
      <c r="AF81" s="912"/>
      <c r="AG81" s="912"/>
      <c r="AH81" s="912"/>
      <c r="AI81" s="912"/>
      <c r="AJ81" s="912"/>
    </row>
    <row r="82" spans="1:37" s="95" customFormat="1" ht="39.75" customHeight="1">
      <c r="A82" s="373" t="s">
        <v>118</v>
      </c>
      <c r="B82" s="877" t="s">
        <v>448</v>
      </c>
      <c r="C82" s="877"/>
      <c r="D82" s="877"/>
      <c r="E82" s="877"/>
      <c r="F82" s="877"/>
      <c r="G82" s="877"/>
      <c r="H82" s="877"/>
      <c r="I82" s="877"/>
      <c r="J82" s="877"/>
      <c r="K82" s="877"/>
      <c r="L82" s="877"/>
      <c r="M82" s="877"/>
      <c r="N82" s="877"/>
      <c r="O82" s="877"/>
      <c r="P82" s="877"/>
      <c r="Q82" s="877"/>
      <c r="R82" s="877"/>
      <c r="S82" s="877"/>
      <c r="T82" s="877"/>
      <c r="U82" s="877"/>
      <c r="V82" s="877"/>
      <c r="W82" s="877"/>
      <c r="X82" s="877"/>
      <c r="Y82" s="877"/>
      <c r="Z82" s="877"/>
      <c r="AA82" s="877"/>
      <c r="AB82" s="877"/>
      <c r="AC82" s="877"/>
      <c r="AD82" s="877"/>
      <c r="AE82" s="877"/>
      <c r="AF82" s="877"/>
      <c r="AG82" s="877"/>
      <c r="AH82" s="877"/>
      <c r="AI82" s="877"/>
      <c r="AJ82" s="877"/>
    </row>
    <row r="83" spans="1:37" s="95" customFormat="1" ht="36" customHeight="1">
      <c r="A83" s="472" t="s">
        <v>181</v>
      </c>
      <c r="B83" s="867" t="s">
        <v>386</v>
      </c>
      <c r="C83" s="867"/>
      <c r="D83" s="867"/>
      <c r="E83" s="867"/>
      <c r="F83" s="867"/>
      <c r="G83" s="867"/>
      <c r="H83" s="867"/>
      <c r="I83" s="867"/>
      <c r="J83" s="867"/>
      <c r="K83" s="867"/>
      <c r="L83" s="867"/>
      <c r="M83" s="867"/>
      <c r="N83" s="867"/>
      <c r="O83" s="867"/>
      <c r="P83" s="867"/>
      <c r="Q83" s="867"/>
      <c r="R83" s="867"/>
      <c r="S83" s="867"/>
      <c r="T83" s="867"/>
      <c r="U83" s="867"/>
      <c r="V83" s="867"/>
      <c r="W83" s="867"/>
      <c r="X83" s="867"/>
      <c r="Y83" s="867"/>
      <c r="Z83" s="867"/>
      <c r="AA83" s="867"/>
      <c r="AB83" s="867"/>
      <c r="AC83" s="867"/>
      <c r="AD83" s="867"/>
      <c r="AE83" s="867"/>
      <c r="AF83" s="867"/>
      <c r="AG83" s="867"/>
      <c r="AH83" s="867"/>
      <c r="AI83" s="867"/>
      <c r="AJ83" s="867"/>
    </row>
    <row r="84" spans="1:37" s="95" customFormat="1" ht="36" customHeight="1">
      <c r="A84" s="472" t="s">
        <v>118</v>
      </c>
      <c r="B84" s="867" t="s">
        <v>486</v>
      </c>
      <c r="C84" s="867"/>
      <c r="D84" s="867"/>
      <c r="E84" s="867"/>
      <c r="F84" s="867"/>
      <c r="G84" s="867"/>
      <c r="H84" s="867"/>
      <c r="I84" s="867"/>
      <c r="J84" s="867"/>
      <c r="K84" s="867"/>
      <c r="L84" s="867"/>
      <c r="M84" s="867"/>
      <c r="N84" s="867"/>
      <c r="O84" s="867"/>
      <c r="P84" s="867"/>
      <c r="Q84" s="867"/>
      <c r="R84" s="867"/>
      <c r="S84" s="867"/>
      <c r="T84" s="867"/>
      <c r="U84" s="867"/>
      <c r="V84" s="867"/>
      <c r="W84" s="867"/>
      <c r="X84" s="867"/>
      <c r="Y84" s="867"/>
      <c r="Z84" s="867"/>
      <c r="AA84" s="867"/>
      <c r="AB84" s="867"/>
      <c r="AC84" s="867"/>
      <c r="AD84" s="867"/>
      <c r="AE84" s="867"/>
      <c r="AF84" s="867"/>
      <c r="AG84" s="867"/>
      <c r="AH84" s="867"/>
      <c r="AI84" s="867"/>
      <c r="AJ84" s="867"/>
    </row>
    <row r="85" spans="1:37" s="95" customFormat="1" ht="9" customHeight="1">
      <c r="A85" s="473"/>
      <c r="B85" s="474"/>
      <c r="C85" s="474"/>
      <c r="D85" s="474"/>
      <c r="E85" s="474"/>
      <c r="F85" s="474"/>
      <c r="G85" s="474"/>
      <c r="H85" s="474"/>
      <c r="I85" s="474"/>
      <c r="J85" s="474"/>
      <c r="K85" s="474"/>
      <c r="L85" s="474"/>
      <c r="M85" s="473"/>
      <c r="N85" s="473"/>
      <c r="O85" s="475"/>
      <c r="P85" s="475"/>
      <c r="Q85" s="473"/>
      <c r="R85" s="475"/>
      <c r="S85" s="475"/>
      <c r="T85" s="473"/>
      <c r="U85" s="389"/>
      <c r="V85" s="389"/>
      <c r="W85" s="473"/>
      <c r="X85" s="473"/>
      <c r="Y85" s="475"/>
      <c r="Z85" s="475"/>
      <c r="AA85" s="473"/>
      <c r="AB85" s="475"/>
      <c r="AC85" s="475"/>
      <c r="AD85" s="473"/>
      <c r="AE85" s="473"/>
      <c r="AF85" s="473"/>
      <c r="AG85" s="473"/>
      <c r="AH85" s="473"/>
      <c r="AI85" s="473"/>
      <c r="AJ85" s="476"/>
    </row>
    <row r="86" spans="1:37" s="95" customFormat="1" ht="18" customHeight="1">
      <c r="A86" s="477" t="s">
        <v>445</v>
      </c>
      <c r="B86" s="473"/>
      <c r="C86" s="478"/>
      <c r="D86" s="478"/>
      <c r="E86" s="478"/>
      <c r="F86" s="478"/>
      <c r="G86" s="478"/>
      <c r="H86" s="478"/>
      <c r="I86" s="478"/>
      <c r="J86" s="478"/>
      <c r="K86" s="478"/>
      <c r="L86" s="478"/>
      <c r="M86" s="478"/>
      <c r="N86" s="478"/>
      <c r="O86" s="478"/>
      <c r="P86" s="478"/>
      <c r="Q86" s="478"/>
      <c r="R86" s="478"/>
      <c r="S86" s="478"/>
      <c r="T86" s="478"/>
      <c r="U86" s="478"/>
      <c r="V86" s="478"/>
      <c r="W86" s="478"/>
      <c r="X86" s="478"/>
      <c r="Y86" s="478"/>
      <c r="Z86" s="478"/>
      <c r="AA86" s="478"/>
      <c r="AB86" s="478"/>
      <c r="AC86" s="478"/>
      <c r="AD86" s="478"/>
      <c r="AE86" s="478"/>
      <c r="AF86" s="478"/>
      <c r="AG86" s="478"/>
      <c r="AH86" s="478"/>
      <c r="AI86" s="478"/>
      <c r="AJ86" s="479"/>
    </row>
    <row r="87" spans="1:37" s="95" customFormat="1" ht="15.75" customHeight="1">
      <c r="A87" s="433"/>
      <c r="B87" s="473"/>
      <c r="C87" s="478"/>
      <c r="D87" s="478"/>
      <c r="E87" s="478"/>
      <c r="F87" s="478"/>
      <c r="G87" s="478"/>
      <c r="H87" s="478"/>
      <c r="I87" s="478"/>
      <c r="J87" s="478"/>
      <c r="K87" s="478"/>
      <c r="L87" s="478"/>
      <c r="M87" s="478"/>
      <c r="N87" s="478"/>
      <c r="O87" s="478"/>
      <c r="P87" s="478"/>
      <c r="Q87" s="478"/>
      <c r="R87" s="478"/>
      <c r="S87" s="478"/>
      <c r="T87" s="478"/>
      <c r="U87" s="478"/>
      <c r="V87" s="478"/>
      <c r="W87" s="478"/>
      <c r="X87" s="478"/>
      <c r="Y87" s="478"/>
      <c r="Z87" s="478"/>
      <c r="AA87" s="478"/>
      <c r="AB87" s="478"/>
      <c r="AC87" s="478"/>
      <c r="AD87" s="478"/>
      <c r="AE87" s="336"/>
      <c r="AF87" s="336"/>
      <c r="AG87" s="336"/>
      <c r="AH87" s="336"/>
      <c r="AI87" s="336"/>
      <c r="AJ87" s="336"/>
    </row>
    <row r="88" spans="1:37" s="95" customFormat="1" ht="18" customHeight="1">
      <c r="A88" s="480" t="s">
        <v>62</v>
      </c>
      <c r="B88" s="481"/>
      <c r="C88" s="482"/>
      <c r="D88" s="482"/>
      <c r="E88" s="478"/>
      <c r="F88" s="482"/>
      <c r="G88" s="482"/>
      <c r="H88" s="482"/>
      <c r="I88" s="478"/>
      <c r="J88" s="482"/>
      <c r="K88" s="482"/>
      <c r="L88" s="482"/>
      <c r="M88" s="482"/>
      <c r="N88" s="482"/>
      <c r="O88" s="478"/>
      <c r="P88" s="482"/>
      <c r="Q88" s="482"/>
      <c r="R88" s="482"/>
      <c r="S88" s="482"/>
      <c r="T88" s="482"/>
      <c r="U88" s="482"/>
      <c r="V88" s="478"/>
      <c r="W88" s="482"/>
      <c r="X88" s="482"/>
      <c r="Y88" s="478"/>
      <c r="Z88" s="478"/>
      <c r="AA88" s="482"/>
      <c r="AB88" s="482"/>
      <c r="AC88" s="482"/>
      <c r="AD88" s="482"/>
      <c r="AE88" s="336"/>
      <c r="AF88" s="471" t="s">
        <v>279</v>
      </c>
      <c r="AG88" s="483"/>
      <c r="AH88" s="484" t="s">
        <v>180</v>
      </c>
      <c r="AI88" s="483"/>
      <c r="AJ88" s="485"/>
      <c r="AK88" s="96"/>
    </row>
    <row r="89" spans="1:37" s="95" customFormat="1" ht="26.25" customHeight="1">
      <c r="A89" s="860" t="s">
        <v>56</v>
      </c>
      <c r="B89" s="861"/>
      <c r="C89" s="861"/>
      <c r="D89" s="927"/>
      <c r="E89" s="486"/>
      <c r="F89" s="487" t="s">
        <v>54</v>
      </c>
      <c r="G89" s="387"/>
      <c r="H89" s="387"/>
      <c r="I89" s="488"/>
      <c r="J89" s="487" t="s">
        <v>119</v>
      </c>
      <c r="K89" s="387"/>
      <c r="L89" s="387"/>
      <c r="M89" s="387"/>
      <c r="N89" s="387"/>
      <c r="O89" s="488"/>
      <c r="P89" s="487" t="s">
        <v>120</v>
      </c>
      <c r="Q89" s="387"/>
      <c r="R89" s="387"/>
      <c r="S89" s="387"/>
      <c r="T89" s="387"/>
      <c r="U89" s="387"/>
      <c r="V89" s="488"/>
      <c r="W89" s="487" t="s">
        <v>55</v>
      </c>
      <c r="X89" s="387"/>
      <c r="Y89" s="489"/>
      <c r="Z89" s="488"/>
      <c r="AA89" s="487" t="s">
        <v>50</v>
      </c>
      <c r="AB89" s="387"/>
      <c r="AC89" s="387"/>
      <c r="AD89" s="387"/>
      <c r="AE89" s="489"/>
      <c r="AF89" s="489"/>
      <c r="AG89" s="489"/>
      <c r="AH89" s="489"/>
      <c r="AI89" s="489"/>
      <c r="AJ89" s="490"/>
      <c r="AK89" s="96"/>
    </row>
    <row r="90" spans="1:37" s="95" customFormat="1" ht="18" customHeight="1">
      <c r="A90" s="863" t="s">
        <v>53</v>
      </c>
      <c r="B90" s="864"/>
      <c r="C90" s="864"/>
      <c r="D90" s="864"/>
      <c r="E90" s="491" t="s">
        <v>387</v>
      </c>
      <c r="F90" s="492"/>
      <c r="G90" s="493"/>
      <c r="H90" s="493"/>
      <c r="I90" s="494"/>
      <c r="J90" s="493"/>
      <c r="K90" s="493"/>
      <c r="L90" s="493"/>
      <c r="M90" s="493"/>
      <c r="N90" s="493"/>
      <c r="O90" s="495"/>
      <c r="P90" s="493"/>
      <c r="Q90" s="493"/>
      <c r="R90" s="493"/>
      <c r="S90" s="493"/>
      <c r="T90" s="493"/>
      <c r="U90" s="493"/>
      <c r="V90" s="495"/>
      <c r="W90" s="493"/>
      <c r="X90" s="493"/>
      <c r="Y90" s="494"/>
      <c r="Z90" s="494"/>
      <c r="AA90" s="493"/>
      <c r="AB90" s="493"/>
      <c r="AC90" s="493"/>
      <c r="AD90" s="493"/>
      <c r="AE90" s="493"/>
      <c r="AF90" s="493"/>
      <c r="AG90" s="493"/>
      <c r="AH90" s="493"/>
      <c r="AI90" s="493"/>
      <c r="AJ90" s="496"/>
      <c r="AK90" s="96"/>
    </row>
    <row r="91" spans="1:37" s="95" customFormat="1" ht="18" customHeight="1">
      <c r="A91" s="824"/>
      <c r="B91" s="825"/>
      <c r="C91" s="825"/>
      <c r="D91" s="825"/>
      <c r="E91" s="497"/>
      <c r="F91" s="495" t="s">
        <v>57</v>
      </c>
      <c r="G91" s="494"/>
      <c r="H91" s="494"/>
      <c r="I91" s="494"/>
      <c r="J91" s="494"/>
      <c r="K91" s="498"/>
      <c r="L91" s="495" t="s">
        <v>234</v>
      </c>
      <c r="M91" s="494"/>
      <c r="N91" s="494"/>
      <c r="O91" s="495"/>
      <c r="P91" s="495"/>
      <c r="Q91" s="499"/>
      <c r="R91" s="500"/>
      <c r="S91" s="495" t="s">
        <v>50</v>
      </c>
      <c r="T91" s="495"/>
      <c r="U91" s="495" t="s">
        <v>51</v>
      </c>
      <c r="V91" s="925"/>
      <c r="W91" s="925"/>
      <c r="X91" s="925"/>
      <c r="Y91" s="925"/>
      <c r="Z91" s="925"/>
      <c r="AA91" s="925"/>
      <c r="AB91" s="925"/>
      <c r="AC91" s="925"/>
      <c r="AD91" s="925"/>
      <c r="AE91" s="925"/>
      <c r="AF91" s="925"/>
      <c r="AG91" s="925"/>
      <c r="AH91" s="925"/>
      <c r="AI91" s="925"/>
      <c r="AJ91" s="501" t="s">
        <v>52</v>
      </c>
      <c r="AK91" s="96"/>
    </row>
    <row r="92" spans="1:37" s="95" customFormat="1" ht="18" customHeight="1" thickBot="1">
      <c r="A92" s="824"/>
      <c r="B92" s="825"/>
      <c r="C92" s="825"/>
      <c r="D92" s="825"/>
      <c r="E92" s="502" t="s">
        <v>58</v>
      </c>
      <c r="F92" s="499"/>
      <c r="G92" s="494"/>
      <c r="H92" s="494"/>
      <c r="I92" s="494"/>
      <c r="J92" s="494"/>
      <c r="K92" s="473"/>
      <c r="L92" s="494"/>
      <c r="M92" s="336"/>
      <c r="N92" s="336"/>
      <c r="O92" s="495"/>
      <c r="P92" s="499"/>
      <c r="Q92" s="499"/>
      <c r="R92" s="499"/>
      <c r="S92" s="503"/>
      <c r="T92" s="503"/>
      <c r="U92" s="503"/>
      <c r="V92" s="503"/>
      <c r="W92" s="503"/>
      <c r="X92" s="503"/>
      <c r="Y92" s="503"/>
      <c r="Z92" s="503"/>
      <c r="AA92" s="503"/>
      <c r="AB92" s="503"/>
      <c r="AC92" s="503"/>
      <c r="AD92" s="503"/>
      <c r="AE92" s="503"/>
      <c r="AF92" s="503"/>
      <c r="AG92" s="503"/>
      <c r="AH92" s="503"/>
      <c r="AI92" s="503"/>
      <c r="AJ92" s="504"/>
      <c r="AK92" s="96"/>
    </row>
    <row r="93" spans="1:37" s="95" customFormat="1" ht="75" customHeight="1" thickBot="1">
      <c r="A93" s="824"/>
      <c r="B93" s="825"/>
      <c r="C93" s="825"/>
      <c r="D93" s="825"/>
      <c r="E93" s="906" t="s">
        <v>399</v>
      </c>
      <c r="F93" s="907"/>
      <c r="G93" s="907"/>
      <c r="H93" s="907"/>
      <c r="I93" s="907"/>
      <c r="J93" s="907"/>
      <c r="K93" s="907"/>
      <c r="L93" s="907"/>
      <c r="M93" s="907"/>
      <c r="N93" s="907"/>
      <c r="O93" s="907"/>
      <c r="P93" s="907"/>
      <c r="Q93" s="907"/>
      <c r="R93" s="907"/>
      <c r="S93" s="907"/>
      <c r="T93" s="907"/>
      <c r="U93" s="907"/>
      <c r="V93" s="907"/>
      <c r="W93" s="907"/>
      <c r="X93" s="907"/>
      <c r="Y93" s="907"/>
      <c r="Z93" s="907"/>
      <c r="AA93" s="907"/>
      <c r="AB93" s="907"/>
      <c r="AC93" s="907"/>
      <c r="AD93" s="907"/>
      <c r="AE93" s="907"/>
      <c r="AF93" s="907"/>
      <c r="AG93" s="907"/>
      <c r="AH93" s="907"/>
      <c r="AI93" s="907"/>
      <c r="AJ93" s="908"/>
      <c r="AK93" s="96"/>
    </row>
    <row r="94" spans="1:37" s="95" customFormat="1" ht="12">
      <c r="A94" s="824"/>
      <c r="B94" s="825"/>
      <c r="C94" s="825"/>
      <c r="D94" s="825"/>
      <c r="E94" s="505" t="s">
        <v>389</v>
      </c>
      <c r="F94" s="503"/>
      <c r="G94" s="503"/>
      <c r="H94" s="503"/>
      <c r="I94" s="503"/>
      <c r="J94" s="503"/>
      <c r="K94" s="503"/>
      <c r="L94" s="503"/>
      <c r="M94" s="503"/>
      <c r="N94" s="503"/>
      <c r="O94" s="503"/>
      <c r="P94" s="503"/>
      <c r="Q94" s="503"/>
      <c r="R94" s="503"/>
      <c r="S94" s="503"/>
      <c r="T94" s="503"/>
      <c r="U94" s="503"/>
      <c r="V94" s="503"/>
      <c r="W94" s="503"/>
      <c r="X94" s="503"/>
      <c r="Y94" s="503"/>
      <c r="Z94" s="503"/>
      <c r="AA94" s="503"/>
      <c r="AB94" s="503"/>
      <c r="AC94" s="503"/>
      <c r="AD94" s="503"/>
      <c r="AE94" s="503"/>
      <c r="AF94" s="503"/>
      <c r="AG94" s="503"/>
      <c r="AH94" s="503"/>
      <c r="AI94" s="503"/>
      <c r="AJ94" s="506"/>
      <c r="AK94" s="96"/>
    </row>
    <row r="95" spans="1:37" s="95" customFormat="1" ht="12.75" thickBot="1">
      <c r="A95" s="824"/>
      <c r="B95" s="825"/>
      <c r="C95" s="825"/>
      <c r="D95" s="825"/>
      <c r="E95" s="505" t="s">
        <v>388</v>
      </c>
      <c r="F95" s="494"/>
      <c r="G95" s="494"/>
      <c r="H95" s="494"/>
      <c r="I95" s="494"/>
      <c r="J95" s="494"/>
      <c r="K95" s="494"/>
      <c r="L95" s="494"/>
      <c r="M95" s="494"/>
      <c r="N95" s="494"/>
      <c r="O95" s="494"/>
      <c r="P95" s="494"/>
      <c r="Q95" s="494"/>
      <c r="R95" s="494"/>
      <c r="S95" s="494"/>
      <c r="T95" s="494"/>
      <c r="U95" s="494"/>
      <c r="V95" s="494"/>
      <c r="W95" s="494"/>
      <c r="X95" s="494"/>
      <c r="Y95" s="494"/>
      <c r="Z95" s="494"/>
      <c r="AA95" s="494"/>
      <c r="AB95" s="494"/>
      <c r="AC95" s="494"/>
      <c r="AD95" s="494"/>
      <c r="AE95" s="494"/>
      <c r="AF95" s="494"/>
      <c r="AG95" s="494"/>
      <c r="AH95" s="494"/>
      <c r="AI95" s="494"/>
      <c r="AJ95" s="507"/>
      <c r="AK95" s="96"/>
    </row>
    <row r="96" spans="1:37" s="95" customFormat="1" ht="18" customHeight="1" thickBot="1">
      <c r="A96" s="826"/>
      <c r="B96" s="827"/>
      <c r="C96" s="827"/>
      <c r="D96" s="827"/>
      <c r="E96" s="508" t="s">
        <v>237</v>
      </c>
      <c r="F96" s="386"/>
      <c r="G96" s="386"/>
      <c r="H96" s="386"/>
      <c r="I96" s="386"/>
      <c r="J96" s="386"/>
      <c r="K96" s="386"/>
      <c r="L96" s="895" t="s">
        <v>400</v>
      </c>
      <c r="M96" s="896"/>
      <c r="N96" s="896"/>
      <c r="O96" s="987">
        <v>30</v>
      </c>
      <c r="P96" s="987"/>
      <c r="Q96" s="509" t="s">
        <v>5</v>
      </c>
      <c r="R96" s="987">
        <v>4</v>
      </c>
      <c r="S96" s="987"/>
      <c r="T96" s="509" t="s">
        <v>59</v>
      </c>
      <c r="U96" s="510" t="s">
        <v>51</v>
      </c>
      <c r="V96" s="511"/>
      <c r="W96" s="512" t="s">
        <v>60</v>
      </c>
      <c r="X96" s="510"/>
      <c r="Y96" s="510"/>
      <c r="Z96" s="511"/>
      <c r="AA96" s="512" t="s">
        <v>61</v>
      </c>
      <c r="AB96" s="510"/>
      <c r="AC96" s="510" t="s">
        <v>52</v>
      </c>
      <c r="AD96" s="510"/>
      <c r="AE96" s="510"/>
      <c r="AF96" s="510"/>
      <c r="AG96" s="510"/>
      <c r="AH96" s="510"/>
      <c r="AI96" s="510"/>
      <c r="AJ96" s="513"/>
      <c r="AK96" s="96"/>
    </row>
    <row r="97" spans="1:37" s="95" customFormat="1" ht="12" customHeight="1">
      <c r="A97" s="514"/>
      <c r="B97" s="514"/>
      <c r="C97" s="514"/>
      <c r="D97" s="514"/>
      <c r="E97" s="515"/>
      <c r="F97" s="475"/>
      <c r="G97" s="475"/>
      <c r="H97" s="475"/>
      <c r="I97" s="475"/>
      <c r="J97" s="475"/>
      <c r="K97" s="475"/>
      <c r="L97" s="495"/>
      <c r="M97" s="495"/>
      <c r="N97" s="475"/>
      <c r="O97" s="516"/>
      <c r="P97" s="516"/>
      <c r="Q97" s="516"/>
      <c r="R97" s="516"/>
      <c r="S97" s="516"/>
      <c r="T97" s="516"/>
      <c r="U97" s="475"/>
      <c r="V97" s="475"/>
      <c r="W97" s="517"/>
      <c r="X97" s="475"/>
      <c r="Y97" s="475"/>
      <c r="Z97" s="475"/>
      <c r="AA97" s="516"/>
      <c r="AB97" s="475"/>
      <c r="AC97" s="475"/>
      <c r="AD97" s="475"/>
      <c r="AE97" s="475"/>
      <c r="AF97" s="475"/>
      <c r="AG97" s="475"/>
      <c r="AH97" s="475"/>
      <c r="AI97" s="475"/>
      <c r="AJ97" s="518"/>
    </row>
    <row r="98" spans="1:37" s="95" customFormat="1" ht="12" customHeight="1">
      <c r="A98" s="336"/>
      <c r="B98" s="514"/>
      <c r="C98" s="514"/>
      <c r="D98" s="514"/>
      <c r="E98" s="515"/>
      <c r="F98" s="475"/>
      <c r="G98" s="475"/>
      <c r="H98" s="475"/>
      <c r="I98" s="475"/>
      <c r="J98" s="475"/>
      <c r="K98" s="475"/>
      <c r="L98" s="495"/>
      <c r="M98" s="495"/>
      <c r="N98" s="475"/>
      <c r="O98" s="516"/>
      <c r="P98" s="516"/>
      <c r="Q98" s="516"/>
      <c r="R98" s="516"/>
      <c r="S98" s="516"/>
      <c r="T98" s="516"/>
      <c r="U98" s="475"/>
      <c r="V98" s="475"/>
      <c r="W98" s="517"/>
      <c r="X98" s="475"/>
      <c r="Y98" s="475"/>
      <c r="Z98" s="475"/>
      <c r="AA98" s="516"/>
      <c r="AB98" s="475"/>
      <c r="AC98" s="475"/>
      <c r="AD98" s="475"/>
      <c r="AE98" s="475"/>
      <c r="AF98" s="475"/>
      <c r="AG98" s="475"/>
      <c r="AH98" s="475"/>
      <c r="AI98" s="475"/>
      <c r="AJ98" s="518"/>
    </row>
    <row r="99" spans="1:37" s="95" customFormat="1" ht="18" customHeight="1" thickBot="1">
      <c r="A99" s="519" t="s">
        <v>322</v>
      </c>
      <c r="B99" s="494"/>
      <c r="C99" s="494"/>
      <c r="D99" s="494"/>
      <c r="E99" s="475"/>
      <c r="F99" s="475"/>
      <c r="G99" s="475"/>
      <c r="H99" s="475"/>
      <c r="I99" s="475"/>
      <c r="J99" s="475"/>
      <c r="K99" s="475"/>
      <c r="L99" s="475"/>
      <c r="M99" s="475"/>
      <c r="N99" s="475"/>
      <c r="O99" s="475"/>
      <c r="P99" s="475"/>
      <c r="Q99" s="475"/>
      <c r="R99" s="475"/>
      <c r="S99" s="475"/>
      <c r="T99" s="475"/>
      <c r="U99" s="475"/>
      <c r="V99" s="475"/>
      <c r="W99" s="475"/>
      <c r="X99" s="475"/>
      <c r="Y99" s="475"/>
      <c r="Z99" s="475"/>
      <c r="AA99" s="475"/>
      <c r="AB99" s="475"/>
      <c r="AC99" s="475"/>
      <c r="AD99" s="475"/>
      <c r="AE99" s="475"/>
      <c r="AF99" s="471" t="s">
        <v>279</v>
      </c>
      <c r="AG99" s="520"/>
      <c r="AH99" s="521" t="s">
        <v>180</v>
      </c>
      <c r="AI99" s="520"/>
      <c r="AJ99" s="520"/>
      <c r="AK99" s="96"/>
    </row>
    <row r="100" spans="1:37" s="95" customFormat="1" ht="75" customHeight="1" thickBot="1">
      <c r="A100" s="860" t="s">
        <v>197</v>
      </c>
      <c r="B100" s="861"/>
      <c r="C100" s="861"/>
      <c r="D100" s="862"/>
      <c r="E100" s="988" t="s">
        <v>252</v>
      </c>
      <c r="F100" s="989"/>
      <c r="G100" s="989"/>
      <c r="H100" s="989"/>
      <c r="I100" s="989"/>
      <c r="J100" s="989"/>
      <c r="K100" s="989"/>
      <c r="L100" s="989"/>
      <c r="M100" s="989"/>
      <c r="N100" s="989"/>
      <c r="O100" s="989"/>
      <c r="P100" s="989"/>
      <c r="Q100" s="989"/>
      <c r="R100" s="989"/>
      <c r="S100" s="989"/>
      <c r="T100" s="989"/>
      <c r="U100" s="989"/>
      <c r="V100" s="989"/>
      <c r="W100" s="989"/>
      <c r="X100" s="989"/>
      <c r="Y100" s="989"/>
      <c r="Z100" s="989"/>
      <c r="AA100" s="989"/>
      <c r="AB100" s="989"/>
      <c r="AC100" s="989"/>
      <c r="AD100" s="989"/>
      <c r="AE100" s="989"/>
      <c r="AF100" s="989"/>
      <c r="AG100" s="989"/>
      <c r="AH100" s="989"/>
      <c r="AI100" s="989"/>
      <c r="AJ100" s="990"/>
      <c r="AK100" s="96"/>
    </row>
    <row r="101" spans="1:37" s="95" customFormat="1" ht="18" customHeight="1" thickBot="1">
      <c r="A101" s="863" t="s">
        <v>196</v>
      </c>
      <c r="B101" s="864"/>
      <c r="C101" s="864"/>
      <c r="D101" s="865"/>
      <c r="E101" s="522"/>
      <c r="F101" s="492" t="s">
        <v>231</v>
      </c>
      <c r="G101" s="493"/>
      <c r="H101" s="493"/>
      <c r="I101" s="493"/>
      <c r="J101" s="493"/>
      <c r="K101" s="493"/>
      <c r="L101" s="493"/>
      <c r="M101" s="493"/>
      <c r="N101" s="522"/>
      <c r="O101" s="492" t="s">
        <v>232</v>
      </c>
      <c r="P101" s="493"/>
      <c r="Q101" s="493"/>
      <c r="R101" s="493"/>
      <c r="S101" s="493"/>
      <c r="T101" s="493"/>
      <c r="U101" s="522"/>
      <c r="V101" s="492" t="s">
        <v>233</v>
      </c>
      <c r="W101" s="493"/>
      <c r="X101" s="493"/>
      <c r="Y101" s="493"/>
      <c r="Z101" s="493"/>
      <c r="AA101" s="493"/>
      <c r="AB101" s="493"/>
      <c r="AC101" s="493"/>
      <c r="AD101" s="493"/>
      <c r="AE101" s="493"/>
      <c r="AF101" s="493"/>
      <c r="AG101" s="493"/>
      <c r="AH101" s="493"/>
      <c r="AI101" s="493"/>
      <c r="AJ101" s="496"/>
      <c r="AK101" s="96"/>
    </row>
    <row r="102" spans="1:37" s="95" customFormat="1" ht="14.25" customHeight="1" thickBot="1">
      <c r="A102" s="826"/>
      <c r="B102" s="827"/>
      <c r="C102" s="827"/>
      <c r="D102" s="866"/>
      <c r="E102" s="487" t="s">
        <v>253</v>
      </c>
      <c r="F102" s="487"/>
      <c r="G102" s="387"/>
      <c r="H102" s="387"/>
      <c r="I102" s="387"/>
      <c r="J102" s="387"/>
      <c r="K102" s="387"/>
      <c r="L102" s="387"/>
      <c r="M102" s="387"/>
      <c r="N102" s="387"/>
      <c r="O102" s="487"/>
      <c r="P102" s="1019"/>
      <c r="Q102" s="1020"/>
      <c r="R102" s="1020"/>
      <c r="S102" s="1020"/>
      <c r="T102" s="1020"/>
      <c r="U102" s="1020"/>
      <c r="V102" s="1020"/>
      <c r="W102" s="1020"/>
      <c r="X102" s="1020"/>
      <c r="Y102" s="1020"/>
      <c r="Z102" s="1020"/>
      <c r="AA102" s="1020"/>
      <c r="AB102" s="1020"/>
      <c r="AC102" s="1020"/>
      <c r="AD102" s="1020"/>
      <c r="AE102" s="1020"/>
      <c r="AF102" s="1020"/>
      <c r="AG102" s="1020"/>
      <c r="AH102" s="1020"/>
      <c r="AI102" s="1020"/>
      <c r="AJ102" s="1021"/>
      <c r="AK102" s="96"/>
    </row>
    <row r="103" spans="1:37" s="95" customFormat="1" ht="26.25" customHeight="1">
      <c r="A103" s="860" t="s">
        <v>56</v>
      </c>
      <c r="B103" s="861"/>
      <c r="C103" s="861"/>
      <c r="D103" s="927"/>
      <c r="E103" s="523"/>
      <c r="F103" s="487" t="s">
        <v>54</v>
      </c>
      <c r="G103" s="387"/>
      <c r="H103" s="387"/>
      <c r="I103" s="523"/>
      <c r="J103" s="487" t="s">
        <v>119</v>
      </c>
      <c r="K103" s="387"/>
      <c r="L103" s="387"/>
      <c r="M103" s="387"/>
      <c r="N103" s="387"/>
      <c r="O103" s="524"/>
      <c r="P103" s="487" t="s">
        <v>120</v>
      </c>
      <c r="Q103" s="387"/>
      <c r="R103" s="387"/>
      <c r="S103" s="387"/>
      <c r="T103" s="387"/>
      <c r="U103" s="387"/>
      <c r="V103" s="524"/>
      <c r="W103" s="487" t="s">
        <v>55</v>
      </c>
      <c r="X103" s="387"/>
      <c r="Y103" s="523"/>
      <c r="Z103" s="487" t="s">
        <v>50</v>
      </c>
      <c r="AA103" s="487"/>
      <c r="AB103" s="387"/>
      <c r="AC103" s="387"/>
      <c r="AD103" s="387"/>
      <c r="AE103" s="387"/>
      <c r="AF103" s="387"/>
      <c r="AG103" s="387"/>
      <c r="AH103" s="387"/>
      <c r="AI103" s="387"/>
      <c r="AJ103" s="525"/>
      <c r="AK103" s="96"/>
    </row>
    <row r="104" spans="1:37" s="95" customFormat="1" ht="15" customHeight="1">
      <c r="A104" s="863" t="s">
        <v>53</v>
      </c>
      <c r="B104" s="864"/>
      <c r="C104" s="864"/>
      <c r="D104" s="864"/>
      <c r="E104" s="491" t="s">
        <v>344</v>
      </c>
      <c r="F104" s="492"/>
      <c r="G104" s="493"/>
      <c r="H104" s="493"/>
      <c r="I104" s="493"/>
      <c r="J104" s="493"/>
      <c r="K104" s="493"/>
      <c r="L104" s="493"/>
      <c r="M104" s="493"/>
      <c r="N104" s="493"/>
      <c r="O104" s="492"/>
      <c r="P104" s="493"/>
      <c r="Q104" s="493"/>
      <c r="R104" s="493"/>
      <c r="S104" s="493"/>
      <c r="T104" s="493"/>
      <c r="U104" s="493"/>
      <c r="V104" s="492"/>
      <c r="W104" s="493"/>
      <c r="X104" s="493"/>
      <c r="Y104" s="493"/>
      <c r="Z104" s="493"/>
      <c r="AA104" s="493"/>
      <c r="AB104" s="493"/>
      <c r="AC104" s="493"/>
      <c r="AD104" s="493"/>
      <c r="AE104" s="493"/>
      <c r="AF104" s="493"/>
      <c r="AG104" s="493"/>
      <c r="AH104" s="493"/>
      <c r="AI104" s="493"/>
      <c r="AJ104" s="496"/>
      <c r="AK104" s="96"/>
    </row>
    <row r="105" spans="1:37" s="95" customFormat="1" ht="18" customHeight="1">
      <c r="A105" s="824"/>
      <c r="B105" s="825"/>
      <c r="C105" s="825"/>
      <c r="D105" s="825"/>
      <c r="E105" s="526"/>
      <c r="F105" s="495" t="s">
        <v>57</v>
      </c>
      <c r="G105" s="494"/>
      <c r="H105" s="494"/>
      <c r="I105" s="494"/>
      <c r="J105" s="494"/>
      <c r="K105" s="527"/>
      <c r="L105" s="495" t="s">
        <v>235</v>
      </c>
      <c r="M105" s="494"/>
      <c r="N105" s="494"/>
      <c r="O105" s="495"/>
      <c r="P105" s="495"/>
      <c r="Q105" s="499"/>
      <c r="R105" s="455"/>
      <c r="S105" s="495" t="s">
        <v>50</v>
      </c>
      <c r="T105" s="495"/>
      <c r="U105" s="495" t="s">
        <v>51</v>
      </c>
      <c r="V105" s="983"/>
      <c r="W105" s="983"/>
      <c r="X105" s="983"/>
      <c r="Y105" s="983"/>
      <c r="Z105" s="983"/>
      <c r="AA105" s="983"/>
      <c r="AB105" s="983"/>
      <c r="AC105" s="983"/>
      <c r="AD105" s="983"/>
      <c r="AE105" s="983"/>
      <c r="AF105" s="983"/>
      <c r="AG105" s="983"/>
      <c r="AH105" s="983"/>
      <c r="AI105" s="983"/>
      <c r="AJ105" s="501" t="s">
        <v>52</v>
      </c>
      <c r="AK105" s="96"/>
    </row>
    <row r="106" spans="1:37" s="95" customFormat="1" ht="15.75" customHeight="1" thickBot="1">
      <c r="A106" s="824"/>
      <c r="B106" s="825"/>
      <c r="C106" s="825"/>
      <c r="D106" s="825"/>
      <c r="E106" s="502" t="s">
        <v>58</v>
      </c>
      <c r="F106" s="499"/>
      <c r="G106" s="494"/>
      <c r="H106" s="494"/>
      <c r="I106" s="494"/>
      <c r="J106" s="494"/>
      <c r="K106" s="473"/>
      <c r="L106" s="494"/>
      <c r="M106" s="528" t="s">
        <v>89</v>
      </c>
      <c r="N106" s="495"/>
      <c r="O106" s="495"/>
      <c r="P106" s="495"/>
      <c r="Q106" s="495"/>
      <c r="R106" s="495"/>
      <c r="S106" s="495"/>
      <c r="T106" s="495"/>
      <c r="U106" s="495"/>
      <c r="V106" s="495"/>
      <c r="W106" s="495"/>
      <c r="X106" s="495"/>
      <c r="Y106" s="495"/>
      <c r="Z106" s="495"/>
      <c r="AA106" s="495"/>
      <c r="AB106" s="495"/>
      <c r="AC106" s="495"/>
      <c r="AD106" s="495"/>
      <c r="AE106" s="495"/>
      <c r="AF106" s="495"/>
      <c r="AG106" s="495"/>
      <c r="AH106" s="495"/>
      <c r="AI106" s="495"/>
      <c r="AJ106" s="501"/>
      <c r="AK106" s="96"/>
    </row>
    <row r="107" spans="1:37" s="95" customFormat="1" ht="75" customHeight="1" thickBot="1">
      <c r="A107" s="824"/>
      <c r="B107" s="825"/>
      <c r="C107" s="825"/>
      <c r="D107" s="825"/>
      <c r="E107" s="909" t="s">
        <v>366</v>
      </c>
      <c r="F107" s="910"/>
      <c r="G107" s="910"/>
      <c r="H107" s="910"/>
      <c r="I107" s="910"/>
      <c r="J107" s="910"/>
      <c r="K107" s="910"/>
      <c r="L107" s="910"/>
      <c r="M107" s="910"/>
      <c r="N107" s="910"/>
      <c r="O107" s="910"/>
      <c r="P107" s="910"/>
      <c r="Q107" s="910"/>
      <c r="R107" s="910"/>
      <c r="S107" s="910"/>
      <c r="T107" s="910"/>
      <c r="U107" s="910"/>
      <c r="V107" s="910"/>
      <c r="W107" s="910"/>
      <c r="X107" s="910"/>
      <c r="Y107" s="910"/>
      <c r="Z107" s="910"/>
      <c r="AA107" s="910"/>
      <c r="AB107" s="910"/>
      <c r="AC107" s="910"/>
      <c r="AD107" s="910"/>
      <c r="AE107" s="910"/>
      <c r="AF107" s="910"/>
      <c r="AG107" s="910"/>
      <c r="AH107" s="910"/>
      <c r="AI107" s="910"/>
      <c r="AJ107" s="911"/>
      <c r="AK107" s="96"/>
    </row>
    <row r="108" spans="1:37" s="95" customFormat="1" ht="12">
      <c r="A108" s="824"/>
      <c r="B108" s="825"/>
      <c r="C108" s="825"/>
      <c r="D108" s="825"/>
      <c r="E108" s="505" t="s">
        <v>389</v>
      </c>
      <c r="F108" s="503"/>
      <c r="G108" s="503"/>
      <c r="H108" s="503"/>
      <c r="I108" s="503"/>
      <c r="J108" s="503"/>
      <c r="K108" s="503"/>
      <c r="L108" s="503"/>
      <c r="M108" s="503"/>
      <c r="N108" s="503"/>
      <c r="O108" s="503"/>
      <c r="P108" s="503"/>
      <c r="Q108" s="503"/>
      <c r="R108" s="503"/>
      <c r="S108" s="503"/>
      <c r="T108" s="503"/>
      <c r="U108" s="503"/>
      <c r="V108" s="503"/>
      <c r="W108" s="503"/>
      <c r="X108" s="503"/>
      <c r="Y108" s="503"/>
      <c r="Z108" s="503"/>
      <c r="AA108" s="503"/>
      <c r="AB108" s="503"/>
      <c r="AC108" s="503"/>
      <c r="AD108" s="503"/>
      <c r="AE108" s="503" t="s">
        <v>238</v>
      </c>
      <c r="AF108" s="503"/>
      <c r="AG108" s="503"/>
      <c r="AH108" s="503"/>
      <c r="AI108" s="503"/>
      <c r="AJ108" s="506"/>
      <c r="AK108" s="96"/>
    </row>
    <row r="109" spans="1:37" s="95" customFormat="1" ht="12">
      <c r="A109" s="824"/>
      <c r="B109" s="825"/>
      <c r="C109" s="825"/>
      <c r="D109" s="825"/>
      <c r="E109" s="505" t="s">
        <v>345</v>
      </c>
      <c r="F109" s="503"/>
      <c r="G109" s="503"/>
      <c r="H109" s="503"/>
      <c r="I109" s="503"/>
      <c r="J109" s="503"/>
      <c r="K109" s="503"/>
      <c r="L109" s="503"/>
      <c r="M109" s="503"/>
      <c r="N109" s="503"/>
      <c r="O109" s="503"/>
      <c r="P109" s="503"/>
      <c r="Q109" s="503"/>
      <c r="R109" s="503"/>
      <c r="S109" s="503"/>
      <c r="T109" s="503"/>
      <c r="U109" s="503"/>
      <c r="V109" s="503"/>
      <c r="W109" s="503"/>
      <c r="X109" s="503"/>
      <c r="Y109" s="503"/>
      <c r="Z109" s="503"/>
      <c r="AA109" s="503"/>
      <c r="AB109" s="503"/>
      <c r="AC109" s="503"/>
      <c r="AD109" s="503"/>
      <c r="AE109" s="503"/>
      <c r="AF109" s="503"/>
      <c r="AG109" s="503"/>
      <c r="AH109" s="503"/>
      <c r="AI109" s="503"/>
      <c r="AJ109" s="506"/>
      <c r="AK109" s="96"/>
    </row>
    <row r="110" spans="1:37" s="95" customFormat="1" ht="14.25" thickBot="1">
      <c r="A110" s="824"/>
      <c r="B110" s="825"/>
      <c r="C110" s="825"/>
      <c r="D110" s="825"/>
      <c r="E110" s="505" t="s">
        <v>446</v>
      </c>
      <c r="F110" s="494"/>
      <c r="G110" s="494"/>
      <c r="H110" s="494"/>
      <c r="I110" s="494"/>
      <c r="J110" s="494"/>
      <c r="K110" s="494"/>
      <c r="L110" s="494"/>
      <c r="M110" s="494"/>
      <c r="N110" s="494"/>
      <c r="O110" s="494"/>
      <c r="P110" s="494"/>
      <c r="Q110" s="494"/>
      <c r="R110" s="494"/>
      <c r="S110" s="494"/>
      <c r="T110" s="494"/>
      <c r="U110" s="494"/>
      <c r="V110" s="494"/>
      <c r="W110" s="494"/>
      <c r="X110" s="494"/>
      <c r="Y110" s="494"/>
      <c r="Z110" s="494"/>
      <c r="AA110" s="494"/>
      <c r="AB110" s="494"/>
      <c r="AC110" s="494"/>
      <c r="AD110" s="494"/>
      <c r="AE110" s="494"/>
      <c r="AF110" s="494"/>
      <c r="AG110" s="494"/>
      <c r="AH110" s="494"/>
      <c r="AI110" s="494"/>
      <c r="AJ110" s="507"/>
      <c r="AK110" s="92"/>
    </row>
    <row r="111" spans="1:37" s="95" customFormat="1" ht="18" customHeight="1" thickBot="1">
      <c r="A111" s="826"/>
      <c r="B111" s="827"/>
      <c r="C111" s="827"/>
      <c r="D111" s="827"/>
      <c r="E111" s="508" t="s">
        <v>237</v>
      </c>
      <c r="F111" s="386"/>
      <c r="G111" s="386"/>
      <c r="H111" s="386"/>
      <c r="I111" s="386"/>
      <c r="J111" s="386"/>
      <c r="K111" s="529"/>
      <c r="L111" s="895" t="s">
        <v>36</v>
      </c>
      <c r="M111" s="896"/>
      <c r="N111" s="921" t="s">
        <v>248</v>
      </c>
      <c r="O111" s="921"/>
      <c r="P111" s="509" t="s">
        <v>5</v>
      </c>
      <c r="Q111" s="921">
        <v>10</v>
      </c>
      <c r="R111" s="921"/>
      <c r="S111" s="509" t="s">
        <v>59</v>
      </c>
      <c r="T111" s="510" t="s">
        <v>51</v>
      </c>
      <c r="U111" s="530"/>
      <c r="V111" s="512" t="s">
        <v>60</v>
      </c>
      <c r="W111" s="510"/>
      <c r="X111" s="510"/>
      <c r="Y111" s="530"/>
      <c r="Z111" s="509" t="s">
        <v>61</v>
      </c>
      <c r="AA111" s="510"/>
      <c r="AB111" s="510" t="s">
        <v>52</v>
      </c>
      <c r="AC111" s="510"/>
      <c r="AD111" s="510"/>
      <c r="AE111" s="510"/>
      <c r="AF111" s="510"/>
      <c r="AG111" s="510"/>
      <c r="AH111" s="510"/>
      <c r="AI111" s="510"/>
      <c r="AJ111" s="513"/>
      <c r="AK111" s="96"/>
    </row>
    <row r="112" spans="1:37" s="95" customFormat="1" ht="12" customHeight="1">
      <c r="A112" s="478"/>
      <c r="B112" s="478"/>
      <c r="C112" s="478"/>
      <c r="D112" s="478"/>
      <c r="E112" s="515"/>
      <c r="F112" s="475"/>
      <c r="G112" s="475"/>
      <c r="H112" s="475"/>
      <c r="I112" s="475"/>
      <c r="J112" s="475"/>
      <c r="K112" s="475"/>
      <c r="L112" s="516"/>
      <c r="M112" s="516"/>
      <c r="N112" s="516"/>
      <c r="O112" s="516"/>
      <c r="P112" s="516"/>
      <c r="Q112" s="516"/>
      <c r="R112" s="516"/>
      <c r="S112" s="516"/>
      <c r="T112" s="475"/>
      <c r="U112" s="475"/>
      <c r="V112" s="517"/>
      <c r="W112" s="475"/>
      <c r="X112" s="475"/>
      <c r="Y112" s="475"/>
      <c r="Z112" s="516"/>
      <c r="AA112" s="475"/>
      <c r="AB112" s="475"/>
      <c r="AC112" s="475"/>
      <c r="AD112" s="475"/>
      <c r="AE112" s="475"/>
      <c r="AF112" s="475"/>
      <c r="AG112" s="475"/>
      <c r="AH112" s="475"/>
      <c r="AI112" s="475"/>
      <c r="AJ112" s="518"/>
      <c r="AK112" s="96"/>
    </row>
    <row r="113" spans="1:38" s="95" customFormat="1" ht="18" customHeight="1">
      <c r="A113" s="531" t="s">
        <v>392</v>
      </c>
      <c r="B113" s="478"/>
      <c r="C113" s="478"/>
      <c r="D113" s="478"/>
      <c r="E113" s="515"/>
      <c r="F113" s="475"/>
      <c r="G113" s="475"/>
      <c r="H113" s="475"/>
      <c r="I113" s="475"/>
      <c r="J113" s="475"/>
      <c r="K113" s="475"/>
      <c r="L113" s="516"/>
      <c r="M113" s="516"/>
      <c r="N113" s="516"/>
      <c r="O113" s="516"/>
      <c r="P113" s="516"/>
      <c r="Q113" s="516"/>
      <c r="R113" s="516"/>
      <c r="S113" s="516"/>
      <c r="T113" s="475"/>
      <c r="U113" s="475"/>
      <c r="V113" s="517"/>
      <c r="W113" s="475"/>
      <c r="X113" s="475"/>
      <c r="Y113" s="475"/>
      <c r="Z113" s="516"/>
      <c r="AA113" s="475"/>
      <c r="AB113" s="475"/>
      <c r="AC113" s="475"/>
      <c r="AD113" s="475"/>
      <c r="AE113" s="475"/>
      <c r="AF113" s="475"/>
      <c r="AG113" s="475"/>
      <c r="AH113" s="475"/>
      <c r="AI113" s="475"/>
      <c r="AJ113" s="518"/>
      <c r="AK113" s="96"/>
    </row>
    <row r="114" spans="1:38" s="95" customFormat="1" ht="12.75" thickBot="1">
      <c r="A114" s="480"/>
      <c r="B114" s="482"/>
      <c r="C114" s="482"/>
      <c r="D114" s="482"/>
      <c r="E114" s="515"/>
      <c r="F114" s="475"/>
      <c r="G114" s="475"/>
      <c r="H114" s="475"/>
      <c r="I114" s="475"/>
      <c r="J114" s="475"/>
      <c r="K114" s="475"/>
      <c r="L114" s="516"/>
      <c r="M114" s="516"/>
      <c r="N114" s="516"/>
      <c r="O114" s="516"/>
      <c r="P114" s="516"/>
      <c r="Q114" s="516"/>
      <c r="R114" s="516"/>
      <c r="S114" s="516"/>
      <c r="T114" s="475"/>
      <c r="U114" s="475"/>
      <c r="V114" s="517"/>
      <c r="W114" s="475"/>
      <c r="X114" s="475"/>
      <c r="Y114" s="475"/>
      <c r="Z114" s="516"/>
      <c r="AA114" s="475"/>
      <c r="AB114" s="475"/>
      <c r="AC114" s="475"/>
      <c r="AD114" s="475"/>
      <c r="AE114" s="475"/>
      <c r="AF114" s="475"/>
      <c r="AG114" s="475"/>
      <c r="AH114" s="475"/>
      <c r="AI114" s="475"/>
      <c r="AJ114" s="532" t="s">
        <v>390</v>
      </c>
    </row>
    <row r="115" spans="1:38" s="95" customFormat="1" ht="70.5" customHeight="1" thickBot="1">
      <c r="A115" s="860" t="s">
        <v>281</v>
      </c>
      <c r="B115" s="861"/>
      <c r="C115" s="861"/>
      <c r="D115" s="862"/>
      <c r="E115" s="884"/>
      <c r="F115" s="885"/>
      <c r="G115" s="885"/>
      <c r="H115" s="885"/>
      <c r="I115" s="885"/>
      <c r="J115" s="885"/>
      <c r="K115" s="885"/>
      <c r="L115" s="885"/>
      <c r="M115" s="885"/>
      <c r="N115" s="885"/>
      <c r="O115" s="885"/>
      <c r="P115" s="885"/>
      <c r="Q115" s="885"/>
      <c r="R115" s="885"/>
      <c r="S115" s="885"/>
      <c r="T115" s="885"/>
      <c r="U115" s="885"/>
      <c r="V115" s="885"/>
      <c r="W115" s="885"/>
      <c r="X115" s="885"/>
      <c r="Y115" s="885"/>
      <c r="Z115" s="885"/>
      <c r="AA115" s="885"/>
      <c r="AB115" s="885"/>
      <c r="AC115" s="885"/>
      <c r="AD115" s="885"/>
      <c r="AE115" s="885"/>
      <c r="AF115" s="885"/>
      <c r="AG115" s="885"/>
      <c r="AH115" s="885"/>
      <c r="AI115" s="885"/>
      <c r="AJ115" s="886"/>
    </row>
    <row r="116" spans="1:38" s="95" customFormat="1" ht="70.5" customHeight="1" thickBot="1">
      <c r="A116" s="860" t="s">
        <v>391</v>
      </c>
      <c r="B116" s="861"/>
      <c r="C116" s="861"/>
      <c r="D116" s="862"/>
      <c r="E116" s="884"/>
      <c r="F116" s="885"/>
      <c r="G116" s="885"/>
      <c r="H116" s="885"/>
      <c r="I116" s="885"/>
      <c r="J116" s="885"/>
      <c r="K116" s="885"/>
      <c r="L116" s="885"/>
      <c r="M116" s="885"/>
      <c r="N116" s="885"/>
      <c r="O116" s="885"/>
      <c r="P116" s="885"/>
      <c r="Q116" s="885"/>
      <c r="R116" s="885"/>
      <c r="S116" s="885"/>
      <c r="T116" s="885"/>
      <c r="U116" s="885"/>
      <c r="V116" s="885"/>
      <c r="W116" s="885"/>
      <c r="X116" s="885"/>
      <c r="Y116" s="885"/>
      <c r="Z116" s="885"/>
      <c r="AA116" s="885"/>
      <c r="AB116" s="885"/>
      <c r="AC116" s="885"/>
      <c r="AD116" s="885"/>
      <c r="AE116" s="885"/>
      <c r="AF116" s="885"/>
      <c r="AG116" s="885"/>
      <c r="AH116" s="885"/>
      <c r="AI116" s="885"/>
      <c r="AJ116" s="886"/>
    </row>
    <row r="117" spans="1:38" s="95" customFormat="1" ht="18" customHeight="1">
      <c r="A117" s="433"/>
      <c r="B117" s="478"/>
      <c r="C117" s="478"/>
      <c r="D117" s="478"/>
      <c r="E117" s="515"/>
      <c r="F117" s="475"/>
      <c r="G117" s="475"/>
      <c r="H117" s="475"/>
      <c r="I117" s="475"/>
      <c r="J117" s="475"/>
      <c r="K117" s="475"/>
      <c r="L117" s="516"/>
      <c r="M117" s="516"/>
      <c r="N117" s="516"/>
      <c r="O117" s="516"/>
      <c r="P117" s="516"/>
      <c r="Q117" s="516"/>
      <c r="R117" s="516"/>
      <c r="S117" s="516"/>
      <c r="T117" s="475"/>
      <c r="U117" s="475"/>
      <c r="V117" s="517"/>
      <c r="W117" s="475"/>
      <c r="X117" s="475"/>
      <c r="Y117" s="475"/>
      <c r="Z117" s="516"/>
      <c r="AA117" s="475"/>
      <c r="AB117" s="475"/>
      <c r="AC117" s="475"/>
      <c r="AD117" s="475"/>
      <c r="AE117" s="475"/>
      <c r="AF117" s="475"/>
      <c r="AG117" s="475"/>
      <c r="AH117" s="475"/>
      <c r="AI117" s="475"/>
      <c r="AJ117" s="518"/>
    </row>
    <row r="118" spans="1:38" s="95" customFormat="1" ht="6.75" customHeight="1">
      <c r="A118" s="474"/>
      <c r="B118" s="389"/>
      <c r="C118" s="389"/>
      <c r="D118" s="389"/>
      <c r="E118" s="389"/>
      <c r="F118" s="389"/>
      <c r="G118" s="389"/>
      <c r="H118" s="389"/>
      <c r="I118" s="389"/>
      <c r="J118" s="389"/>
      <c r="K118" s="389"/>
      <c r="L118" s="389"/>
      <c r="M118" s="389"/>
      <c r="N118" s="389"/>
      <c r="O118" s="389"/>
      <c r="P118" s="389"/>
      <c r="Q118" s="389"/>
      <c r="R118" s="389"/>
      <c r="S118" s="389"/>
      <c r="T118" s="389"/>
      <c r="U118" s="389"/>
      <c r="V118" s="389"/>
      <c r="W118" s="389"/>
      <c r="X118" s="389"/>
      <c r="Y118" s="389"/>
      <c r="Z118" s="389"/>
      <c r="AA118" s="389"/>
      <c r="AB118" s="389"/>
      <c r="AC118" s="389"/>
      <c r="AD118" s="389"/>
      <c r="AE118" s="389"/>
      <c r="AF118" s="389"/>
      <c r="AG118" s="389"/>
      <c r="AH118" s="389"/>
      <c r="AI118" s="389"/>
      <c r="AJ118" s="533"/>
    </row>
    <row r="119" spans="1:38" s="95" customFormat="1" ht="18" customHeight="1">
      <c r="A119" s="293"/>
      <c r="B119" s="389"/>
      <c r="C119" s="389"/>
      <c r="D119" s="389"/>
      <c r="E119" s="389"/>
      <c r="F119" s="389"/>
      <c r="G119" s="389"/>
      <c r="H119" s="389"/>
      <c r="I119" s="389"/>
      <c r="J119" s="389"/>
      <c r="K119" s="389"/>
      <c r="L119" s="389"/>
      <c r="M119" s="389"/>
      <c r="N119" s="389"/>
      <c r="O119" s="389"/>
      <c r="P119" s="389"/>
      <c r="Q119" s="389"/>
      <c r="R119" s="389"/>
      <c r="S119" s="389"/>
      <c r="T119" s="389"/>
      <c r="U119" s="389"/>
      <c r="V119" s="389"/>
      <c r="W119" s="389"/>
      <c r="X119" s="389"/>
      <c r="Y119" s="389"/>
      <c r="Z119" s="389"/>
      <c r="AA119" s="389"/>
      <c r="AB119" s="389"/>
      <c r="AC119" s="389"/>
      <c r="AD119" s="389"/>
      <c r="AE119" s="389"/>
      <c r="AF119" s="389"/>
      <c r="AG119" s="389"/>
      <c r="AH119" s="389"/>
      <c r="AI119" s="389"/>
      <c r="AJ119" s="533"/>
    </row>
    <row r="120" spans="1:38" s="95" customFormat="1" ht="6.75" customHeight="1">
      <c r="A120" s="474"/>
      <c r="B120" s="389"/>
      <c r="C120" s="389"/>
      <c r="D120" s="389"/>
      <c r="E120" s="389"/>
      <c r="F120" s="389"/>
      <c r="G120" s="389"/>
      <c r="H120" s="389"/>
      <c r="I120" s="389"/>
      <c r="J120" s="389"/>
      <c r="K120" s="389"/>
      <c r="L120" s="389"/>
      <c r="M120" s="389"/>
      <c r="N120" s="389"/>
      <c r="O120" s="389"/>
      <c r="P120" s="389"/>
      <c r="Q120" s="389"/>
      <c r="R120" s="389"/>
      <c r="S120" s="389"/>
      <c r="T120" s="389"/>
      <c r="U120" s="389"/>
      <c r="V120" s="389"/>
      <c r="W120" s="389"/>
      <c r="X120" s="389"/>
      <c r="Y120" s="389"/>
      <c r="Z120" s="389"/>
      <c r="AA120" s="389"/>
      <c r="AB120" s="389"/>
      <c r="AC120" s="389"/>
      <c r="AD120" s="389"/>
      <c r="AE120" s="389"/>
      <c r="AF120" s="389"/>
      <c r="AG120" s="389"/>
      <c r="AH120" s="389"/>
      <c r="AI120" s="389"/>
      <c r="AJ120" s="533"/>
    </row>
    <row r="121" spans="1:38" s="95" customFormat="1" ht="17.25" customHeight="1">
      <c r="A121" s="534" t="s">
        <v>349</v>
      </c>
      <c r="B121" s="535"/>
      <c r="C121" s="535"/>
      <c r="D121" s="535"/>
      <c r="E121" s="535"/>
      <c r="F121" s="535"/>
      <c r="G121" s="535"/>
      <c r="H121" s="535"/>
      <c r="I121" s="535"/>
      <c r="J121" s="535"/>
      <c r="K121" s="535"/>
      <c r="L121" s="535"/>
      <c r="M121" s="535"/>
      <c r="N121" s="535"/>
      <c r="O121" s="535"/>
      <c r="P121" s="535"/>
      <c r="Q121" s="535"/>
      <c r="R121" s="535"/>
      <c r="S121" s="535"/>
      <c r="T121" s="535"/>
      <c r="U121" s="535"/>
      <c r="V121" s="535"/>
      <c r="W121" s="535"/>
      <c r="X121" s="535"/>
      <c r="Y121" s="535"/>
      <c r="Z121" s="535"/>
      <c r="AA121" s="535"/>
      <c r="AB121" s="535"/>
      <c r="AC121" s="535"/>
      <c r="AD121" s="535"/>
      <c r="AE121" s="535"/>
      <c r="AF121" s="478"/>
      <c r="AG121" s="336"/>
      <c r="AH121" s="336"/>
      <c r="AI121" s="336"/>
      <c r="AJ121" s="476"/>
      <c r="AL121" s="173"/>
    </row>
    <row r="122" spans="1:38" s="95" customFormat="1" ht="16.5" customHeight="1">
      <c r="A122" s="388"/>
      <c r="B122" s="388"/>
      <c r="C122" s="388"/>
      <c r="D122" s="388"/>
      <c r="E122" s="388"/>
      <c r="F122" s="388"/>
      <c r="G122" s="388"/>
      <c r="H122" s="388"/>
      <c r="I122" s="388"/>
      <c r="J122" s="388"/>
      <c r="K122" s="388"/>
      <c r="L122" s="388"/>
      <c r="M122" s="388"/>
      <c r="N122" s="388"/>
      <c r="O122" s="388"/>
      <c r="P122" s="388"/>
      <c r="Q122" s="388"/>
      <c r="R122" s="388"/>
      <c r="S122" s="388"/>
      <c r="T122" s="388"/>
      <c r="U122" s="388"/>
      <c r="V122" s="388"/>
      <c r="W122" s="388"/>
      <c r="X122" s="388"/>
      <c r="Y122" s="388"/>
      <c r="Z122" s="388"/>
      <c r="AA122" s="388"/>
      <c r="AB122" s="388"/>
      <c r="AC122" s="388"/>
      <c r="AD122" s="388"/>
      <c r="AE122" s="336"/>
      <c r="AF122" s="471" t="s">
        <v>279</v>
      </c>
      <c r="AG122" s="483"/>
      <c r="AH122" s="484" t="s">
        <v>180</v>
      </c>
      <c r="AI122" s="483"/>
      <c r="AJ122" s="485"/>
      <c r="AK122" s="96"/>
      <c r="AL122" s="110"/>
    </row>
    <row r="123" spans="1:38" s="95" customFormat="1" ht="17.25" customHeight="1">
      <c r="A123" s="388" t="s">
        <v>393</v>
      </c>
      <c r="B123" s="388"/>
      <c r="C123" s="388"/>
      <c r="D123" s="388"/>
      <c r="E123" s="388"/>
      <c r="F123" s="388"/>
      <c r="G123" s="388"/>
      <c r="H123" s="388"/>
      <c r="I123" s="388"/>
      <c r="J123" s="388"/>
      <c r="K123" s="388"/>
      <c r="L123" s="388"/>
      <c r="M123" s="388"/>
      <c r="N123" s="388"/>
      <c r="O123" s="388"/>
      <c r="P123" s="388"/>
      <c r="Q123" s="388"/>
      <c r="R123" s="388"/>
      <c r="S123" s="388"/>
      <c r="T123" s="388"/>
      <c r="U123" s="388"/>
      <c r="V123" s="388"/>
      <c r="W123" s="388"/>
      <c r="X123" s="388"/>
      <c r="Y123" s="388"/>
      <c r="Z123" s="388"/>
      <c r="AA123" s="388"/>
      <c r="AB123" s="388"/>
      <c r="AC123" s="388"/>
      <c r="AD123" s="388"/>
      <c r="AE123" s="388"/>
      <c r="AF123" s="388"/>
      <c r="AG123" s="388"/>
      <c r="AH123" s="388"/>
      <c r="AI123" s="388"/>
      <c r="AJ123" s="476"/>
      <c r="AK123" s="96"/>
      <c r="AL123" s="110"/>
    </row>
    <row r="124" spans="1:38" s="95" customFormat="1" ht="6.75" customHeight="1" thickBot="1">
      <c r="A124" s="388"/>
      <c r="B124" s="388"/>
      <c r="C124" s="388"/>
      <c r="D124" s="388"/>
      <c r="E124" s="388"/>
      <c r="F124" s="388"/>
      <c r="G124" s="388"/>
      <c r="H124" s="388"/>
      <c r="I124" s="388"/>
      <c r="J124" s="388"/>
      <c r="K124" s="388"/>
      <c r="L124" s="388"/>
      <c r="M124" s="388"/>
      <c r="N124" s="388"/>
      <c r="O124" s="388"/>
      <c r="P124" s="388"/>
      <c r="Q124" s="388"/>
      <c r="R124" s="388"/>
      <c r="S124" s="388"/>
      <c r="T124" s="388"/>
      <c r="U124" s="388"/>
      <c r="V124" s="388"/>
      <c r="W124" s="388"/>
      <c r="X124" s="388"/>
      <c r="Y124" s="388"/>
      <c r="Z124" s="388"/>
      <c r="AA124" s="388"/>
      <c r="AB124" s="388"/>
      <c r="AC124" s="388"/>
      <c r="AD124" s="388"/>
      <c r="AE124" s="388"/>
      <c r="AF124" s="388"/>
      <c r="AG124" s="388"/>
      <c r="AH124" s="388"/>
      <c r="AI124" s="388"/>
      <c r="AJ124" s="476"/>
      <c r="AK124" s="96"/>
      <c r="AL124" s="110"/>
    </row>
    <row r="125" spans="1:38" s="95" customFormat="1" ht="17.25" customHeight="1" thickBot="1">
      <c r="A125" s="536" t="s">
        <v>394</v>
      </c>
      <c r="B125" s="537"/>
      <c r="C125" s="538"/>
      <c r="D125" s="538"/>
      <c r="E125" s="538"/>
      <c r="F125" s="538"/>
      <c r="G125" s="538"/>
      <c r="H125" s="538"/>
      <c r="I125" s="538"/>
      <c r="J125" s="538"/>
      <c r="K125" s="538"/>
      <c r="L125" s="538"/>
      <c r="M125" s="538"/>
      <c r="N125" s="538"/>
      <c r="O125" s="538"/>
      <c r="P125" s="538"/>
      <c r="Q125" s="538"/>
      <c r="R125" s="538"/>
      <c r="S125" s="538"/>
      <c r="T125" s="538"/>
      <c r="U125" s="539" t="s">
        <v>63</v>
      </c>
      <c r="V125" s="540"/>
      <c r="W125" s="540"/>
      <c r="X125" s="540"/>
      <c r="Y125" s="540"/>
      <c r="Z125" s="540"/>
      <c r="AA125" s="540"/>
      <c r="AB125" s="364"/>
      <c r="AC125" s="541"/>
      <c r="AD125" s="542" t="s">
        <v>77</v>
      </c>
      <c r="AE125" s="543"/>
      <c r="AF125" s="543"/>
      <c r="AG125" s="544"/>
      <c r="AH125" s="545" t="s">
        <v>78</v>
      </c>
      <c r="AI125" s="540"/>
      <c r="AJ125" s="546"/>
      <c r="AK125" s="96"/>
      <c r="AL125" s="107"/>
    </row>
    <row r="126" spans="1:38" s="95" customFormat="1" ht="18" customHeight="1">
      <c r="A126" s="547"/>
      <c r="B126" s="548" t="s">
        <v>346</v>
      </c>
      <c r="C126" s="445" t="s">
        <v>355</v>
      </c>
      <c r="D126" s="445"/>
      <c r="E126" s="445"/>
      <c r="F126" s="445"/>
      <c r="G126" s="445"/>
      <c r="H126" s="445"/>
      <c r="I126" s="445"/>
      <c r="J126" s="445"/>
      <c r="K126" s="445"/>
      <c r="L126" s="445"/>
      <c r="M126" s="445"/>
      <c r="N126" s="445"/>
      <c r="O126" s="445"/>
      <c r="P126" s="445"/>
      <c r="Q126" s="445"/>
      <c r="R126" s="445"/>
      <c r="S126" s="445"/>
      <c r="T126" s="445"/>
      <c r="U126" s="433"/>
      <c r="V126" s="433"/>
      <c r="W126" s="433"/>
      <c r="X126" s="433"/>
      <c r="Y126" s="549"/>
      <c r="Z126" s="549"/>
      <c r="AA126" s="549"/>
      <c r="AB126" s="549"/>
      <c r="AC126" s="388"/>
      <c r="AD126" s="388"/>
      <c r="AE126" s="388"/>
      <c r="AF126" s="388"/>
      <c r="AG126" s="370"/>
      <c r="AH126" s="370"/>
      <c r="AI126" s="370"/>
      <c r="AJ126" s="550"/>
      <c r="AK126" s="174"/>
      <c r="AL126" s="175"/>
    </row>
    <row r="127" spans="1:38" s="95" customFormat="1" ht="18" customHeight="1">
      <c r="A127" s="547"/>
      <c r="B127" s="551" t="s">
        <v>347</v>
      </c>
      <c r="C127" s="552" t="s">
        <v>356</v>
      </c>
      <c r="D127" s="552"/>
      <c r="E127" s="552"/>
      <c r="F127" s="552"/>
      <c r="G127" s="552"/>
      <c r="H127" s="552"/>
      <c r="I127" s="552"/>
      <c r="J127" s="552"/>
      <c r="K127" s="552"/>
      <c r="L127" s="552"/>
      <c r="M127" s="552"/>
      <c r="N127" s="552"/>
      <c r="O127" s="552"/>
      <c r="P127" s="552"/>
      <c r="Q127" s="552"/>
      <c r="R127" s="552"/>
      <c r="S127" s="552"/>
      <c r="T127" s="552"/>
      <c r="U127" s="552"/>
      <c r="V127" s="552"/>
      <c r="W127" s="552"/>
      <c r="X127" s="552"/>
      <c r="Y127" s="553"/>
      <c r="Z127" s="553"/>
      <c r="AA127" s="553"/>
      <c r="AB127" s="553"/>
      <c r="AC127" s="554"/>
      <c r="AD127" s="555"/>
      <c r="AE127" s="554"/>
      <c r="AF127" s="554"/>
      <c r="AG127" s="556"/>
      <c r="AH127" s="556"/>
      <c r="AI127" s="556"/>
      <c r="AJ127" s="557"/>
      <c r="AK127" s="174"/>
      <c r="AL127" s="175"/>
    </row>
    <row r="128" spans="1:38" s="95" customFormat="1" ht="18" customHeight="1">
      <c r="A128" s="558"/>
      <c r="B128" s="559" t="s">
        <v>348</v>
      </c>
      <c r="C128" s="481" t="s">
        <v>359</v>
      </c>
      <c r="D128" s="482"/>
      <c r="E128" s="482"/>
      <c r="F128" s="482"/>
      <c r="G128" s="482"/>
      <c r="H128" s="482"/>
      <c r="I128" s="482"/>
      <c r="J128" s="482"/>
      <c r="K128" s="482"/>
      <c r="L128" s="482"/>
      <c r="M128" s="482"/>
      <c r="N128" s="482"/>
      <c r="O128" s="482"/>
      <c r="P128" s="482"/>
      <c r="Q128" s="482"/>
      <c r="R128" s="482"/>
      <c r="S128" s="482"/>
      <c r="T128" s="482"/>
      <c r="U128" s="482"/>
      <c r="V128" s="482"/>
      <c r="W128" s="482"/>
      <c r="X128" s="482"/>
      <c r="Y128" s="560"/>
      <c r="Z128" s="560"/>
      <c r="AA128" s="560"/>
      <c r="AB128" s="560"/>
      <c r="AC128" s="385"/>
      <c r="AD128" s="385"/>
      <c r="AE128" s="385"/>
      <c r="AF128" s="385"/>
      <c r="AG128" s="561"/>
      <c r="AH128" s="561"/>
      <c r="AI128" s="561"/>
      <c r="AJ128" s="562"/>
      <c r="AK128" s="174"/>
      <c r="AL128" s="175"/>
    </row>
    <row r="129" spans="1:38" s="95" customFormat="1" ht="10.5" customHeight="1" thickBot="1">
      <c r="A129" s="563"/>
      <c r="B129" s="564"/>
      <c r="C129" s="433"/>
      <c r="D129" s="478"/>
      <c r="E129" s="478"/>
      <c r="F129" s="478"/>
      <c r="G129" s="478"/>
      <c r="H129" s="478"/>
      <c r="I129" s="478"/>
      <c r="J129" s="478"/>
      <c r="K129" s="478"/>
      <c r="L129" s="478"/>
      <c r="M129" s="478"/>
      <c r="N129" s="478"/>
      <c r="O129" s="478"/>
      <c r="P129" s="478"/>
      <c r="Q129" s="478"/>
      <c r="R129" s="478"/>
      <c r="S129" s="478"/>
      <c r="T129" s="478"/>
      <c r="U129" s="478"/>
      <c r="V129" s="478"/>
      <c r="W129" s="478"/>
      <c r="X129" s="478"/>
      <c r="Y129" s="549"/>
      <c r="Z129" s="549"/>
      <c r="AA129" s="549"/>
      <c r="AB129" s="549"/>
      <c r="AC129" s="388"/>
      <c r="AD129" s="388"/>
      <c r="AE129" s="388"/>
      <c r="AF129" s="388"/>
      <c r="AG129" s="370"/>
      <c r="AH129" s="370"/>
      <c r="AI129" s="370"/>
      <c r="AJ129" s="565"/>
      <c r="AK129" s="174"/>
      <c r="AL129" s="175"/>
    </row>
    <row r="130" spans="1:38" s="95" customFormat="1" ht="17.25" customHeight="1" thickBot="1">
      <c r="A130" s="566" t="s">
        <v>395</v>
      </c>
      <c r="B130" s="567"/>
      <c r="C130" s="567"/>
      <c r="D130" s="567"/>
      <c r="E130" s="567"/>
      <c r="F130" s="567"/>
      <c r="G130" s="567"/>
      <c r="H130" s="567"/>
      <c r="I130" s="567"/>
      <c r="J130" s="567"/>
      <c r="K130" s="567"/>
      <c r="L130" s="567"/>
      <c r="M130" s="567"/>
      <c r="N130" s="567"/>
      <c r="O130" s="567"/>
      <c r="P130" s="567"/>
      <c r="Q130" s="567"/>
      <c r="R130" s="567"/>
      <c r="S130" s="567"/>
      <c r="T130" s="568"/>
      <c r="U130" s="539" t="s">
        <v>63</v>
      </c>
      <c r="V130" s="364"/>
      <c r="W130" s="540"/>
      <c r="X130" s="540"/>
      <c r="Y130" s="540"/>
      <c r="Z130" s="540"/>
      <c r="AA130" s="540"/>
      <c r="AB130" s="540"/>
      <c r="AC130" s="541"/>
      <c r="AD130" s="542" t="s">
        <v>77</v>
      </c>
      <c r="AE130" s="543"/>
      <c r="AF130" s="543"/>
      <c r="AG130" s="544"/>
      <c r="AH130" s="545" t="s">
        <v>78</v>
      </c>
      <c r="AI130" s="540"/>
      <c r="AJ130" s="546"/>
      <c r="AK130" s="177"/>
      <c r="AL130" s="178"/>
    </row>
    <row r="131" spans="1:38" s="95" customFormat="1" ht="31.5" customHeight="1">
      <c r="A131" s="938"/>
      <c r="B131" s="569" t="s">
        <v>66</v>
      </c>
      <c r="C131" s="922" t="s">
        <v>361</v>
      </c>
      <c r="D131" s="923"/>
      <c r="E131" s="923"/>
      <c r="F131" s="923"/>
      <c r="G131" s="923"/>
      <c r="H131" s="923"/>
      <c r="I131" s="923"/>
      <c r="J131" s="923"/>
      <c r="K131" s="923"/>
      <c r="L131" s="923"/>
      <c r="M131" s="923"/>
      <c r="N131" s="923"/>
      <c r="O131" s="923"/>
      <c r="P131" s="923"/>
      <c r="Q131" s="923"/>
      <c r="R131" s="923"/>
      <c r="S131" s="923"/>
      <c r="T131" s="923"/>
      <c r="U131" s="923"/>
      <c r="V131" s="923"/>
      <c r="W131" s="923"/>
      <c r="X131" s="923"/>
      <c r="Y131" s="923"/>
      <c r="Z131" s="923"/>
      <c r="AA131" s="923"/>
      <c r="AB131" s="923"/>
      <c r="AC131" s="923"/>
      <c r="AD131" s="923"/>
      <c r="AE131" s="923"/>
      <c r="AF131" s="923"/>
      <c r="AG131" s="923"/>
      <c r="AH131" s="923"/>
      <c r="AI131" s="923"/>
      <c r="AJ131" s="924"/>
      <c r="AK131" s="96"/>
      <c r="AL131" s="179"/>
    </row>
    <row r="132" spans="1:38" s="95" customFormat="1" ht="15" customHeight="1">
      <c r="A132" s="939"/>
      <c r="B132" s="964"/>
      <c r="C132" s="966" t="s">
        <v>350</v>
      </c>
      <c r="D132" s="762"/>
      <c r="E132" s="762"/>
      <c r="F132" s="762"/>
      <c r="G132" s="762"/>
      <c r="H132" s="762"/>
      <c r="I132" s="762"/>
      <c r="J132" s="967"/>
      <c r="K132" s="968"/>
      <c r="L132" s="956" t="s">
        <v>351</v>
      </c>
      <c r="M132" s="1029" t="s">
        <v>447</v>
      </c>
      <c r="N132" s="825"/>
      <c r="O132" s="825"/>
      <c r="P132" s="825"/>
      <c r="Q132" s="825"/>
      <c r="R132" s="825"/>
      <c r="S132" s="825"/>
      <c r="T132" s="825"/>
      <c r="U132" s="825"/>
      <c r="V132" s="825"/>
      <c r="W132" s="825"/>
      <c r="X132" s="825"/>
      <c r="Y132" s="825"/>
      <c r="Z132" s="825"/>
      <c r="AA132" s="825"/>
      <c r="AB132" s="825"/>
      <c r="AC132" s="825"/>
      <c r="AD132" s="825"/>
      <c r="AE132" s="825"/>
      <c r="AF132" s="825"/>
      <c r="AG132" s="825"/>
      <c r="AH132" s="825"/>
      <c r="AI132" s="825"/>
      <c r="AJ132" s="1030"/>
      <c r="AK132" s="180"/>
      <c r="AL132" s="181"/>
    </row>
    <row r="133" spans="1:38" s="95" customFormat="1" ht="15" customHeight="1" thickBot="1">
      <c r="A133" s="939"/>
      <c r="B133" s="965"/>
      <c r="C133" s="966"/>
      <c r="D133" s="762"/>
      <c r="E133" s="762"/>
      <c r="F133" s="762"/>
      <c r="G133" s="762"/>
      <c r="H133" s="762"/>
      <c r="I133" s="762"/>
      <c r="J133" s="967"/>
      <c r="K133" s="968"/>
      <c r="L133" s="956"/>
      <c r="M133" s="1029"/>
      <c r="N133" s="825"/>
      <c r="O133" s="825"/>
      <c r="P133" s="825"/>
      <c r="Q133" s="825"/>
      <c r="R133" s="825"/>
      <c r="S133" s="825"/>
      <c r="T133" s="825"/>
      <c r="U133" s="825"/>
      <c r="V133" s="825"/>
      <c r="W133" s="825"/>
      <c r="X133" s="825"/>
      <c r="Y133" s="825"/>
      <c r="Z133" s="825"/>
      <c r="AA133" s="825"/>
      <c r="AB133" s="825"/>
      <c r="AC133" s="825"/>
      <c r="AD133" s="825"/>
      <c r="AE133" s="825"/>
      <c r="AF133" s="825"/>
      <c r="AG133" s="825"/>
      <c r="AH133" s="825"/>
      <c r="AI133" s="825"/>
      <c r="AJ133" s="1030"/>
      <c r="AK133" s="180"/>
      <c r="AL133" s="181"/>
    </row>
    <row r="134" spans="1:38" s="95" customFormat="1" ht="75" customHeight="1" thickBot="1">
      <c r="A134" s="939"/>
      <c r="B134" s="965"/>
      <c r="C134" s="966"/>
      <c r="D134" s="762"/>
      <c r="E134" s="762"/>
      <c r="F134" s="762"/>
      <c r="G134" s="762"/>
      <c r="H134" s="762"/>
      <c r="I134" s="762"/>
      <c r="J134" s="967"/>
      <c r="K134" s="570"/>
      <c r="L134" s="969"/>
      <c r="M134" s="953"/>
      <c r="N134" s="954"/>
      <c r="O134" s="954"/>
      <c r="P134" s="954"/>
      <c r="Q134" s="954"/>
      <c r="R134" s="954"/>
      <c r="S134" s="954"/>
      <c r="T134" s="954"/>
      <c r="U134" s="954"/>
      <c r="V134" s="954"/>
      <c r="W134" s="954"/>
      <c r="X134" s="954"/>
      <c r="Y134" s="954"/>
      <c r="Z134" s="954"/>
      <c r="AA134" s="954"/>
      <c r="AB134" s="954"/>
      <c r="AC134" s="954"/>
      <c r="AD134" s="954"/>
      <c r="AE134" s="954"/>
      <c r="AF134" s="954"/>
      <c r="AG134" s="954"/>
      <c r="AH134" s="954"/>
      <c r="AI134" s="954"/>
      <c r="AJ134" s="955"/>
      <c r="AK134" s="96"/>
      <c r="AL134" s="181"/>
    </row>
    <row r="135" spans="1:38" s="95" customFormat="1" ht="17.25" customHeight="1" thickBot="1">
      <c r="A135" s="939"/>
      <c r="B135" s="965"/>
      <c r="C135" s="966"/>
      <c r="D135" s="762"/>
      <c r="E135" s="762"/>
      <c r="F135" s="762"/>
      <c r="G135" s="762"/>
      <c r="H135" s="762"/>
      <c r="I135" s="762"/>
      <c r="J135" s="967"/>
      <c r="K135" s="571"/>
      <c r="L135" s="956" t="s">
        <v>352</v>
      </c>
      <c r="M135" s="572" t="s">
        <v>69</v>
      </c>
      <c r="N135" s="573"/>
      <c r="O135" s="573"/>
      <c r="P135" s="573"/>
      <c r="Q135" s="573"/>
      <c r="R135" s="573"/>
      <c r="S135" s="573"/>
      <c r="T135" s="573"/>
      <c r="U135" s="573"/>
      <c r="V135" s="370" t="s">
        <v>79</v>
      </c>
      <c r="W135" s="573"/>
      <c r="X135" s="573"/>
      <c r="Y135" s="573"/>
      <c r="Z135" s="573"/>
      <c r="AA135" s="573"/>
      <c r="AB135" s="573"/>
      <c r="AC135" s="573"/>
      <c r="AD135" s="573"/>
      <c r="AE135" s="573"/>
      <c r="AF135" s="573"/>
      <c r="AG135" s="573"/>
      <c r="AH135" s="573"/>
      <c r="AI135" s="573"/>
      <c r="AJ135" s="574"/>
      <c r="AK135" s="180"/>
      <c r="AL135" s="181"/>
    </row>
    <row r="136" spans="1:38" s="95" customFormat="1" ht="75" customHeight="1" thickBot="1">
      <c r="A136" s="940"/>
      <c r="B136" s="965"/>
      <c r="C136" s="966"/>
      <c r="D136" s="762"/>
      <c r="E136" s="762"/>
      <c r="F136" s="762"/>
      <c r="G136" s="762"/>
      <c r="H136" s="762"/>
      <c r="I136" s="762"/>
      <c r="J136" s="967"/>
      <c r="K136" s="575"/>
      <c r="L136" s="957"/>
      <c r="M136" s="958" t="s">
        <v>249</v>
      </c>
      <c r="N136" s="959"/>
      <c r="O136" s="959"/>
      <c r="P136" s="959"/>
      <c r="Q136" s="959"/>
      <c r="R136" s="959"/>
      <c r="S136" s="959"/>
      <c r="T136" s="959"/>
      <c r="U136" s="959"/>
      <c r="V136" s="959"/>
      <c r="W136" s="959"/>
      <c r="X136" s="959"/>
      <c r="Y136" s="959"/>
      <c r="Z136" s="959"/>
      <c r="AA136" s="959"/>
      <c r="AB136" s="959"/>
      <c r="AC136" s="959"/>
      <c r="AD136" s="959"/>
      <c r="AE136" s="959"/>
      <c r="AF136" s="959"/>
      <c r="AG136" s="959"/>
      <c r="AH136" s="959"/>
      <c r="AI136" s="959"/>
      <c r="AJ136" s="960"/>
      <c r="AK136" s="96"/>
      <c r="AL136" s="171"/>
    </row>
    <row r="137" spans="1:38" s="95" customFormat="1" ht="18" customHeight="1">
      <c r="A137" s="576"/>
      <c r="B137" s="577" t="s">
        <v>357</v>
      </c>
      <c r="C137" s="578" t="s">
        <v>358</v>
      </c>
      <c r="D137" s="579"/>
      <c r="E137" s="579"/>
      <c r="F137" s="579"/>
      <c r="G137" s="579"/>
      <c r="H137" s="579"/>
      <c r="I137" s="579"/>
      <c r="J137" s="579"/>
      <c r="K137" s="579"/>
      <c r="L137" s="579"/>
      <c r="M137" s="482"/>
      <c r="N137" s="482"/>
      <c r="O137" s="482"/>
      <c r="P137" s="482"/>
      <c r="Q137" s="482"/>
      <c r="R137" s="482"/>
      <c r="S137" s="482"/>
      <c r="T137" s="482"/>
      <c r="U137" s="482"/>
      <c r="V137" s="482"/>
      <c r="W137" s="482"/>
      <c r="X137" s="482"/>
      <c r="Y137" s="560"/>
      <c r="Z137" s="560"/>
      <c r="AA137" s="560"/>
      <c r="AB137" s="560"/>
      <c r="AC137" s="385"/>
      <c r="AD137" s="385"/>
      <c r="AE137" s="385"/>
      <c r="AF137" s="385"/>
      <c r="AG137" s="561"/>
      <c r="AH137" s="561"/>
      <c r="AI137" s="561"/>
      <c r="AJ137" s="580"/>
      <c r="AK137" s="174"/>
      <c r="AL137" s="175"/>
    </row>
    <row r="138" spans="1:38" s="95" customFormat="1" ht="10.5" customHeight="1" thickBot="1">
      <c r="A138" s="474"/>
      <c r="B138" s="474"/>
      <c r="C138" s="474"/>
      <c r="D138" s="474"/>
      <c r="E138" s="474"/>
      <c r="F138" s="474"/>
      <c r="G138" s="474"/>
      <c r="H138" s="474"/>
      <c r="I138" s="474"/>
      <c r="J138" s="474"/>
      <c r="K138" s="389"/>
      <c r="L138" s="389"/>
      <c r="M138" s="389"/>
      <c r="N138" s="389"/>
      <c r="O138" s="389"/>
      <c r="P138" s="389"/>
      <c r="Q138" s="389"/>
      <c r="R138" s="389"/>
      <c r="S138" s="389"/>
      <c r="T138" s="389"/>
      <c r="U138" s="389"/>
      <c r="V138" s="389"/>
      <c r="W138" s="389"/>
      <c r="X138" s="389"/>
      <c r="Y138" s="389"/>
      <c r="Z138" s="389"/>
      <c r="AA138" s="389"/>
      <c r="AB138" s="389"/>
      <c r="AC138" s="389"/>
      <c r="AD138" s="389"/>
      <c r="AE138" s="389"/>
      <c r="AF138" s="389"/>
      <c r="AG138" s="389"/>
      <c r="AH138" s="389"/>
      <c r="AI138" s="389"/>
      <c r="AJ138" s="533"/>
      <c r="AL138" s="111"/>
    </row>
    <row r="139" spans="1:38" s="95" customFormat="1" ht="17.25" customHeight="1" thickBot="1">
      <c r="A139" s="581" t="s">
        <v>396</v>
      </c>
      <c r="B139" s="582"/>
      <c r="C139" s="582"/>
      <c r="D139" s="582"/>
      <c r="E139" s="582"/>
      <c r="F139" s="582"/>
      <c r="G139" s="582"/>
      <c r="H139" s="582"/>
      <c r="I139" s="582"/>
      <c r="J139" s="582"/>
      <c r="K139" s="582"/>
      <c r="L139" s="582"/>
      <c r="M139" s="582"/>
      <c r="N139" s="582"/>
      <c r="O139" s="582"/>
      <c r="P139" s="582"/>
      <c r="Q139" s="582"/>
      <c r="R139" s="582"/>
      <c r="S139" s="582"/>
      <c r="T139" s="582"/>
      <c r="U139" s="539" t="s">
        <v>110</v>
      </c>
      <c r="V139" s="364"/>
      <c r="W139" s="583"/>
      <c r="X139" s="583"/>
      <c r="Y139" s="583"/>
      <c r="Z139" s="583"/>
      <c r="AA139" s="583"/>
      <c r="AB139" s="583"/>
      <c r="AC139" s="541"/>
      <c r="AD139" s="542" t="s">
        <v>77</v>
      </c>
      <c r="AE139" s="543"/>
      <c r="AF139" s="543"/>
      <c r="AG139" s="544"/>
      <c r="AH139" s="545" t="s">
        <v>78</v>
      </c>
      <c r="AI139" s="540"/>
      <c r="AJ139" s="546"/>
      <c r="AK139" s="92"/>
      <c r="AL139" s="178"/>
    </row>
    <row r="140" spans="1:38" s="95" customFormat="1" ht="25.5" customHeight="1">
      <c r="A140" s="938"/>
      <c r="B140" s="584" t="s">
        <v>346</v>
      </c>
      <c r="C140" s="961" t="s">
        <v>111</v>
      </c>
      <c r="D140" s="962"/>
      <c r="E140" s="962"/>
      <c r="F140" s="962"/>
      <c r="G140" s="962"/>
      <c r="H140" s="962"/>
      <c r="I140" s="962"/>
      <c r="J140" s="962"/>
      <c r="K140" s="962"/>
      <c r="L140" s="962"/>
      <c r="M140" s="962"/>
      <c r="N140" s="962"/>
      <c r="O140" s="962"/>
      <c r="P140" s="962"/>
      <c r="Q140" s="962"/>
      <c r="R140" s="962"/>
      <c r="S140" s="962"/>
      <c r="T140" s="962"/>
      <c r="U140" s="765"/>
      <c r="V140" s="765"/>
      <c r="W140" s="765"/>
      <c r="X140" s="765"/>
      <c r="Y140" s="765"/>
      <c r="Z140" s="765"/>
      <c r="AA140" s="765"/>
      <c r="AB140" s="765"/>
      <c r="AC140" s="765"/>
      <c r="AD140" s="765"/>
      <c r="AE140" s="765"/>
      <c r="AF140" s="765"/>
      <c r="AG140" s="765"/>
      <c r="AH140" s="765"/>
      <c r="AI140" s="765"/>
      <c r="AJ140" s="963"/>
      <c r="AK140" s="92"/>
      <c r="AL140" s="171"/>
    </row>
    <row r="141" spans="1:38" s="95" customFormat="1" ht="27" customHeight="1">
      <c r="A141" s="939"/>
      <c r="B141" s="1008"/>
      <c r="C141" s="991" t="s">
        <v>360</v>
      </c>
      <c r="D141" s="759"/>
      <c r="E141" s="759"/>
      <c r="F141" s="759"/>
      <c r="G141" s="759"/>
      <c r="H141" s="759"/>
      <c r="I141" s="759"/>
      <c r="J141" s="992"/>
      <c r="K141" s="585"/>
      <c r="L141" s="586" t="s">
        <v>113</v>
      </c>
      <c r="M141" s="929" t="s">
        <v>67</v>
      </c>
      <c r="N141" s="930"/>
      <c r="O141" s="930"/>
      <c r="P141" s="930"/>
      <c r="Q141" s="930"/>
      <c r="R141" s="930"/>
      <c r="S141" s="930"/>
      <c r="T141" s="930"/>
      <c r="U141" s="930"/>
      <c r="V141" s="930"/>
      <c r="W141" s="930"/>
      <c r="X141" s="930"/>
      <c r="Y141" s="930"/>
      <c r="Z141" s="930"/>
      <c r="AA141" s="930"/>
      <c r="AB141" s="930"/>
      <c r="AC141" s="930"/>
      <c r="AD141" s="930"/>
      <c r="AE141" s="930"/>
      <c r="AF141" s="930"/>
      <c r="AG141" s="930"/>
      <c r="AH141" s="930"/>
      <c r="AI141" s="930"/>
      <c r="AJ141" s="931"/>
      <c r="AK141" s="92"/>
      <c r="AL141" s="175"/>
    </row>
    <row r="142" spans="1:38" s="95" customFormat="1" ht="40.5" customHeight="1">
      <c r="A142" s="939"/>
      <c r="B142" s="965"/>
      <c r="C142" s="966"/>
      <c r="D142" s="762"/>
      <c r="E142" s="762"/>
      <c r="F142" s="762"/>
      <c r="G142" s="762"/>
      <c r="H142" s="762"/>
      <c r="I142" s="762"/>
      <c r="J142" s="967"/>
      <c r="K142" s="587"/>
      <c r="L142" s="588" t="s">
        <v>354</v>
      </c>
      <c r="M142" s="932" t="s">
        <v>64</v>
      </c>
      <c r="N142" s="933"/>
      <c r="O142" s="933"/>
      <c r="P142" s="933"/>
      <c r="Q142" s="933"/>
      <c r="R142" s="933"/>
      <c r="S142" s="933"/>
      <c r="T142" s="933"/>
      <c r="U142" s="933"/>
      <c r="V142" s="933"/>
      <c r="W142" s="933"/>
      <c r="X142" s="933"/>
      <c r="Y142" s="933"/>
      <c r="Z142" s="933"/>
      <c r="AA142" s="933"/>
      <c r="AB142" s="933"/>
      <c r="AC142" s="933"/>
      <c r="AD142" s="933"/>
      <c r="AE142" s="933"/>
      <c r="AF142" s="933"/>
      <c r="AG142" s="933"/>
      <c r="AH142" s="933"/>
      <c r="AI142" s="933"/>
      <c r="AJ142" s="934"/>
      <c r="AK142" s="182"/>
      <c r="AL142" s="183"/>
    </row>
    <row r="143" spans="1:38" s="95" customFormat="1" ht="40.5" customHeight="1">
      <c r="A143" s="940"/>
      <c r="B143" s="965"/>
      <c r="C143" s="966"/>
      <c r="D143" s="762"/>
      <c r="E143" s="762"/>
      <c r="F143" s="762"/>
      <c r="G143" s="762"/>
      <c r="H143" s="762"/>
      <c r="I143" s="762"/>
      <c r="J143" s="967"/>
      <c r="K143" s="575"/>
      <c r="L143" s="589" t="s">
        <v>353</v>
      </c>
      <c r="M143" s="935" t="s">
        <v>68</v>
      </c>
      <c r="N143" s="936"/>
      <c r="O143" s="936"/>
      <c r="P143" s="936"/>
      <c r="Q143" s="936"/>
      <c r="R143" s="936"/>
      <c r="S143" s="936"/>
      <c r="T143" s="936"/>
      <c r="U143" s="936"/>
      <c r="V143" s="936"/>
      <c r="W143" s="936"/>
      <c r="X143" s="936"/>
      <c r="Y143" s="936"/>
      <c r="Z143" s="936"/>
      <c r="AA143" s="936"/>
      <c r="AB143" s="936"/>
      <c r="AC143" s="936"/>
      <c r="AD143" s="936"/>
      <c r="AE143" s="936"/>
      <c r="AF143" s="936"/>
      <c r="AG143" s="936"/>
      <c r="AH143" s="936"/>
      <c r="AI143" s="936"/>
      <c r="AJ143" s="937"/>
      <c r="AK143" s="182"/>
      <c r="AL143" s="183"/>
    </row>
    <row r="144" spans="1:38" s="95" customFormat="1" ht="18" customHeight="1">
      <c r="A144" s="576"/>
      <c r="B144" s="577" t="s">
        <v>357</v>
      </c>
      <c r="C144" s="578" t="s">
        <v>358</v>
      </c>
      <c r="D144" s="579"/>
      <c r="E144" s="579"/>
      <c r="F144" s="579"/>
      <c r="G144" s="579"/>
      <c r="H144" s="579"/>
      <c r="I144" s="579"/>
      <c r="J144" s="579"/>
      <c r="K144" s="579"/>
      <c r="L144" s="579"/>
      <c r="M144" s="579"/>
      <c r="N144" s="579"/>
      <c r="O144" s="579"/>
      <c r="P144" s="579"/>
      <c r="Q144" s="579"/>
      <c r="R144" s="579"/>
      <c r="S144" s="579"/>
      <c r="T144" s="579"/>
      <c r="U144" s="579"/>
      <c r="V144" s="579"/>
      <c r="W144" s="579"/>
      <c r="X144" s="579"/>
      <c r="Y144" s="590"/>
      <c r="Z144" s="590"/>
      <c r="AA144" s="590"/>
      <c r="AB144" s="590"/>
      <c r="AC144" s="591"/>
      <c r="AD144" s="591"/>
      <c r="AE144" s="591"/>
      <c r="AF144" s="591"/>
      <c r="AG144" s="592"/>
      <c r="AH144" s="592"/>
      <c r="AI144" s="592"/>
      <c r="AJ144" s="593"/>
      <c r="AK144" s="174"/>
      <c r="AL144" s="175"/>
    </row>
    <row r="145" spans="1:46" s="95" customFormat="1" ht="28.5" customHeight="1">
      <c r="A145" s="952" t="s">
        <v>195</v>
      </c>
      <c r="B145" s="952"/>
      <c r="C145" s="952"/>
      <c r="D145" s="952"/>
      <c r="E145" s="952"/>
      <c r="F145" s="952"/>
      <c r="G145" s="952"/>
      <c r="H145" s="952"/>
      <c r="I145" s="952"/>
      <c r="J145" s="952"/>
      <c r="K145" s="952"/>
      <c r="L145" s="952"/>
      <c r="M145" s="952"/>
      <c r="N145" s="952"/>
      <c r="O145" s="952"/>
      <c r="P145" s="952"/>
      <c r="Q145" s="952"/>
      <c r="R145" s="952"/>
      <c r="S145" s="952"/>
      <c r="T145" s="952"/>
      <c r="U145" s="952"/>
      <c r="V145" s="952"/>
      <c r="W145" s="952"/>
      <c r="X145" s="952"/>
      <c r="Y145" s="952"/>
      <c r="Z145" s="952"/>
      <c r="AA145" s="952"/>
      <c r="AB145" s="952"/>
      <c r="AC145" s="952"/>
      <c r="AD145" s="952"/>
      <c r="AE145" s="952"/>
      <c r="AF145" s="952"/>
      <c r="AG145" s="952"/>
      <c r="AH145" s="952"/>
      <c r="AI145" s="952"/>
      <c r="AJ145" s="952"/>
      <c r="AK145" s="182"/>
      <c r="AL145" s="171"/>
    </row>
    <row r="146" spans="1:46">
      <c r="A146" s="332" t="s">
        <v>280</v>
      </c>
      <c r="B146" s="294"/>
      <c r="C146" s="333"/>
      <c r="D146" s="333"/>
      <c r="E146" s="333"/>
      <c r="F146" s="333"/>
      <c r="G146" s="333"/>
      <c r="H146" s="333"/>
      <c r="I146" s="333"/>
      <c r="J146" s="333"/>
      <c r="K146" s="333"/>
      <c r="L146" s="333"/>
      <c r="M146" s="333"/>
      <c r="N146" s="333"/>
      <c r="O146" s="333"/>
      <c r="P146" s="333"/>
      <c r="Q146" s="333"/>
      <c r="R146" s="333"/>
      <c r="S146" s="333"/>
      <c r="T146" s="333"/>
      <c r="U146" s="333"/>
      <c r="V146" s="333"/>
      <c r="W146" s="333"/>
      <c r="X146" s="333"/>
      <c r="Y146" s="333"/>
      <c r="Z146" s="333"/>
      <c r="AA146" s="333"/>
      <c r="AB146" s="333"/>
      <c r="AC146" s="333"/>
      <c r="AD146" s="333"/>
      <c r="AE146" s="333"/>
      <c r="AF146" s="333"/>
      <c r="AG146" s="294"/>
      <c r="AH146" s="294"/>
      <c r="AI146" s="294"/>
      <c r="AJ146" s="296"/>
      <c r="AK146" s="182"/>
      <c r="AT146" s="98"/>
    </row>
    <row r="147" spans="1:46" ht="18" customHeight="1">
      <c r="A147" s="332"/>
      <c r="B147" s="294"/>
      <c r="C147" s="333"/>
      <c r="D147" s="333"/>
      <c r="E147" s="333"/>
      <c r="F147" s="333"/>
      <c r="G147" s="333"/>
      <c r="H147" s="333"/>
      <c r="I147" s="333"/>
      <c r="J147" s="333"/>
      <c r="K147" s="333"/>
      <c r="L147" s="333"/>
      <c r="M147" s="333"/>
      <c r="N147" s="333"/>
      <c r="O147" s="333"/>
      <c r="P147" s="333"/>
      <c r="Q147" s="333"/>
      <c r="R147" s="333"/>
      <c r="S147" s="333"/>
      <c r="T147" s="333"/>
      <c r="U147" s="333"/>
      <c r="V147" s="333"/>
      <c r="W147" s="333"/>
      <c r="X147" s="333"/>
      <c r="Y147" s="333"/>
      <c r="Z147" s="333"/>
      <c r="AA147" s="333"/>
      <c r="AB147" s="333"/>
      <c r="AC147" s="333"/>
      <c r="AD147" s="333"/>
      <c r="AE147" s="294"/>
      <c r="AF147" s="471" t="s">
        <v>279</v>
      </c>
      <c r="AG147" s="594"/>
      <c r="AH147" s="595" t="s">
        <v>180</v>
      </c>
      <c r="AI147" s="594"/>
      <c r="AJ147" s="596"/>
      <c r="AK147" s="96"/>
      <c r="AT147" s="98"/>
    </row>
    <row r="148" spans="1:46" ht="83.25" customHeight="1">
      <c r="A148" s="984" t="s">
        <v>451</v>
      </c>
      <c r="B148" s="985"/>
      <c r="C148" s="985"/>
      <c r="D148" s="985"/>
      <c r="E148" s="985"/>
      <c r="F148" s="985"/>
      <c r="G148" s="985"/>
      <c r="H148" s="985"/>
      <c r="I148" s="985"/>
      <c r="J148" s="985"/>
      <c r="K148" s="985"/>
      <c r="L148" s="985"/>
      <c r="M148" s="985"/>
      <c r="N148" s="985"/>
      <c r="O148" s="985"/>
      <c r="P148" s="985"/>
      <c r="Q148" s="985"/>
      <c r="R148" s="985"/>
      <c r="S148" s="985"/>
      <c r="T148" s="985"/>
      <c r="U148" s="985"/>
      <c r="V148" s="985"/>
      <c r="W148" s="985"/>
      <c r="X148" s="985"/>
      <c r="Y148" s="985"/>
      <c r="Z148" s="985"/>
      <c r="AA148" s="985"/>
      <c r="AB148" s="985"/>
      <c r="AC148" s="985"/>
      <c r="AD148" s="985"/>
      <c r="AE148" s="985"/>
      <c r="AF148" s="985"/>
      <c r="AG148" s="985"/>
      <c r="AH148" s="985"/>
      <c r="AI148" s="985"/>
      <c r="AJ148" s="986"/>
      <c r="AK148" s="184"/>
      <c r="AT148" s="98"/>
    </row>
    <row r="149" spans="1:46" ht="7.5" customHeight="1">
      <c r="A149" s="597"/>
      <c r="B149" s="597"/>
      <c r="C149" s="597"/>
      <c r="D149" s="597"/>
      <c r="E149" s="597"/>
      <c r="F149" s="597"/>
      <c r="G149" s="597"/>
      <c r="H149" s="597"/>
      <c r="I149" s="597"/>
      <c r="J149" s="597"/>
      <c r="K149" s="597"/>
      <c r="L149" s="597"/>
      <c r="M149" s="597"/>
      <c r="N149" s="597"/>
      <c r="O149" s="597"/>
      <c r="P149" s="597"/>
      <c r="Q149" s="597"/>
      <c r="R149" s="597"/>
      <c r="S149" s="597"/>
      <c r="T149" s="597"/>
      <c r="U149" s="597"/>
      <c r="V149" s="597"/>
      <c r="W149" s="597"/>
      <c r="X149" s="597"/>
      <c r="Y149" s="597"/>
      <c r="Z149" s="597"/>
      <c r="AA149" s="597"/>
      <c r="AB149" s="597"/>
      <c r="AC149" s="597"/>
      <c r="AD149" s="597"/>
      <c r="AE149" s="597"/>
      <c r="AF149" s="597"/>
      <c r="AG149" s="597"/>
      <c r="AH149" s="597"/>
      <c r="AI149" s="597"/>
      <c r="AJ149" s="598"/>
      <c r="AK149" s="184"/>
      <c r="AT149" s="98"/>
    </row>
    <row r="150" spans="1:46" ht="15" customHeight="1" thickBot="1">
      <c r="A150" s="993" t="s">
        <v>452</v>
      </c>
      <c r="B150" s="994"/>
      <c r="C150" s="994"/>
      <c r="D150" s="995"/>
      <c r="E150" s="777" t="s">
        <v>65</v>
      </c>
      <c r="F150" s="778"/>
      <c r="G150" s="778"/>
      <c r="H150" s="778"/>
      <c r="I150" s="778"/>
      <c r="J150" s="778"/>
      <c r="K150" s="778"/>
      <c r="L150" s="778"/>
      <c r="M150" s="778"/>
      <c r="N150" s="778"/>
      <c r="O150" s="778"/>
      <c r="P150" s="778"/>
      <c r="Q150" s="778"/>
      <c r="R150" s="778"/>
      <c r="S150" s="778"/>
      <c r="T150" s="778"/>
      <c r="U150" s="778"/>
      <c r="V150" s="778"/>
      <c r="W150" s="778"/>
      <c r="X150" s="778"/>
      <c r="Y150" s="778"/>
      <c r="Z150" s="778"/>
      <c r="AA150" s="778"/>
      <c r="AB150" s="778"/>
      <c r="AC150" s="778"/>
      <c r="AD150" s="778"/>
      <c r="AE150" s="778"/>
      <c r="AF150" s="778"/>
      <c r="AG150" s="778"/>
      <c r="AH150" s="778"/>
      <c r="AI150" s="778"/>
      <c r="AJ150" s="779"/>
      <c r="AK150" s="184"/>
      <c r="AT150" s="98"/>
    </row>
    <row r="151" spans="1:46" s="185" customFormat="1" ht="14.25" customHeight="1">
      <c r="A151" s="758" t="s">
        <v>453</v>
      </c>
      <c r="B151" s="759"/>
      <c r="C151" s="759"/>
      <c r="D151" s="760"/>
      <c r="E151" s="599"/>
      <c r="F151" s="780" t="s">
        <v>454</v>
      </c>
      <c r="G151" s="780"/>
      <c r="H151" s="780"/>
      <c r="I151" s="780"/>
      <c r="J151" s="780"/>
      <c r="K151" s="780"/>
      <c r="L151" s="780"/>
      <c r="M151" s="780"/>
      <c r="N151" s="780"/>
      <c r="O151" s="780"/>
      <c r="P151" s="780"/>
      <c r="Q151" s="780"/>
      <c r="R151" s="780"/>
      <c r="S151" s="780"/>
      <c r="T151" s="780"/>
      <c r="U151" s="780"/>
      <c r="V151" s="780"/>
      <c r="W151" s="780"/>
      <c r="X151" s="780"/>
      <c r="Y151" s="780"/>
      <c r="Z151" s="780"/>
      <c r="AA151" s="780"/>
      <c r="AB151" s="780"/>
      <c r="AC151" s="780"/>
      <c r="AD151" s="780"/>
      <c r="AE151" s="780"/>
      <c r="AF151" s="780"/>
      <c r="AG151" s="780"/>
      <c r="AH151" s="780"/>
      <c r="AI151" s="780"/>
      <c r="AJ151" s="781"/>
      <c r="AK151" s="184"/>
    </row>
    <row r="152" spans="1:46" s="185" customFormat="1" ht="13.5" customHeight="1">
      <c r="A152" s="761"/>
      <c r="B152" s="762"/>
      <c r="C152" s="762"/>
      <c r="D152" s="763"/>
      <c r="E152" s="600"/>
      <c r="F152" s="774" t="s">
        <v>455</v>
      </c>
      <c r="G152" s="774"/>
      <c r="H152" s="774"/>
      <c r="I152" s="774"/>
      <c r="J152" s="774"/>
      <c r="K152" s="774"/>
      <c r="L152" s="774"/>
      <c r="M152" s="774"/>
      <c r="N152" s="774"/>
      <c r="O152" s="774"/>
      <c r="P152" s="774"/>
      <c r="Q152" s="774"/>
      <c r="R152" s="774"/>
      <c r="S152" s="774"/>
      <c r="T152" s="774"/>
      <c r="U152" s="774"/>
      <c r="V152" s="774"/>
      <c r="W152" s="774"/>
      <c r="X152" s="774"/>
      <c r="Y152" s="774"/>
      <c r="Z152" s="774"/>
      <c r="AA152" s="774"/>
      <c r="AB152" s="774"/>
      <c r="AC152" s="774"/>
      <c r="AD152" s="774"/>
      <c r="AE152" s="774"/>
      <c r="AF152" s="774"/>
      <c r="AG152" s="774"/>
      <c r="AH152" s="774"/>
      <c r="AI152" s="774"/>
      <c r="AJ152" s="601"/>
      <c r="AK152" s="184"/>
    </row>
    <row r="153" spans="1:46" s="185" customFormat="1" ht="13.5" customHeight="1">
      <c r="A153" s="761"/>
      <c r="B153" s="762"/>
      <c r="C153" s="762"/>
      <c r="D153" s="763"/>
      <c r="E153" s="600"/>
      <c r="F153" s="774" t="s">
        <v>456</v>
      </c>
      <c r="G153" s="774"/>
      <c r="H153" s="774"/>
      <c r="I153" s="774"/>
      <c r="J153" s="774"/>
      <c r="K153" s="774"/>
      <c r="L153" s="774"/>
      <c r="M153" s="774"/>
      <c r="N153" s="774"/>
      <c r="O153" s="774"/>
      <c r="P153" s="774"/>
      <c r="Q153" s="774"/>
      <c r="R153" s="774"/>
      <c r="S153" s="774"/>
      <c r="T153" s="774"/>
      <c r="U153" s="774"/>
      <c r="V153" s="774"/>
      <c r="W153" s="774"/>
      <c r="X153" s="774"/>
      <c r="Y153" s="774"/>
      <c r="Z153" s="774"/>
      <c r="AA153" s="774"/>
      <c r="AB153" s="774"/>
      <c r="AC153" s="774"/>
      <c r="AD153" s="774"/>
      <c r="AE153" s="774"/>
      <c r="AF153" s="774"/>
      <c r="AG153" s="774"/>
      <c r="AH153" s="774"/>
      <c r="AI153" s="774"/>
      <c r="AJ153" s="601"/>
      <c r="AK153" s="184"/>
    </row>
    <row r="154" spans="1:46" s="185" customFormat="1" ht="13.5" customHeight="1">
      <c r="A154" s="764"/>
      <c r="B154" s="765"/>
      <c r="C154" s="765"/>
      <c r="D154" s="766"/>
      <c r="E154" s="602"/>
      <c r="F154" s="782" t="s">
        <v>457</v>
      </c>
      <c r="G154" s="782"/>
      <c r="H154" s="782"/>
      <c r="I154" s="782"/>
      <c r="J154" s="782"/>
      <c r="K154" s="782"/>
      <c r="L154" s="782"/>
      <c r="M154" s="782"/>
      <c r="N154" s="782"/>
      <c r="O154" s="782"/>
      <c r="P154" s="782"/>
      <c r="Q154" s="782"/>
      <c r="R154" s="782"/>
      <c r="S154" s="782"/>
      <c r="T154" s="782"/>
      <c r="U154" s="782"/>
      <c r="V154" s="782"/>
      <c r="W154" s="782"/>
      <c r="X154" s="782"/>
      <c r="Y154" s="782"/>
      <c r="Z154" s="782"/>
      <c r="AA154" s="782"/>
      <c r="AB154" s="782"/>
      <c r="AC154" s="782"/>
      <c r="AD154" s="782"/>
      <c r="AE154" s="782"/>
      <c r="AF154" s="782"/>
      <c r="AG154" s="782"/>
      <c r="AH154" s="782"/>
      <c r="AI154" s="782"/>
      <c r="AJ154" s="603"/>
      <c r="AK154" s="184"/>
    </row>
    <row r="155" spans="1:46" s="185" customFormat="1" ht="24.75" customHeight="1">
      <c r="A155" s="758" t="s">
        <v>458</v>
      </c>
      <c r="B155" s="759"/>
      <c r="C155" s="759"/>
      <c r="D155" s="760"/>
      <c r="E155" s="604"/>
      <c r="F155" s="783" t="s">
        <v>459</v>
      </c>
      <c r="G155" s="783"/>
      <c r="H155" s="783"/>
      <c r="I155" s="783"/>
      <c r="J155" s="783"/>
      <c r="K155" s="783"/>
      <c r="L155" s="783"/>
      <c r="M155" s="783"/>
      <c r="N155" s="783"/>
      <c r="O155" s="783"/>
      <c r="P155" s="783"/>
      <c r="Q155" s="783"/>
      <c r="R155" s="783"/>
      <c r="S155" s="783"/>
      <c r="T155" s="783"/>
      <c r="U155" s="783"/>
      <c r="V155" s="783"/>
      <c r="W155" s="783"/>
      <c r="X155" s="783"/>
      <c r="Y155" s="783"/>
      <c r="Z155" s="783"/>
      <c r="AA155" s="783"/>
      <c r="AB155" s="783"/>
      <c r="AC155" s="783"/>
      <c r="AD155" s="783"/>
      <c r="AE155" s="783"/>
      <c r="AF155" s="783"/>
      <c r="AG155" s="783"/>
      <c r="AH155" s="783"/>
      <c r="AI155" s="783"/>
      <c r="AJ155" s="605"/>
      <c r="AK155" s="184"/>
    </row>
    <row r="156" spans="1:46" s="95" customFormat="1" ht="13.5" customHeight="1">
      <c r="A156" s="761"/>
      <c r="B156" s="762"/>
      <c r="C156" s="762"/>
      <c r="D156" s="763"/>
      <c r="E156" s="607"/>
      <c r="F156" s="773" t="s">
        <v>31</v>
      </c>
      <c r="G156" s="773"/>
      <c r="H156" s="773"/>
      <c r="I156" s="773"/>
      <c r="J156" s="773"/>
      <c r="K156" s="773"/>
      <c r="L156" s="773"/>
      <c r="M156" s="773"/>
      <c r="N156" s="773"/>
      <c r="O156" s="773"/>
      <c r="P156" s="773"/>
      <c r="Q156" s="773"/>
      <c r="R156" s="773"/>
      <c r="S156" s="773"/>
      <c r="T156" s="773"/>
      <c r="U156" s="773"/>
      <c r="V156" s="773"/>
      <c r="W156" s="773"/>
      <c r="X156" s="773"/>
      <c r="Y156" s="773"/>
      <c r="Z156" s="773"/>
      <c r="AA156" s="773"/>
      <c r="AB156" s="773"/>
      <c r="AC156" s="773"/>
      <c r="AD156" s="773"/>
      <c r="AE156" s="773"/>
      <c r="AF156" s="773"/>
      <c r="AG156" s="773"/>
      <c r="AH156" s="773"/>
      <c r="AI156" s="773"/>
      <c r="AJ156" s="676"/>
      <c r="AK156" s="184"/>
    </row>
    <row r="157" spans="1:46" s="95" customFormat="1" ht="13.5" customHeight="1">
      <c r="A157" s="761"/>
      <c r="B157" s="762"/>
      <c r="C157" s="762"/>
      <c r="D157" s="763"/>
      <c r="E157" s="600"/>
      <c r="F157" s="774" t="s">
        <v>460</v>
      </c>
      <c r="G157" s="774"/>
      <c r="H157" s="774"/>
      <c r="I157" s="774"/>
      <c r="J157" s="774"/>
      <c r="K157" s="774"/>
      <c r="L157" s="774"/>
      <c r="M157" s="774"/>
      <c r="N157" s="774"/>
      <c r="O157" s="774"/>
      <c r="P157" s="774"/>
      <c r="Q157" s="774"/>
      <c r="R157" s="774"/>
      <c r="S157" s="774"/>
      <c r="T157" s="774"/>
      <c r="U157" s="774"/>
      <c r="V157" s="774"/>
      <c r="W157" s="774"/>
      <c r="X157" s="774"/>
      <c r="Y157" s="774"/>
      <c r="Z157" s="774"/>
      <c r="AA157" s="774"/>
      <c r="AB157" s="774"/>
      <c r="AC157" s="774"/>
      <c r="AD157" s="774"/>
      <c r="AE157" s="774"/>
      <c r="AF157" s="774"/>
      <c r="AG157" s="774"/>
      <c r="AH157" s="774"/>
      <c r="AI157" s="774"/>
      <c r="AJ157" s="601"/>
      <c r="AK157" s="184"/>
    </row>
    <row r="158" spans="1:46" s="95" customFormat="1" ht="15.75" customHeight="1">
      <c r="A158" s="764"/>
      <c r="B158" s="765"/>
      <c r="C158" s="765"/>
      <c r="D158" s="766"/>
      <c r="E158" s="606"/>
      <c r="F158" s="784" t="s">
        <v>461</v>
      </c>
      <c r="G158" s="784"/>
      <c r="H158" s="784"/>
      <c r="I158" s="784"/>
      <c r="J158" s="784"/>
      <c r="K158" s="784"/>
      <c r="L158" s="784"/>
      <c r="M158" s="784"/>
      <c r="N158" s="784"/>
      <c r="O158" s="784"/>
      <c r="P158" s="784"/>
      <c r="Q158" s="784"/>
      <c r="R158" s="784"/>
      <c r="S158" s="784"/>
      <c r="T158" s="784"/>
      <c r="U158" s="784"/>
      <c r="V158" s="784"/>
      <c r="W158" s="784"/>
      <c r="X158" s="784"/>
      <c r="Y158" s="784"/>
      <c r="Z158" s="784"/>
      <c r="AA158" s="784"/>
      <c r="AB158" s="784"/>
      <c r="AC158" s="784"/>
      <c r="AD158" s="784"/>
      <c r="AE158" s="784"/>
      <c r="AF158" s="784"/>
      <c r="AG158" s="784"/>
      <c r="AH158" s="784"/>
      <c r="AI158" s="784"/>
      <c r="AJ158" s="785"/>
      <c r="AK158" s="184"/>
    </row>
    <row r="159" spans="1:46" s="95" customFormat="1" ht="13.5" customHeight="1">
      <c r="A159" s="758" t="s">
        <v>462</v>
      </c>
      <c r="B159" s="759"/>
      <c r="C159" s="759"/>
      <c r="D159" s="760"/>
      <c r="E159" s="607"/>
      <c r="F159" s="773" t="s">
        <v>463</v>
      </c>
      <c r="G159" s="773"/>
      <c r="H159" s="773"/>
      <c r="I159" s="773"/>
      <c r="J159" s="773"/>
      <c r="K159" s="773"/>
      <c r="L159" s="773"/>
      <c r="M159" s="773"/>
      <c r="N159" s="773"/>
      <c r="O159" s="773"/>
      <c r="P159" s="773"/>
      <c r="Q159" s="773"/>
      <c r="R159" s="773"/>
      <c r="S159" s="773"/>
      <c r="T159" s="773"/>
      <c r="U159" s="773"/>
      <c r="V159" s="773"/>
      <c r="W159" s="773"/>
      <c r="X159" s="773"/>
      <c r="Y159" s="773"/>
      <c r="Z159" s="773"/>
      <c r="AA159" s="773"/>
      <c r="AB159" s="773"/>
      <c r="AC159" s="773"/>
      <c r="AD159" s="773"/>
      <c r="AE159" s="773"/>
      <c r="AF159" s="773"/>
      <c r="AG159" s="773"/>
      <c r="AH159" s="773"/>
      <c r="AI159" s="773"/>
      <c r="AJ159" s="676"/>
      <c r="AK159" s="184"/>
    </row>
    <row r="160" spans="1:46" s="95" customFormat="1" ht="22.5" customHeight="1">
      <c r="A160" s="761"/>
      <c r="B160" s="762"/>
      <c r="C160" s="762"/>
      <c r="D160" s="763"/>
      <c r="E160" s="600"/>
      <c r="F160" s="774" t="s">
        <v>464</v>
      </c>
      <c r="G160" s="774"/>
      <c r="H160" s="774"/>
      <c r="I160" s="774"/>
      <c r="J160" s="774"/>
      <c r="K160" s="774"/>
      <c r="L160" s="774"/>
      <c r="M160" s="774"/>
      <c r="N160" s="774"/>
      <c r="O160" s="774"/>
      <c r="P160" s="774"/>
      <c r="Q160" s="774"/>
      <c r="R160" s="774"/>
      <c r="S160" s="774"/>
      <c r="T160" s="774"/>
      <c r="U160" s="774"/>
      <c r="V160" s="774"/>
      <c r="W160" s="774"/>
      <c r="X160" s="774"/>
      <c r="Y160" s="774"/>
      <c r="Z160" s="774"/>
      <c r="AA160" s="774"/>
      <c r="AB160" s="774"/>
      <c r="AC160" s="774"/>
      <c r="AD160" s="774"/>
      <c r="AE160" s="774"/>
      <c r="AF160" s="774"/>
      <c r="AG160" s="774"/>
      <c r="AH160" s="774"/>
      <c r="AI160" s="774"/>
      <c r="AJ160" s="601"/>
      <c r="AK160" s="184"/>
    </row>
    <row r="161" spans="1:46" s="95" customFormat="1" ht="13.5" customHeight="1">
      <c r="A161" s="761"/>
      <c r="B161" s="762"/>
      <c r="C161" s="762"/>
      <c r="D161" s="763"/>
      <c r="E161" s="600"/>
      <c r="F161" s="774" t="s">
        <v>465</v>
      </c>
      <c r="G161" s="775"/>
      <c r="H161" s="775"/>
      <c r="I161" s="775"/>
      <c r="J161" s="775"/>
      <c r="K161" s="775"/>
      <c r="L161" s="775"/>
      <c r="M161" s="775"/>
      <c r="N161" s="775"/>
      <c r="O161" s="775"/>
      <c r="P161" s="775"/>
      <c r="Q161" s="775"/>
      <c r="R161" s="775"/>
      <c r="S161" s="775"/>
      <c r="T161" s="775"/>
      <c r="U161" s="775"/>
      <c r="V161" s="775"/>
      <c r="W161" s="775"/>
      <c r="X161" s="775"/>
      <c r="Y161" s="775"/>
      <c r="Z161" s="775"/>
      <c r="AA161" s="775"/>
      <c r="AB161" s="775"/>
      <c r="AC161" s="775"/>
      <c r="AD161" s="775"/>
      <c r="AE161" s="775"/>
      <c r="AF161" s="775"/>
      <c r="AG161" s="775"/>
      <c r="AH161" s="775"/>
      <c r="AI161" s="775"/>
      <c r="AJ161" s="601"/>
      <c r="AK161" s="184"/>
    </row>
    <row r="162" spans="1:46" s="95" customFormat="1" ht="13.5" customHeight="1">
      <c r="A162" s="764"/>
      <c r="B162" s="765"/>
      <c r="C162" s="765"/>
      <c r="D162" s="766"/>
      <c r="E162" s="606"/>
      <c r="F162" s="769" t="s">
        <v>466</v>
      </c>
      <c r="G162" s="769"/>
      <c r="H162" s="769"/>
      <c r="I162" s="769"/>
      <c r="J162" s="769"/>
      <c r="K162" s="769"/>
      <c r="L162" s="769"/>
      <c r="M162" s="769"/>
      <c r="N162" s="769"/>
      <c r="O162" s="769"/>
      <c r="P162" s="769"/>
      <c r="Q162" s="769"/>
      <c r="R162" s="769"/>
      <c r="S162" s="769"/>
      <c r="T162" s="769"/>
      <c r="U162" s="769"/>
      <c r="V162" s="769"/>
      <c r="W162" s="769"/>
      <c r="X162" s="769"/>
      <c r="Y162" s="769"/>
      <c r="Z162" s="769"/>
      <c r="AA162" s="769"/>
      <c r="AB162" s="769"/>
      <c r="AC162" s="769"/>
      <c r="AD162" s="769"/>
      <c r="AE162" s="769"/>
      <c r="AF162" s="769"/>
      <c r="AG162" s="769"/>
      <c r="AH162" s="769"/>
      <c r="AI162" s="769"/>
      <c r="AJ162" s="677"/>
      <c r="AK162" s="184"/>
    </row>
    <row r="163" spans="1:46" s="95" customFormat="1" ht="21" customHeight="1">
      <c r="A163" s="758" t="s">
        <v>467</v>
      </c>
      <c r="B163" s="759"/>
      <c r="C163" s="759"/>
      <c r="D163" s="760"/>
      <c r="E163" s="607"/>
      <c r="F163" s="767" t="s">
        <v>468</v>
      </c>
      <c r="G163" s="767"/>
      <c r="H163" s="767"/>
      <c r="I163" s="767"/>
      <c r="J163" s="767"/>
      <c r="K163" s="767"/>
      <c r="L163" s="767"/>
      <c r="M163" s="767"/>
      <c r="N163" s="767"/>
      <c r="O163" s="767"/>
      <c r="P163" s="767"/>
      <c r="Q163" s="767"/>
      <c r="R163" s="767"/>
      <c r="S163" s="767"/>
      <c r="T163" s="767"/>
      <c r="U163" s="767"/>
      <c r="V163" s="767"/>
      <c r="W163" s="767"/>
      <c r="X163" s="767"/>
      <c r="Y163" s="767"/>
      <c r="Z163" s="767"/>
      <c r="AA163" s="767"/>
      <c r="AB163" s="767"/>
      <c r="AC163" s="767"/>
      <c r="AD163" s="767"/>
      <c r="AE163" s="767"/>
      <c r="AF163" s="767"/>
      <c r="AG163" s="767"/>
      <c r="AH163" s="767"/>
      <c r="AI163" s="767"/>
      <c r="AJ163" s="676"/>
      <c r="AK163" s="184"/>
    </row>
    <row r="164" spans="1:46" s="95" customFormat="1" ht="15" customHeight="1">
      <c r="A164" s="761"/>
      <c r="B164" s="762"/>
      <c r="C164" s="762"/>
      <c r="D164" s="763"/>
      <c r="E164" s="600"/>
      <c r="F164" s="768" t="s">
        <v>469</v>
      </c>
      <c r="G164" s="768"/>
      <c r="H164" s="768"/>
      <c r="I164" s="768"/>
      <c r="J164" s="768"/>
      <c r="K164" s="768"/>
      <c r="L164" s="768"/>
      <c r="M164" s="768"/>
      <c r="N164" s="768"/>
      <c r="O164" s="768"/>
      <c r="P164" s="768"/>
      <c r="Q164" s="768"/>
      <c r="R164" s="768"/>
      <c r="S164" s="768"/>
      <c r="T164" s="768"/>
      <c r="U164" s="768"/>
      <c r="V164" s="768"/>
      <c r="W164" s="768"/>
      <c r="X164" s="768"/>
      <c r="Y164" s="768"/>
      <c r="Z164" s="768"/>
      <c r="AA164" s="768"/>
      <c r="AB164" s="768"/>
      <c r="AC164" s="768"/>
      <c r="AD164" s="768"/>
      <c r="AE164" s="768"/>
      <c r="AF164" s="768"/>
      <c r="AG164" s="768"/>
      <c r="AH164" s="768"/>
      <c r="AI164" s="768"/>
      <c r="AJ164" s="676"/>
      <c r="AK164" s="92"/>
    </row>
    <row r="165" spans="1:46" s="95" customFormat="1" ht="13.5" customHeight="1">
      <c r="A165" s="761"/>
      <c r="B165" s="762"/>
      <c r="C165" s="762"/>
      <c r="D165" s="763"/>
      <c r="E165" s="607"/>
      <c r="F165" s="767" t="s">
        <v>470</v>
      </c>
      <c r="G165" s="767"/>
      <c r="H165" s="767"/>
      <c r="I165" s="767"/>
      <c r="J165" s="767"/>
      <c r="K165" s="767"/>
      <c r="L165" s="767"/>
      <c r="M165" s="767"/>
      <c r="N165" s="767"/>
      <c r="O165" s="767"/>
      <c r="P165" s="767"/>
      <c r="Q165" s="767"/>
      <c r="R165" s="767"/>
      <c r="S165" s="767"/>
      <c r="T165" s="767"/>
      <c r="U165" s="767"/>
      <c r="V165" s="767"/>
      <c r="W165" s="767"/>
      <c r="X165" s="767"/>
      <c r="Y165" s="767"/>
      <c r="Z165" s="767"/>
      <c r="AA165" s="767"/>
      <c r="AB165" s="767"/>
      <c r="AC165" s="767"/>
      <c r="AD165" s="767"/>
      <c r="AE165" s="767"/>
      <c r="AF165" s="767"/>
      <c r="AG165" s="767"/>
      <c r="AH165" s="767"/>
      <c r="AI165" s="767"/>
      <c r="AJ165" s="608"/>
    </row>
    <row r="166" spans="1:46" s="95" customFormat="1" ht="15.75" customHeight="1">
      <c r="A166" s="764"/>
      <c r="B166" s="765"/>
      <c r="C166" s="765"/>
      <c r="D166" s="766"/>
      <c r="E166" s="606"/>
      <c r="F166" s="769" t="s">
        <v>471</v>
      </c>
      <c r="G166" s="769"/>
      <c r="H166" s="769"/>
      <c r="I166" s="769"/>
      <c r="J166" s="769"/>
      <c r="K166" s="769"/>
      <c r="L166" s="769"/>
      <c r="M166" s="769"/>
      <c r="N166" s="769"/>
      <c r="O166" s="769"/>
      <c r="P166" s="769"/>
      <c r="Q166" s="769"/>
      <c r="R166" s="769"/>
      <c r="S166" s="769"/>
      <c r="T166" s="769"/>
      <c r="U166" s="769"/>
      <c r="V166" s="769"/>
      <c r="W166" s="769"/>
      <c r="X166" s="769"/>
      <c r="Y166" s="769"/>
      <c r="Z166" s="769"/>
      <c r="AA166" s="769"/>
      <c r="AB166" s="769"/>
      <c r="AC166" s="769"/>
      <c r="AD166" s="769"/>
      <c r="AE166" s="769"/>
      <c r="AF166" s="769"/>
      <c r="AG166" s="769"/>
      <c r="AH166" s="769"/>
      <c r="AI166" s="769"/>
      <c r="AJ166" s="776"/>
    </row>
    <row r="167" spans="1:46" s="95" customFormat="1" ht="13.5" customHeight="1">
      <c r="A167" s="758" t="s">
        <v>472</v>
      </c>
      <c r="B167" s="759"/>
      <c r="C167" s="759"/>
      <c r="D167" s="760"/>
      <c r="E167" s="607"/>
      <c r="F167" s="767" t="s">
        <v>473</v>
      </c>
      <c r="G167" s="767"/>
      <c r="H167" s="767"/>
      <c r="I167" s="767"/>
      <c r="J167" s="767"/>
      <c r="K167" s="767"/>
      <c r="L167" s="767"/>
      <c r="M167" s="767"/>
      <c r="N167" s="767"/>
      <c r="O167" s="767"/>
      <c r="P167" s="767"/>
      <c r="Q167" s="767"/>
      <c r="R167" s="767"/>
      <c r="S167" s="767"/>
      <c r="T167" s="767"/>
      <c r="U167" s="767"/>
      <c r="V167" s="767"/>
      <c r="W167" s="767"/>
      <c r="X167" s="767"/>
      <c r="Y167" s="767"/>
      <c r="Z167" s="767"/>
      <c r="AA167" s="767"/>
      <c r="AB167" s="767"/>
      <c r="AC167" s="767"/>
      <c r="AD167" s="767"/>
      <c r="AE167" s="767"/>
      <c r="AF167" s="767"/>
      <c r="AG167" s="767"/>
      <c r="AH167" s="767"/>
      <c r="AI167" s="767"/>
      <c r="AJ167" s="676"/>
    </row>
    <row r="168" spans="1:46" s="95" customFormat="1" ht="21" customHeight="1">
      <c r="A168" s="761"/>
      <c r="B168" s="762"/>
      <c r="C168" s="762"/>
      <c r="D168" s="763"/>
      <c r="E168" s="600"/>
      <c r="F168" s="768" t="s">
        <v>474</v>
      </c>
      <c r="G168" s="768"/>
      <c r="H168" s="768"/>
      <c r="I168" s="768"/>
      <c r="J168" s="768"/>
      <c r="K168" s="768"/>
      <c r="L168" s="768"/>
      <c r="M168" s="768"/>
      <c r="N168" s="768"/>
      <c r="O168" s="768"/>
      <c r="P168" s="768"/>
      <c r="Q168" s="768"/>
      <c r="R168" s="768"/>
      <c r="S168" s="768"/>
      <c r="T168" s="768"/>
      <c r="U168" s="768"/>
      <c r="V168" s="768"/>
      <c r="W168" s="768"/>
      <c r="X168" s="768"/>
      <c r="Y168" s="768"/>
      <c r="Z168" s="768"/>
      <c r="AA168" s="768"/>
      <c r="AB168" s="768"/>
      <c r="AC168" s="768"/>
      <c r="AD168" s="768"/>
      <c r="AE168" s="768"/>
      <c r="AF168" s="768"/>
      <c r="AG168" s="768"/>
      <c r="AH168" s="768"/>
      <c r="AI168" s="768"/>
      <c r="AJ168" s="601"/>
    </row>
    <row r="169" spans="1:46" s="95" customFormat="1" ht="13.5" customHeight="1">
      <c r="A169" s="761"/>
      <c r="B169" s="762"/>
      <c r="C169" s="762"/>
      <c r="D169" s="763"/>
      <c r="E169" s="600"/>
      <c r="F169" s="768" t="s">
        <v>475</v>
      </c>
      <c r="G169" s="768"/>
      <c r="H169" s="768"/>
      <c r="I169" s="768"/>
      <c r="J169" s="768"/>
      <c r="K169" s="768"/>
      <c r="L169" s="768"/>
      <c r="M169" s="768"/>
      <c r="N169" s="768"/>
      <c r="O169" s="768"/>
      <c r="P169" s="768"/>
      <c r="Q169" s="768"/>
      <c r="R169" s="768"/>
      <c r="S169" s="768"/>
      <c r="T169" s="768"/>
      <c r="U169" s="768"/>
      <c r="V169" s="768"/>
      <c r="W169" s="768"/>
      <c r="X169" s="768"/>
      <c r="Y169" s="768"/>
      <c r="Z169" s="768"/>
      <c r="AA169" s="768"/>
      <c r="AB169" s="768"/>
      <c r="AC169" s="768"/>
      <c r="AD169" s="768"/>
      <c r="AE169" s="768"/>
      <c r="AF169" s="768"/>
      <c r="AG169" s="768"/>
      <c r="AH169" s="768"/>
      <c r="AI169" s="768"/>
      <c r="AJ169" s="601"/>
    </row>
    <row r="170" spans="1:46" s="95" customFormat="1" ht="13.5" customHeight="1">
      <c r="A170" s="764"/>
      <c r="B170" s="765"/>
      <c r="C170" s="765"/>
      <c r="D170" s="766"/>
      <c r="E170" s="606"/>
      <c r="F170" s="769" t="s">
        <v>476</v>
      </c>
      <c r="G170" s="769"/>
      <c r="H170" s="769"/>
      <c r="I170" s="769"/>
      <c r="J170" s="769"/>
      <c r="K170" s="769"/>
      <c r="L170" s="769"/>
      <c r="M170" s="769"/>
      <c r="N170" s="769"/>
      <c r="O170" s="769"/>
      <c r="P170" s="769"/>
      <c r="Q170" s="769"/>
      <c r="R170" s="769"/>
      <c r="S170" s="769"/>
      <c r="T170" s="769"/>
      <c r="U170" s="769"/>
      <c r="V170" s="769"/>
      <c r="W170" s="769"/>
      <c r="X170" s="769"/>
      <c r="Y170" s="769"/>
      <c r="Z170" s="769"/>
      <c r="AA170" s="769"/>
      <c r="AB170" s="769"/>
      <c r="AC170" s="769"/>
      <c r="AD170" s="769"/>
      <c r="AE170" s="769"/>
      <c r="AF170" s="769"/>
      <c r="AG170" s="769"/>
      <c r="AH170" s="769"/>
      <c r="AI170" s="769"/>
      <c r="AJ170" s="677"/>
    </row>
    <row r="171" spans="1:46" s="95" customFormat="1" ht="13.5" customHeight="1">
      <c r="A171" s="758" t="s">
        <v>477</v>
      </c>
      <c r="B171" s="759"/>
      <c r="C171" s="759"/>
      <c r="D171" s="760"/>
      <c r="E171" s="607"/>
      <c r="F171" s="770" t="s">
        <v>32</v>
      </c>
      <c r="G171" s="770"/>
      <c r="H171" s="770"/>
      <c r="I171" s="770"/>
      <c r="J171" s="770"/>
      <c r="K171" s="770"/>
      <c r="L171" s="770"/>
      <c r="M171" s="770"/>
      <c r="N171" s="770"/>
      <c r="O171" s="770"/>
      <c r="P171" s="770"/>
      <c r="Q171" s="770"/>
      <c r="R171" s="770"/>
      <c r="S171" s="770"/>
      <c r="T171" s="770"/>
      <c r="U171" s="770"/>
      <c r="V171" s="770"/>
      <c r="W171" s="770"/>
      <c r="X171" s="770"/>
      <c r="Y171" s="770"/>
      <c r="Z171" s="770"/>
      <c r="AA171" s="770"/>
      <c r="AB171" s="770"/>
      <c r="AC171" s="770"/>
      <c r="AD171" s="770"/>
      <c r="AE171" s="770"/>
      <c r="AF171" s="770"/>
      <c r="AG171" s="770"/>
      <c r="AH171" s="770"/>
      <c r="AI171" s="770"/>
      <c r="AJ171" s="771"/>
      <c r="AK171" s="182"/>
    </row>
    <row r="172" spans="1:46" s="95" customFormat="1" ht="13.5" customHeight="1">
      <c r="A172" s="761"/>
      <c r="B172" s="762"/>
      <c r="C172" s="762"/>
      <c r="D172" s="763"/>
      <c r="E172" s="600"/>
      <c r="F172" s="768" t="s">
        <v>478</v>
      </c>
      <c r="G172" s="768"/>
      <c r="H172" s="768"/>
      <c r="I172" s="768"/>
      <c r="J172" s="768"/>
      <c r="K172" s="768"/>
      <c r="L172" s="768"/>
      <c r="M172" s="768"/>
      <c r="N172" s="768"/>
      <c r="O172" s="768"/>
      <c r="P172" s="768"/>
      <c r="Q172" s="768"/>
      <c r="R172" s="768"/>
      <c r="S172" s="768"/>
      <c r="T172" s="768"/>
      <c r="U172" s="768"/>
      <c r="V172" s="768"/>
      <c r="W172" s="768"/>
      <c r="X172" s="768"/>
      <c r="Y172" s="768"/>
      <c r="Z172" s="768"/>
      <c r="AA172" s="768"/>
      <c r="AB172" s="768"/>
      <c r="AC172" s="768"/>
      <c r="AD172" s="768"/>
      <c r="AE172" s="768"/>
      <c r="AF172" s="768"/>
      <c r="AG172" s="768"/>
      <c r="AH172" s="768"/>
      <c r="AI172" s="768"/>
      <c r="AJ172" s="601"/>
      <c r="AK172" s="184"/>
    </row>
    <row r="173" spans="1:46" s="95" customFormat="1" ht="13.5" customHeight="1">
      <c r="A173" s="761"/>
      <c r="B173" s="762"/>
      <c r="C173" s="762"/>
      <c r="D173" s="763"/>
      <c r="E173" s="600"/>
      <c r="F173" s="768" t="s">
        <v>479</v>
      </c>
      <c r="G173" s="768"/>
      <c r="H173" s="768"/>
      <c r="I173" s="768"/>
      <c r="J173" s="768"/>
      <c r="K173" s="768"/>
      <c r="L173" s="768"/>
      <c r="M173" s="768"/>
      <c r="N173" s="768"/>
      <c r="O173" s="768"/>
      <c r="P173" s="768"/>
      <c r="Q173" s="768"/>
      <c r="R173" s="768"/>
      <c r="S173" s="768"/>
      <c r="T173" s="768"/>
      <c r="U173" s="768"/>
      <c r="V173" s="768"/>
      <c r="W173" s="768"/>
      <c r="X173" s="768"/>
      <c r="Y173" s="768"/>
      <c r="Z173" s="768"/>
      <c r="AA173" s="768"/>
      <c r="AB173" s="768"/>
      <c r="AC173" s="768"/>
      <c r="AD173" s="768"/>
      <c r="AE173" s="768"/>
      <c r="AF173" s="768"/>
      <c r="AG173" s="768"/>
      <c r="AH173" s="768"/>
      <c r="AI173" s="768"/>
      <c r="AJ173" s="601"/>
      <c r="AK173" s="184"/>
    </row>
    <row r="174" spans="1:46" s="95" customFormat="1" ht="13.5" customHeight="1" thickBot="1">
      <c r="A174" s="764"/>
      <c r="B174" s="765"/>
      <c r="C174" s="765"/>
      <c r="D174" s="766"/>
      <c r="E174" s="609"/>
      <c r="F174" s="772" t="s">
        <v>480</v>
      </c>
      <c r="G174" s="772"/>
      <c r="H174" s="772"/>
      <c r="I174" s="772"/>
      <c r="J174" s="772"/>
      <c r="K174" s="772"/>
      <c r="L174" s="772"/>
      <c r="M174" s="772"/>
      <c r="N174" s="772"/>
      <c r="O174" s="772"/>
      <c r="P174" s="772"/>
      <c r="Q174" s="772"/>
      <c r="R174" s="772"/>
      <c r="S174" s="772"/>
      <c r="T174" s="772"/>
      <c r="U174" s="772"/>
      <c r="V174" s="772"/>
      <c r="W174" s="772"/>
      <c r="X174" s="772"/>
      <c r="Y174" s="772"/>
      <c r="Z174" s="772"/>
      <c r="AA174" s="772"/>
      <c r="AB174" s="772"/>
      <c r="AC174" s="772"/>
      <c r="AD174" s="772"/>
      <c r="AE174" s="772"/>
      <c r="AF174" s="772"/>
      <c r="AG174" s="772"/>
      <c r="AH174" s="772"/>
      <c r="AI174" s="772"/>
      <c r="AJ174" s="610"/>
      <c r="AK174" s="92"/>
    </row>
    <row r="175" spans="1:46" ht="9" customHeight="1">
      <c r="A175" s="611"/>
      <c r="B175" s="611"/>
      <c r="C175" s="611"/>
      <c r="D175" s="611"/>
      <c r="E175" s="611"/>
      <c r="F175" s="611"/>
      <c r="G175" s="611"/>
      <c r="H175" s="611"/>
      <c r="I175" s="611"/>
      <c r="J175" s="611"/>
      <c r="K175" s="611"/>
      <c r="L175" s="611"/>
      <c r="M175" s="611"/>
      <c r="N175" s="611"/>
      <c r="O175" s="611"/>
      <c r="P175" s="611"/>
      <c r="Q175" s="611"/>
      <c r="R175" s="611"/>
      <c r="S175" s="611"/>
      <c r="T175" s="611"/>
      <c r="U175" s="611"/>
      <c r="V175" s="611"/>
      <c r="W175" s="611"/>
      <c r="X175" s="611"/>
      <c r="Y175" s="611"/>
      <c r="Z175" s="611"/>
      <c r="AA175" s="611"/>
      <c r="AB175" s="611"/>
      <c r="AC175" s="611"/>
      <c r="AD175" s="611"/>
      <c r="AE175" s="611"/>
      <c r="AF175" s="611"/>
      <c r="AG175" s="611"/>
      <c r="AH175" s="611"/>
      <c r="AI175" s="611"/>
      <c r="AJ175" s="612"/>
      <c r="AK175" s="92"/>
      <c r="AT175" s="98"/>
    </row>
    <row r="176" spans="1:46">
      <c r="A176" s="332" t="s">
        <v>481</v>
      </c>
      <c r="B176" s="294"/>
      <c r="C176" s="333"/>
      <c r="D176" s="333"/>
      <c r="E176" s="333"/>
      <c r="F176" s="333"/>
      <c r="G176" s="333"/>
      <c r="H176" s="333"/>
      <c r="I176" s="333"/>
      <c r="J176" s="333"/>
      <c r="K176" s="333"/>
      <c r="L176" s="333"/>
      <c r="M176" s="333"/>
      <c r="N176" s="333"/>
      <c r="O176" s="333"/>
      <c r="P176" s="333"/>
      <c r="Q176" s="333"/>
      <c r="R176" s="333"/>
      <c r="S176" s="333"/>
      <c r="T176" s="333"/>
      <c r="U176" s="333"/>
      <c r="V176" s="333"/>
      <c r="W176" s="333"/>
      <c r="X176" s="333"/>
      <c r="Y176" s="333"/>
      <c r="Z176" s="333"/>
      <c r="AA176" s="333"/>
      <c r="AB176" s="333"/>
      <c r="AC176" s="333"/>
      <c r="AD176" s="333"/>
      <c r="AE176" s="333"/>
      <c r="AF176" s="333"/>
      <c r="AG176" s="294"/>
      <c r="AH176" s="294"/>
      <c r="AI176" s="294"/>
      <c r="AJ176" s="296"/>
      <c r="AK176" s="92"/>
      <c r="AT176" s="98"/>
    </row>
    <row r="177" spans="1:46" ht="17.25" customHeight="1">
      <c r="A177" s="332"/>
      <c r="B177" s="294"/>
      <c r="C177" s="333"/>
      <c r="D177" s="333"/>
      <c r="E177" s="333"/>
      <c r="F177" s="333"/>
      <c r="G177" s="333"/>
      <c r="H177" s="333"/>
      <c r="I177" s="333"/>
      <c r="J177" s="333"/>
      <c r="K177" s="333"/>
      <c r="L177" s="333"/>
      <c r="M177" s="333"/>
      <c r="N177" s="333"/>
      <c r="O177" s="333"/>
      <c r="P177" s="333"/>
      <c r="Q177" s="333"/>
      <c r="R177" s="333"/>
      <c r="S177" s="333"/>
      <c r="T177" s="333"/>
      <c r="U177" s="333"/>
      <c r="V177" s="333"/>
      <c r="W177" s="333"/>
      <c r="X177" s="333"/>
      <c r="Y177" s="333"/>
      <c r="Z177" s="333"/>
      <c r="AA177" s="333"/>
      <c r="AB177" s="333"/>
      <c r="AC177" s="333"/>
      <c r="AD177" s="333"/>
      <c r="AE177" s="294"/>
      <c r="AF177" s="471" t="s">
        <v>279</v>
      </c>
      <c r="AG177" s="613"/>
      <c r="AH177" s="614" t="s">
        <v>180</v>
      </c>
      <c r="AI177" s="613"/>
      <c r="AJ177" s="615"/>
      <c r="AK177" s="96"/>
      <c r="AT177" s="98"/>
    </row>
    <row r="178" spans="1:46" ht="14.25" thickBot="1">
      <c r="A178" s="616" t="s">
        <v>229</v>
      </c>
      <c r="B178" s="611"/>
      <c r="C178" s="611"/>
      <c r="D178" s="611"/>
      <c r="E178" s="611"/>
      <c r="F178" s="611"/>
      <c r="G178" s="611"/>
      <c r="H178" s="611"/>
      <c r="I178" s="611"/>
      <c r="J178" s="611"/>
      <c r="K178" s="611"/>
      <c r="L178" s="611"/>
      <c r="M178" s="611"/>
      <c r="N178" s="611"/>
      <c r="O178" s="611"/>
      <c r="P178" s="611"/>
      <c r="Q178" s="611"/>
      <c r="R178" s="611"/>
      <c r="S178" s="611"/>
      <c r="T178" s="611"/>
      <c r="U178" s="611"/>
      <c r="V178" s="611"/>
      <c r="W178" s="611"/>
      <c r="X178" s="611"/>
      <c r="Y178" s="611"/>
      <c r="Z178" s="611"/>
      <c r="AA178" s="611"/>
      <c r="AB178" s="611"/>
      <c r="AC178" s="611"/>
      <c r="AD178" s="611"/>
      <c r="AE178" s="611"/>
      <c r="AF178" s="611"/>
      <c r="AG178" s="611"/>
      <c r="AH178" s="611"/>
      <c r="AI178" s="611"/>
      <c r="AJ178" s="612"/>
      <c r="AK178" s="92"/>
      <c r="AT178" s="98"/>
    </row>
    <row r="179" spans="1:46" s="185" customFormat="1" ht="15" customHeight="1">
      <c r="A179" s="996" t="s">
        <v>43</v>
      </c>
      <c r="B179" s="997"/>
      <c r="C179" s="997"/>
      <c r="D179" s="998"/>
      <c r="E179" s="617"/>
      <c r="F179" s="618" t="s">
        <v>45</v>
      </c>
      <c r="G179" s="618"/>
      <c r="H179" s="618"/>
      <c r="I179" s="618"/>
      <c r="J179" s="618"/>
      <c r="K179" s="618"/>
      <c r="L179" s="618"/>
      <c r="M179" s="618"/>
      <c r="N179" s="618"/>
      <c r="O179" s="619"/>
      <c r="P179" s="619"/>
      <c r="Q179" s="619"/>
      <c r="R179" s="618" t="s">
        <v>367</v>
      </c>
      <c r="S179" s="620"/>
      <c r="T179" s="620" t="s">
        <v>369</v>
      </c>
      <c r="U179" s="620"/>
      <c r="V179" s="620"/>
      <c r="W179" s="618"/>
      <c r="X179" s="618"/>
      <c r="Y179" s="618"/>
      <c r="Z179" s="618"/>
      <c r="AA179" s="619"/>
      <c r="AB179" s="619"/>
      <c r="AC179" s="619"/>
      <c r="AD179" s="619"/>
      <c r="AE179" s="619"/>
      <c r="AF179" s="619"/>
      <c r="AG179" s="619"/>
      <c r="AH179" s="619"/>
      <c r="AI179" s="619"/>
      <c r="AJ179" s="621"/>
      <c r="AK179" s="96"/>
    </row>
    <row r="180" spans="1:46" s="185" customFormat="1" ht="15" customHeight="1">
      <c r="A180" s="999"/>
      <c r="B180" s="1000"/>
      <c r="C180" s="1000"/>
      <c r="D180" s="1001"/>
      <c r="E180" s="622"/>
      <c r="F180" s="768" t="s">
        <v>92</v>
      </c>
      <c r="G180" s="768"/>
      <c r="H180" s="768"/>
      <c r="I180" s="768"/>
      <c r="J180" s="768"/>
      <c r="K180" s="768"/>
      <c r="L180" s="768"/>
      <c r="M180" s="623"/>
      <c r="N180" s="623"/>
      <c r="O180" s="623"/>
      <c r="P180" s="623"/>
      <c r="Q180" s="623"/>
      <c r="R180" s="624" t="s">
        <v>368</v>
      </c>
      <c r="S180" s="625"/>
      <c r="T180" s="625" t="s">
        <v>369</v>
      </c>
      <c r="U180" s="625"/>
      <c r="V180" s="625"/>
      <c r="W180" s="624"/>
      <c r="X180" s="624"/>
      <c r="Y180" s="626"/>
      <c r="Z180" s="624"/>
      <c r="AA180" s="627"/>
      <c r="AB180" s="623"/>
      <c r="AC180" s="623"/>
      <c r="AD180" s="623"/>
      <c r="AE180" s="623"/>
      <c r="AF180" s="623"/>
      <c r="AG180" s="623"/>
      <c r="AH180" s="623"/>
      <c r="AI180" s="623"/>
      <c r="AJ180" s="601"/>
      <c r="AK180" s="92"/>
    </row>
    <row r="181" spans="1:46" s="95" customFormat="1" ht="15" customHeight="1">
      <c r="A181" s="1002" t="s">
        <v>44</v>
      </c>
      <c r="B181" s="1003"/>
      <c r="C181" s="1003"/>
      <c r="D181" s="1004"/>
      <c r="E181" s="622"/>
      <c r="F181" s="933" t="s">
        <v>46</v>
      </c>
      <c r="G181" s="933"/>
      <c r="H181" s="933"/>
      <c r="I181" s="933"/>
      <c r="J181" s="933"/>
      <c r="K181" s="933"/>
      <c r="L181" s="933"/>
      <c r="M181" s="933"/>
      <c r="N181" s="933"/>
      <c r="O181" s="933"/>
      <c r="P181" s="933"/>
      <c r="Q181" s="933"/>
      <c r="R181" s="933"/>
      <c r="S181" s="933"/>
      <c r="T181" s="933"/>
      <c r="U181" s="624" t="s">
        <v>368</v>
      </c>
      <c r="V181" s="625"/>
      <c r="W181" s="625" t="s">
        <v>369</v>
      </c>
      <c r="X181" s="625"/>
      <c r="Y181" s="625"/>
      <c r="Z181" s="624"/>
      <c r="AA181" s="624"/>
      <c r="AB181" s="624"/>
      <c r="AC181" s="624"/>
      <c r="AD181" s="623"/>
      <c r="AE181" s="623"/>
      <c r="AF181" s="623"/>
      <c r="AG181" s="623"/>
      <c r="AH181" s="623"/>
      <c r="AI181" s="623"/>
      <c r="AJ181" s="601"/>
      <c r="AK181" s="92"/>
    </row>
    <row r="182" spans="1:46" s="95" customFormat="1" ht="15" customHeight="1" thickBot="1">
      <c r="A182" s="1005"/>
      <c r="B182" s="1006"/>
      <c r="C182" s="1006"/>
      <c r="D182" s="1007"/>
      <c r="E182" s="628"/>
      <c r="F182" s="629" t="s">
        <v>75</v>
      </c>
      <c r="G182" s="629"/>
      <c r="H182" s="928"/>
      <c r="I182" s="928"/>
      <c r="J182" s="928"/>
      <c r="K182" s="928"/>
      <c r="L182" s="928"/>
      <c r="M182" s="928"/>
      <c r="N182" s="928"/>
      <c r="O182" s="928"/>
      <c r="P182" s="928"/>
      <c r="Q182" s="928"/>
      <c r="R182" s="928"/>
      <c r="S182" s="928"/>
      <c r="T182" s="928"/>
      <c r="U182" s="928"/>
      <c r="V182" s="928"/>
      <c r="W182" s="928"/>
      <c r="X182" s="928"/>
      <c r="Y182" s="630" t="s">
        <v>76</v>
      </c>
      <c r="Z182" s="631" t="s">
        <v>368</v>
      </c>
      <c r="AA182" s="632"/>
      <c r="AB182" s="632" t="s">
        <v>370</v>
      </c>
      <c r="AC182" s="632"/>
      <c r="AD182" s="631"/>
      <c r="AE182" s="631"/>
      <c r="AF182" s="631"/>
      <c r="AG182" s="631"/>
      <c r="AH182" s="633"/>
      <c r="AI182" s="633"/>
      <c r="AJ182" s="634"/>
      <c r="AK182" s="92"/>
    </row>
    <row r="183" spans="1:46" ht="13.5" customHeight="1">
      <c r="A183" s="334"/>
      <c r="B183" s="294"/>
      <c r="C183" s="333"/>
      <c r="D183" s="333"/>
      <c r="E183" s="333"/>
      <c r="F183" s="333"/>
      <c r="G183" s="333"/>
      <c r="H183" s="333"/>
      <c r="I183" s="333"/>
      <c r="J183" s="333"/>
      <c r="K183" s="333"/>
      <c r="L183" s="333"/>
      <c r="M183" s="333"/>
      <c r="N183" s="333"/>
      <c r="O183" s="333"/>
      <c r="P183" s="333"/>
      <c r="Q183" s="333"/>
      <c r="R183" s="333"/>
      <c r="S183" s="333"/>
      <c r="T183" s="333"/>
      <c r="U183" s="333"/>
      <c r="V183" s="333"/>
      <c r="W183" s="333"/>
      <c r="X183" s="333"/>
      <c r="Y183" s="333"/>
      <c r="Z183" s="333"/>
      <c r="AA183" s="333"/>
      <c r="AB183" s="333"/>
      <c r="AC183" s="333"/>
      <c r="AD183" s="333"/>
      <c r="AE183" s="333"/>
      <c r="AF183" s="333"/>
      <c r="AG183" s="333"/>
      <c r="AH183" s="333"/>
      <c r="AI183" s="333"/>
      <c r="AJ183" s="296"/>
      <c r="AK183" s="92"/>
      <c r="AT183" s="98"/>
    </row>
    <row r="184" spans="1:46" ht="15.75" customHeight="1">
      <c r="A184" s="635"/>
      <c r="B184" s="414" t="s">
        <v>87</v>
      </c>
      <c r="C184" s="635"/>
      <c r="D184" s="635"/>
      <c r="E184" s="635"/>
      <c r="F184" s="635"/>
      <c r="G184" s="635"/>
      <c r="H184" s="635"/>
      <c r="I184" s="635"/>
      <c r="J184" s="635"/>
      <c r="K184" s="635"/>
      <c r="L184" s="635"/>
      <c r="M184" s="635"/>
      <c r="N184" s="635"/>
      <c r="O184" s="635"/>
      <c r="P184" s="635"/>
      <c r="Q184" s="635"/>
      <c r="R184" s="635"/>
      <c r="S184" s="635"/>
      <c r="T184" s="635"/>
      <c r="U184" s="635"/>
      <c r="V184" s="635"/>
      <c r="W184" s="635"/>
      <c r="X184" s="635"/>
      <c r="Y184" s="635"/>
      <c r="Z184" s="635"/>
      <c r="AA184" s="635"/>
      <c r="AB184" s="635"/>
      <c r="AC184" s="635"/>
      <c r="AD184" s="635"/>
      <c r="AE184" s="635"/>
      <c r="AF184" s="635"/>
      <c r="AG184" s="635"/>
      <c r="AH184" s="635"/>
      <c r="AI184" s="635"/>
      <c r="AJ184" s="636"/>
      <c r="AK184" s="92"/>
    </row>
    <row r="185" spans="1:46" ht="14.25" thickBot="1">
      <c r="A185" s="635"/>
      <c r="B185" s="1009" t="s">
        <v>125</v>
      </c>
      <c r="C185" s="1010"/>
      <c r="D185" s="1010"/>
      <c r="E185" s="1010"/>
      <c r="F185" s="1010"/>
      <c r="G185" s="1010"/>
      <c r="H185" s="1010"/>
      <c r="I185" s="1010"/>
      <c r="J185" s="1010"/>
      <c r="K185" s="1010"/>
      <c r="L185" s="1010"/>
      <c r="M185" s="1010"/>
      <c r="N185" s="1010"/>
      <c r="O185" s="1010"/>
      <c r="P185" s="1010"/>
      <c r="Q185" s="1010"/>
      <c r="R185" s="1010"/>
      <c r="S185" s="1010"/>
      <c r="T185" s="1010"/>
      <c r="U185" s="1010"/>
      <c r="V185" s="1010"/>
      <c r="W185" s="1010"/>
      <c r="X185" s="1010"/>
      <c r="Y185" s="1011"/>
      <c r="Z185" s="981" t="s">
        <v>83</v>
      </c>
      <c r="AA185" s="981"/>
      <c r="AB185" s="981"/>
      <c r="AC185" s="981"/>
      <c r="AD185" s="981"/>
      <c r="AE185" s="981"/>
      <c r="AF185" s="981"/>
      <c r="AG185" s="981"/>
      <c r="AH185" s="982"/>
      <c r="AI185" s="637"/>
      <c r="AJ185" s="636"/>
      <c r="AK185" s="92"/>
    </row>
    <row r="186" spans="1:46" ht="16.5" customHeight="1">
      <c r="A186" s="635"/>
      <c r="B186" s="638"/>
      <c r="C186" s="639" t="s">
        <v>177</v>
      </c>
      <c r="D186" s="640"/>
      <c r="E186" s="640"/>
      <c r="F186" s="640"/>
      <c r="G186" s="640"/>
      <c r="H186" s="640"/>
      <c r="I186" s="640"/>
      <c r="J186" s="640"/>
      <c r="K186" s="640"/>
      <c r="L186" s="640"/>
      <c r="M186" s="640"/>
      <c r="N186" s="640"/>
      <c r="O186" s="640"/>
      <c r="P186" s="640"/>
      <c r="Q186" s="640"/>
      <c r="R186" s="640"/>
      <c r="S186" s="640"/>
      <c r="T186" s="640"/>
      <c r="U186" s="640"/>
      <c r="V186" s="640"/>
      <c r="W186" s="640"/>
      <c r="X186" s="640"/>
      <c r="Y186" s="641"/>
      <c r="Z186" s="941" t="s">
        <v>85</v>
      </c>
      <c r="AA186" s="942"/>
      <c r="AB186" s="942"/>
      <c r="AC186" s="942"/>
      <c r="AD186" s="942"/>
      <c r="AE186" s="942"/>
      <c r="AF186" s="942"/>
      <c r="AG186" s="942"/>
      <c r="AH186" s="943"/>
      <c r="AI186" s="635"/>
      <c r="AJ186" s="636"/>
      <c r="AK186" s="92"/>
    </row>
    <row r="187" spans="1:46" ht="16.5" customHeight="1">
      <c r="A187" s="635"/>
      <c r="B187" s="642"/>
      <c r="C187" s="643" t="s">
        <v>178</v>
      </c>
      <c r="D187" s="644"/>
      <c r="E187" s="644"/>
      <c r="F187" s="644"/>
      <c r="G187" s="644"/>
      <c r="H187" s="644"/>
      <c r="I187" s="644"/>
      <c r="J187" s="644"/>
      <c r="K187" s="644"/>
      <c r="L187" s="644"/>
      <c r="M187" s="644"/>
      <c r="N187" s="644"/>
      <c r="O187" s="644"/>
      <c r="P187" s="644"/>
      <c r="Q187" s="644"/>
      <c r="R187" s="644"/>
      <c r="S187" s="644"/>
      <c r="T187" s="644"/>
      <c r="U187" s="644"/>
      <c r="V187" s="644"/>
      <c r="W187" s="644"/>
      <c r="X187" s="644"/>
      <c r="Y187" s="645"/>
      <c r="Z187" s="944" t="s">
        <v>86</v>
      </c>
      <c r="AA187" s="945"/>
      <c r="AB187" s="945"/>
      <c r="AC187" s="945"/>
      <c r="AD187" s="945"/>
      <c r="AE187" s="945"/>
      <c r="AF187" s="945"/>
      <c r="AG187" s="945"/>
      <c r="AH187" s="946"/>
      <c r="AI187" s="635"/>
      <c r="AJ187" s="636"/>
      <c r="AK187" s="92"/>
    </row>
    <row r="188" spans="1:46" ht="16.5" customHeight="1">
      <c r="A188" s="635"/>
      <c r="B188" s="642"/>
      <c r="C188" s="643" t="s">
        <v>212</v>
      </c>
      <c r="D188" s="644"/>
      <c r="E188" s="644"/>
      <c r="F188" s="644"/>
      <c r="G188" s="644"/>
      <c r="H188" s="644"/>
      <c r="I188" s="644"/>
      <c r="J188" s="644"/>
      <c r="K188" s="644"/>
      <c r="L188" s="644"/>
      <c r="M188" s="644"/>
      <c r="N188" s="644"/>
      <c r="O188" s="644"/>
      <c r="P188" s="644"/>
      <c r="Q188" s="644"/>
      <c r="R188" s="644"/>
      <c r="S188" s="644"/>
      <c r="T188" s="644"/>
      <c r="U188" s="644"/>
      <c r="V188" s="644"/>
      <c r="W188" s="644"/>
      <c r="X188" s="644"/>
      <c r="Y188" s="645"/>
      <c r="Z188" s="944" t="s">
        <v>340</v>
      </c>
      <c r="AA188" s="945"/>
      <c r="AB188" s="945"/>
      <c r="AC188" s="945"/>
      <c r="AD188" s="945"/>
      <c r="AE188" s="945"/>
      <c r="AF188" s="945"/>
      <c r="AG188" s="945"/>
      <c r="AH188" s="946"/>
      <c r="AI188" s="635"/>
      <c r="AJ188" s="636"/>
      <c r="AK188" s="92"/>
    </row>
    <row r="189" spans="1:46" ht="16.5" customHeight="1">
      <c r="A189" s="635"/>
      <c r="B189" s="642"/>
      <c r="C189" s="643" t="s">
        <v>362</v>
      </c>
      <c r="D189" s="644"/>
      <c r="E189" s="644"/>
      <c r="F189" s="644"/>
      <c r="G189" s="644"/>
      <c r="H189" s="644"/>
      <c r="I189" s="644"/>
      <c r="J189" s="644"/>
      <c r="K189" s="644"/>
      <c r="L189" s="644"/>
      <c r="M189" s="644"/>
      <c r="N189" s="644"/>
      <c r="O189" s="644"/>
      <c r="P189" s="644"/>
      <c r="Q189" s="644"/>
      <c r="R189" s="644"/>
      <c r="S189" s="644"/>
      <c r="T189" s="644"/>
      <c r="U189" s="644"/>
      <c r="V189" s="644"/>
      <c r="W189" s="644"/>
      <c r="X189" s="644"/>
      <c r="Y189" s="645"/>
      <c r="Z189" s="944" t="s">
        <v>363</v>
      </c>
      <c r="AA189" s="945"/>
      <c r="AB189" s="945"/>
      <c r="AC189" s="945"/>
      <c r="AD189" s="945"/>
      <c r="AE189" s="945"/>
      <c r="AF189" s="945"/>
      <c r="AG189" s="945"/>
      <c r="AH189" s="946"/>
      <c r="AI189" s="635"/>
      <c r="AJ189" s="636"/>
      <c r="AK189" s="92"/>
    </row>
    <row r="190" spans="1:46" ht="25.5" customHeight="1">
      <c r="A190" s="635"/>
      <c r="B190" s="642"/>
      <c r="C190" s="976" t="s">
        <v>213</v>
      </c>
      <c r="D190" s="976"/>
      <c r="E190" s="976"/>
      <c r="F190" s="976"/>
      <c r="G190" s="976"/>
      <c r="H190" s="976"/>
      <c r="I190" s="976"/>
      <c r="J190" s="976"/>
      <c r="K190" s="976"/>
      <c r="L190" s="976"/>
      <c r="M190" s="976"/>
      <c r="N190" s="976"/>
      <c r="O190" s="976"/>
      <c r="P190" s="976"/>
      <c r="Q190" s="976"/>
      <c r="R190" s="976"/>
      <c r="S190" s="976"/>
      <c r="T190" s="976"/>
      <c r="U190" s="976"/>
      <c r="V190" s="976"/>
      <c r="W190" s="976"/>
      <c r="X190" s="976"/>
      <c r="Y190" s="977"/>
      <c r="Z190" s="978" t="s">
        <v>215</v>
      </c>
      <c r="AA190" s="979"/>
      <c r="AB190" s="979"/>
      <c r="AC190" s="979"/>
      <c r="AD190" s="979"/>
      <c r="AE190" s="979"/>
      <c r="AF190" s="979"/>
      <c r="AG190" s="979"/>
      <c r="AH190" s="980"/>
      <c r="AI190" s="635"/>
      <c r="AJ190" s="636"/>
      <c r="AK190" s="92"/>
    </row>
    <row r="191" spans="1:46" ht="25.5" customHeight="1">
      <c r="A191" s="635"/>
      <c r="B191" s="642"/>
      <c r="C191" s="976" t="s">
        <v>214</v>
      </c>
      <c r="D191" s="976"/>
      <c r="E191" s="976"/>
      <c r="F191" s="976"/>
      <c r="G191" s="976"/>
      <c r="H191" s="976"/>
      <c r="I191" s="976"/>
      <c r="J191" s="976"/>
      <c r="K191" s="976"/>
      <c r="L191" s="976"/>
      <c r="M191" s="976"/>
      <c r="N191" s="976"/>
      <c r="O191" s="976"/>
      <c r="P191" s="976"/>
      <c r="Q191" s="976"/>
      <c r="R191" s="976"/>
      <c r="S191" s="976"/>
      <c r="T191" s="976"/>
      <c r="U191" s="976"/>
      <c r="V191" s="976"/>
      <c r="W191" s="976"/>
      <c r="X191" s="976"/>
      <c r="Y191" s="977"/>
      <c r="Z191" s="860" t="s">
        <v>216</v>
      </c>
      <c r="AA191" s="861"/>
      <c r="AB191" s="861"/>
      <c r="AC191" s="861"/>
      <c r="AD191" s="861"/>
      <c r="AE191" s="861"/>
      <c r="AF191" s="861"/>
      <c r="AG191" s="861"/>
      <c r="AH191" s="862"/>
      <c r="AI191" s="635"/>
      <c r="AJ191" s="636"/>
      <c r="AK191" s="186"/>
    </row>
    <row r="192" spans="1:46" ht="16.5" customHeight="1" thickBot="1">
      <c r="A192" s="635"/>
      <c r="B192" s="646"/>
      <c r="C192" s="647" t="s">
        <v>179</v>
      </c>
      <c r="D192" s="648"/>
      <c r="E192" s="648"/>
      <c r="F192" s="648"/>
      <c r="G192" s="648"/>
      <c r="H192" s="648"/>
      <c r="I192" s="648"/>
      <c r="J192" s="648"/>
      <c r="K192" s="648"/>
      <c r="L192" s="648"/>
      <c r="M192" s="648"/>
      <c r="N192" s="648"/>
      <c r="O192" s="648"/>
      <c r="P192" s="648"/>
      <c r="Q192" s="648"/>
      <c r="R192" s="648"/>
      <c r="S192" s="648"/>
      <c r="T192" s="648"/>
      <c r="U192" s="648"/>
      <c r="V192" s="648"/>
      <c r="W192" s="648"/>
      <c r="X192" s="648"/>
      <c r="Y192" s="649"/>
      <c r="Z192" s="1031" t="s">
        <v>84</v>
      </c>
      <c r="AA192" s="1032"/>
      <c r="AB192" s="1032"/>
      <c r="AC192" s="1032"/>
      <c r="AD192" s="1032"/>
      <c r="AE192" s="1032"/>
      <c r="AF192" s="1032"/>
      <c r="AG192" s="1032"/>
      <c r="AH192" s="1033"/>
      <c r="AI192" s="635"/>
      <c r="AJ192" s="636"/>
      <c r="AK192" s="186"/>
    </row>
    <row r="193" spans="1:36" ht="4.5" customHeight="1">
      <c r="A193" s="635"/>
      <c r="B193" s="635"/>
      <c r="C193" s="414"/>
      <c r="D193" s="635"/>
      <c r="E193" s="635"/>
      <c r="F193" s="635"/>
      <c r="G193" s="635"/>
      <c r="H193" s="635"/>
      <c r="I193" s="635"/>
      <c r="J193" s="635"/>
      <c r="K193" s="635"/>
      <c r="L193" s="635"/>
      <c r="M193" s="635"/>
      <c r="N193" s="635"/>
      <c r="O193" s="635"/>
      <c r="P193" s="635"/>
      <c r="Q193" s="635"/>
      <c r="R193" s="635"/>
      <c r="S193" s="635"/>
      <c r="T193" s="635"/>
      <c r="U193" s="635"/>
      <c r="V193" s="635"/>
      <c r="W193" s="635"/>
      <c r="X193" s="635"/>
      <c r="Y193" s="635"/>
      <c r="Z193" s="414"/>
      <c r="AA193" s="414"/>
      <c r="AB193" s="414"/>
      <c r="AC193" s="414"/>
      <c r="AD193" s="414"/>
      <c r="AE193" s="414"/>
      <c r="AF193" s="414"/>
      <c r="AG193" s="414"/>
      <c r="AH193" s="414"/>
      <c r="AI193" s="635"/>
      <c r="AJ193" s="636"/>
    </row>
    <row r="194" spans="1:36" ht="12" customHeight="1">
      <c r="A194" s="635"/>
      <c r="B194" s="650" t="s">
        <v>222</v>
      </c>
      <c r="C194" s="651" t="s">
        <v>221</v>
      </c>
      <c r="D194" s="635"/>
      <c r="E194" s="635"/>
      <c r="F194" s="635"/>
      <c r="G194" s="635"/>
      <c r="H194" s="635"/>
      <c r="I194" s="635"/>
      <c r="J194" s="635"/>
      <c r="K194" s="635"/>
      <c r="L194" s="635"/>
      <c r="M194" s="635"/>
      <c r="N194" s="635"/>
      <c r="O194" s="635"/>
      <c r="P194" s="635"/>
      <c r="Q194" s="635"/>
      <c r="R194" s="635"/>
      <c r="S194" s="635"/>
      <c r="T194" s="635"/>
      <c r="U194" s="635"/>
      <c r="V194" s="635"/>
      <c r="W194" s="635"/>
      <c r="X194" s="635"/>
      <c r="Y194" s="635"/>
      <c r="Z194" s="414"/>
      <c r="AA194" s="414"/>
      <c r="AB194" s="414"/>
      <c r="AC194" s="414"/>
      <c r="AD194" s="414"/>
      <c r="AE194" s="414"/>
      <c r="AF194" s="414"/>
      <c r="AG194" s="414"/>
      <c r="AH194" s="414"/>
      <c r="AI194" s="635"/>
      <c r="AJ194" s="636"/>
    </row>
    <row r="195" spans="1:36" ht="21" customHeight="1">
      <c r="A195" s="635"/>
      <c r="B195" s="652" t="s">
        <v>223</v>
      </c>
      <c r="C195" s="1018" t="s">
        <v>224</v>
      </c>
      <c r="D195" s="1018"/>
      <c r="E195" s="1018"/>
      <c r="F195" s="1018"/>
      <c r="G195" s="1018"/>
      <c r="H195" s="1018"/>
      <c r="I195" s="1018"/>
      <c r="J195" s="1018"/>
      <c r="K195" s="1018"/>
      <c r="L195" s="1018"/>
      <c r="M195" s="1018"/>
      <c r="N195" s="1018"/>
      <c r="O195" s="1018"/>
      <c r="P195" s="1018"/>
      <c r="Q195" s="1018"/>
      <c r="R195" s="1018"/>
      <c r="S195" s="1018"/>
      <c r="T195" s="1018"/>
      <c r="U195" s="1018"/>
      <c r="V195" s="1018"/>
      <c r="W195" s="1018"/>
      <c r="X195" s="1018"/>
      <c r="Y195" s="1018"/>
      <c r="Z195" s="1018"/>
      <c r="AA195" s="1018"/>
      <c r="AB195" s="1018"/>
      <c r="AC195" s="1018"/>
      <c r="AD195" s="1018"/>
      <c r="AE195" s="1018"/>
      <c r="AF195" s="1018"/>
      <c r="AG195" s="1018"/>
      <c r="AH195" s="1018"/>
      <c r="AI195" s="1018"/>
      <c r="AJ195" s="1018"/>
    </row>
    <row r="196" spans="1:36" ht="7.5" customHeight="1" thickBot="1">
      <c r="A196" s="653"/>
      <c r="B196" s="653"/>
      <c r="C196" s="654"/>
      <c r="D196" s="654"/>
      <c r="E196" s="654"/>
      <c r="F196" s="654"/>
      <c r="G196" s="654"/>
      <c r="H196" s="654"/>
      <c r="I196" s="654"/>
      <c r="J196" s="654"/>
      <c r="K196" s="654"/>
      <c r="L196" s="654"/>
      <c r="M196" s="654"/>
      <c r="N196" s="654"/>
      <c r="O196" s="654"/>
      <c r="P196" s="654"/>
      <c r="Q196" s="654"/>
      <c r="R196" s="654"/>
      <c r="S196" s="654"/>
      <c r="T196" s="654"/>
      <c r="U196" s="654"/>
      <c r="V196" s="654"/>
      <c r="W196" s="654"/>
      <c r="X196" s="654"/>
      <c r="Y196" s="654"/>
      <c r="Z196" s="654"/>
      <c r="AA196" s="654"/>
      <c r="AB196" s="654"/>
      <c r="AC196" s="654"/>
      <c r="AD196" s="654"/>
      <c r="AE196" s="654"/>
      <c r="AF196" s="654"/>
      <c r="AG196" s="654"/>
      <c r="AH196" s="654"/>
      <c r="AI196" s="654"/>
      <c r="AJ196" s="655"/>
    </row>
    <row r="197" spans="1:36" ht="1.5" customHeight="1">
      <c r="A197" s="656"/>
      <c r="B197" s="657"/>
      <c r="C197" s="657"/>
      <c r="D197" s="657"/>
      <c r="E197" s="657"/>
      <c r="F197" s="657"/>
      <c r="G197" s="657"/>
      <c r="H197" s="657"/>
      <c r="I197" s="657"/>
      <c r="J197" s="657"/>
      <c r="K197" s="657"/>
      <c r="L197" s="657"/>
      <c r="M197" s="657"/>
      <c r="N197" s="657"/>
      <c r="O197" s="657"/>
      <c r="P197" s="657"/>
      <c r="Q197" s="657"/>
      <c r="R197" s="657"/>
      <c r="S197" s="657"/>
      <c r="T197" s="657"/>
      <c r="U197" s="657"/>
      <c r="V197" s="657"/>
      <c r="W197" s="657"/>
      <c r="X197" s="657"/>
      <c r="Y197" s="657"/>
      <c r="Z197" s="657"/>
      <c r="AA197" s="657"/>
      <c r="AB197" s="657"/>
      <c r="AC197" s="657"/>
      <c r="AD197" s="657"/>
      <c r="AE197" s="657"/>
      <c r="AF197" s="657"/>
      <c r="AG197" s="657"/>
      <c r="AH197" s="657"/>
      <c r="AI197" s="657"/>
      <c r="AJ197" s="658"/>
    </row>
    <row r="198" spans="1:36" ht="31.5" customHeight="1">
      <c r="A198" s="659"/>
      <c r="B198" s="972" t="s">
        <v>401</v>
      </c>
      <c r="C198" s="972"/>
      <c r="D198" s="972"/>
      <c r="E198" s="972"/>
      <c r="F198" s="972"/>
      <c r="G198" s="972"/>
      <c r="H198" s="972"/>
      <c r="I198" s="972"/>
      <c r="J198" s="972"/>
      <c r="K198" s="972"/>
      <c r="L198" s="972"/>
      <c r="M198" s="972"/>
      <c r="N198" s="972"/>
      <c r="O198" s="972"/>
      <c r="P198" s="972"/>
      <c r="Q198" s="972"/>
      <c r="R198" s="972"/>
      <c r="S198" s="972"/>
      <c r="T198" s="972"/>
      <c r="U198" s="972"/>
      <c r="V198" s="972"/>
      <c r="W198" s="972"/>
      <c r="X198" s="972"/>
      <c r="Y198" s="972"/>
      <c r="Z198" s="972"/>
      <c r="AA198" s="972"/>
      <c r="AB198" s="972"/>
      <c r="AC198" s="972"/>
      <c r="AD198" s="972"/>
      <c r="AE198" s="972"/>
      <c r="AF198" s="972"/>
      <c r="AG198" s="972"/>
      <c r="AH198" s="972"/>
      <c r="AI198" s="972"/>
      <c r="AJ198" s="660"/>
    </row>
    <row r="199" spans="1:36" ht="4.5" customHeight="1">
      <c r="A199" s="659"/>
      <c r="B199" s="414"/>
      <c r="C199" s="635"/>
      <c r="D199" s="635"/>
      <c r="E199" s="635"/>
      <c r="F199" s="635"/>
      <c r="G199" s="635"/>
      <c r="H199" s="635"/>
      <c r="I199" s="635"/>
      <c r="J199" s="635"/>
      <c r="K199" s="635"/>
      <c r="L199" s="635"/>
      <c r="M199" s="635"/>
      <c r="N199" s="635"/>
      <c r="O199" s="635"/>
      <c r="P199" s="635"/>
      <c r="Q199" s="635"/>
      <c r="R199" s="635"/>
      <c r="S199" s="635"/>
      <c r="T199" s="635"/>
      <c r="U199" s="635"/>
      <c r="V199" s="635"/>
      <c r="W199" s="635"/>
      <c r="X199" s="635"/>
      <c r="Y199" s="635"/>
      <c r="Z199" s="635"/>
      <c r="AA199" s="635"/>
      <c r="AB199" s="635"/>
      <c r="AC199" s="635"/>
      <c r="AD199" s="635"/>
      <c r="AE199" s="635"/>
      <c r="AF199" s="635"/>
      <c r="AG199" s="635"/>
      <c r="AH199" s="635"/>
      <c r="AI199" s="635"/>
      <c r="AJ199" s="660"/>
    </row>
    <row r="200" spans="1:36" s="189" customFormat="1" ht="13.5" customHeight="1">
      <c r="A200" s="661"/>
      <c r="B200" s="662" t="s">
        <v>36</v>
      </c>
      <c r="C200" s="662"/>
      <c r="D200" s="916">
        <v>3</v>
      </c>
      <c r="E200" s="917"/>
      <c r="F200" s="662" t="s">
        <v>5</v>
      </c>
      <c r="G200" s="916">
        <v>3</v>
      </c>
      <c r="H200" s="917"/>
      <c r="I200" s="662" t="s">
        <v>4</v>
      </c>
      <c r="J200" s="916">
        <v>31</v>
      </c>
      <c r="K200" s="917"/>
      <c r="L200" s="662" t="s">
        <v>3</v>
      </c>
      <c r="M200" s="663"/>
      <c r="N200" s="918" t="s">
        <v>6</v>
      </c>
      <c r="O200" s="918"/>
      <c r="P200" s="918"/>
      <c r="Q200" s="919" t="str">
        <f>IF(G9="","",G9)</f>
        <v>○○ケアサービス</v>
      </c>
      <c r="R200" s="919"/>
      <c r="S200" s="919"/>
      <c r="T200" s="919"/>
      <c r="U200" s="919"/>
      <c r="V200" s="919"/>
      <c r="W200" s="919"/>
      <c r="X200" s="919"/>
      <c r="Y200" s="919"/>
      <c r="Z200" s="919"/>
      <c r="AA200" s="919"/>
      <c r="AB200" s="919"/>
      <c r="AC200" s="919"/>
      <c r="AD200" s="919"/>
      <c r="AE200" s="919"/>
      <c r="AF200" s="919"/>
      <c r="AG200" s="919"/>
      <c r="AH200" s="919"/>
      <c r="AI200" s="919"/>
      <c r="AJ200" s="920"/>
    </row>
    <row r="201" spans="1:36" s="189" customFormat="1" ht="13.5" customHeight="1">
      <c r="A201" s="664"/>
      <c r="B201" s="665"/>
      <c r="C201" s="666"/>
      <c r="D201" s="666"/>
      <c r="E201" s="666"/>
      <c r="F201" s="666"/>
      <c r="G201" s="666"/>
      <c r="H201" s="666"/>
      <c r="I201" s="666"/>
      <c r="J201" s="666"/>
      <c r="K201" s="666"/>
      <c r="L201" s="666"/>
      <c r="M201" s="666"/>
      <c r="N201" s="948" t="s">
        <v>121</v>
      </c>
      <c r="O201" s="948"/>
      <c r="P201" s="948"/>
      <c r="Q201" s="949" t="s">
        <v>122</v>
      </c>
      <c r="R201" s="949"/>
      <c r="S201" s="950" t="s">
        <v>250</v>
      </c>
      <c r="T201" s="950"/>
      <c r="U201" s="950"/>
      <c r="V201" s="950"/>
      <c r="W201" s="950"/>
      <c r="X201" s="951" t="s">
        <v>123</v>
      </c>
      <c r="Y201" s="951"/>
      <c r="Z201" s="950" t="s">
        <v>251</v>
      </c>
      <c r="AA201" s="950"/>
      <c r="AB201" s="950"/>
      <c r="AC201" s="950"/>
      <c r="AD201" s="950"/>
      <c r="AE201" s="950"/>
      <c r="AF201" s="950"/>
      <c r="AG201" s="950"/>
      <c r="AH201" s="950"/>
      <c r="AI201" s="970"/>
      <c r="AJ201" s="971"/>
    </row>
    <row r="202" spans="1:36" s="189" customFormat="1" ht="4.5" customHeight="1" thickBot="1">
      <c r="A202" s="667"/>
      <c r="B202" s="668"/>
      <c r="C202" s="669"/>
      <c r="D202" s="669"/>
      <c r="E202" s="669"/>
      <c r="F202" s="669"/>
      <c r="G202" s="669"/>
      <c r="H202" s="669"/>
      <c r="I202" s="669"/>
      <c r="J202" s="669"/>
      <c r="K202" s="669"/>
      <c r="L202" s="669"/>
      <c r="M202" s="669"/>
      <c r="N202" s="669"/>
      <c r="O202" s="669"/>
      <c r="P202" s="668"/>
      <c r="Q202" s="670"/>
      <c r="R202" s="671"/>
      <c r="S202" s="671"/>
      <c r="T202" s="671"/>
      <c r="U202" s="671"/>
      <c r="V202" s="671"/>
      <c r="W202" s="672"/>
      <c r="X202" s="672"/>
      <c r="Y202" s="672"/>
      <c r="Z202" s="672"/>
      <c r="AA202" s="672"/>
      <c r="AB202" s="672"/>
      <c r="AC202" s="672"/>
      <c r="AD202" s="672"/>
      <c r="AE202" s="672"/>
      <c r="AF202" s="672"/>
      <c r="AG202" s="672"/>
      <c r="AH202" s="672"/>
      <c r="AI202" s="673"/>
      <c r="AJ202" s="674"/>
    </row>
    <row r="203" spans="1:36" ht="13.5" customHeight="1">
      <c r="A203" s="190"/>
      <c r="B203" s="156"/>
      <c r="C203" s="188"/>
      <c r="D203" s="188"/>
      <c r="E203" s="188"/>
      <c r="F203" s="188"/>
      <c r="G203" s="188"/>
      <c r="H203" s="188"/>
      <c r="I203" s="188"/>
      <c r="J203" s="188"/>
      <c r="K203" s="188"/>
      <c r="L203" s="188"/>
      <c r="M203" s="188"/>
      <c r="N203" s="188"/>
      <c r="O203" s="188"/>
      <c r="P203" s="188"/>
      <c r="Q203" s="188"/>
      <c r="R203" s="188"/>
      <c r="S203" s="188"/>
      <c r="T203" s="188"/>
      <c r="U203" s="188"/>
      <c r="V203" s="188"/>
      <c r="W203" s="188"/>
      <c r="X203" s="188"/>
      <c r="Y203" s="188"/>
      <c r="Z203" s="188"/>
      <c r="AA203" s="188"/>
      <c r="AB203" s="188"/>
      <c r="AC203" s="188"/>
      <c r="AD203" s="188"/>
      <c r="AE203" s="188"/>
      <c r="AF203" s="188"/>
      <c r="AG203" s="188"/>
      <c r="AH203" s="188"/>
      <c r="AI203" s="188"/>
      <c r="AJ203" s="191"/>
    </row>
    <row r="204" spans="1:36">
      <c r="B204" s="187"/>
    </row>
    <row r="205" spans="1:36" ht="17.25">
      <c r="A205" s="192"/>
      <c r="B205" s="94"/>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3"/>
      <c r="AF205" s="192"/>
      <c r="AG205" s="192"/>
      <c r="AH205" s="192"/>
      <c r="AI205" s="192"/>
      <c r="AJ205" s="192"/>
    </row>
    <row r="206" spans="1:36">
      <c r="A206" s="194"/>
      <c r="B206" s="192" t="s">
        <v>19</v>
      </c>
      <c r="C206" s="194"/>
      <c r="D206" s="194"/>
      <c r="E206" s="194"/>
      <c r="F206" s="194"/>
      <c r="G206" s="194"/>
      <c r="H206" s="194"/>
      <c r="I206" s="194"/>
      <c r="J206" s="194"/>
      <c r="K206" s="194"/>
      <c r="L206" s="194"/>
      <c r="M206" s="194"/>
      <c r="N206" s="194"/>
      <c r="O206" s="194"/>
      <c r="P206" s="194"/>
      <c r="Q206" s="194"/>
      <c r="R206" s="194"/>
      <c r="S206" s="194"/>
      <c r="T206" s="194"/>
      <c r="U206" s="194"/>
      <c r="V206" s="194"/>
      <c r="W206" s="194"/>
      <c r="X206" s="194"/>
      <c r="Y206" s="194"/>
      <c r="Z206" s="194"/>
      <c r="AA206" s="194"/>
      <c r="AB206" s="194"/>
      <c r="AC206" s="194"/>
      <c r="AD206" s="194"/>
      <c r="AE206" s="194"/>
      <c r="AF206" s="194"/>
      <c r="AG206" s="194"/>
      <c r="AH206" s="194"/>
      <c r="AI206" s="194"/>
      <c r="AJ206" s="194"/>
    </row>
    <row r="207" spans="1:36">
      <c r="A207" s="194"/>
      <c r="B207" s="194"/>
      <c r="C207" s="194"/>
      <c r="D207" s="194"/>
      <c r="E207" s="194"/>
      <c r="F207" s="194"/>
      <c r="G207" s="194"/>
      <c r="H207" s="194"/>
      <c r="I207" s="194"/>
      <c r="J207" s="194"/>
      <c r="K207" s="194"/>
      <c r="L207" s="194"/>
      <c r="M207" s="194"/>
      <c r="N207" s="194"/>
      <c r="O207" s="194"/>
      <c r="P207" s="194"/>
      <c r="Q207" s="194"/>
      <c r="R207" s="194"/>
      <c r="S207" s="194"/>
      <c r="T207" s="194"/>
      <c r="U207" s="194"/>
      <c r="V207" s="194"/>
      <c r="W207" s="194"/>
      <c r="X207" s="194"/>
      <c r="Y207" s="194"/>
      <c r="Z207" s="194"/>
      <c r="AA207" s="194"/>
      <c r="AB207" s="194"/>
      <c r="AC207" s="194"/>
      <c r="AD207" s="194"/>
      <c r="AE207" s="194"/>
      <c r="AF207" s="194"/>
      <c r="AG207" s="194"/>
      <c r="AH207" s="194"/>
      <c r="AI207" s="194"/>
      <c r="AJ207" s="194"/>
    </row>
    <row r="208" spans="1:36">
      <c r="A208" s="194"/>
      <c r="B208" s="194"/>
      <c r="C208" s="194"/>
      <c r="D208" s="194"/>
      <c r="E208" s="194"/>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row>
    <row r="209" spans="1:36">
      <c r="A209" s="194"/>
      <c r="B209" s="194"/>
      <c r="C209" s="194"/>
      <c r="D209" s="194"/>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row>
    <row r="210" spans="1:36">
      <c r="A210" s="194"/>
      <c r="B210" s="194"/>
      <c r="C210" s="194"/>
      <c r="D210" s="194"/>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row>
    <row r="211" spans="1:36">
      <c r="A211" s="194"/>
      <c r="B211" s="194"/>
      <c r="C211" s="194"/>
      <c r="D211" s="194"/>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row>
    <row r="212" spans="1:36">
      <c r="A212" s="194"/>
      <c r="B212" s="194"/>
      <c r="C212" s="194"/>
      <c r="D212" s="194"/>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row>
    <row r="213" spans="1:36">
      <c r="A213" s="194"/>
      <c r="B213" s="194"/>
      <c r="C213" s="194"/>
      <c r="D213" s="194"/>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row>
    <row r="214" spans="1:36">
      <c r="A214" s="194"/>
      <c r="B214" s="194"/>
      <c r="C214" s="194"/>
      <c r="D214" s="194"/>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row>
    <row r="215" spans="1:36">
      <c r="A215" s="194"/>
      <c r="B215" s="194"/>
      <c r="C215" s="194"/>
      <c r="D215" s="194"/>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row>
    <row r="216" spans="1:36">
      <c r="A216" s="194"/>
      <c r="B216" s="194"/>
      <c r="C216" s="194"/>
      <c r="D216" s="194"/>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row>
    <row r="217" spans="1:36">
      <c r="A217" s="194"/>
      <c r="B217" s="194"/>
      <c r="C217" s="194"/>
      <c r="D217" s="194"/>
      <c r="E217" s="194"/>
      <c r="F217" s="194"/>
      <c r="G217" s="194"/>
      <c r="H217" s="194"/>
      <c r="I217" s="194"/>
      <c r="J217" s="194"/>
      <c r="K217" s="194"/>
      <c r="L217" s="194"/>
      <c r="M217" s="194"/>
      <c r="N217" s="194"/>
      <c r="O217" s="194"/>
      <c r="P217" s="194"/>
      <c r="Q217" s="194"/>
      <c r="R217" s="194"/>
      <c r="S217" s="194"/>
      <c r="T217" s="194"/>
      <c r="U217" s="194"/>
      <c r="V217" s="194"/>
      <c r="W217" s="194"/>
      <c r="X217" s="194"/>
      <c r="Y217" s="194"/>
      <c r="Z217" s="194"/>
      <c r="AA217" s="194"/>
      <c r="AB217" s="194"/>
      <c r="AC217" s="194"/>
      <c r="AD217" s="194"/>
      <c r="AE217" s="194"/>
      <c r="AF217" s="194"/>
      <c r="AG217" s="194"/>
      <c r="AH217" s="194"/>
      <c r="AI217" s="194"/>
      <c r="AJ217" s="194"/>
    </row>
    <row r="218" spans="1:36">
      <c r="A218" s="194"/>
      <c r="B218" s="194"/>
      <c r="C218" s="194"/>
      <c r="D218" s="194"/>
      <c r="E218" s="194"/>
      <c r="F218" s="194"/>
      <c r="G218" s="194"/>
      <c r="H218" s="194"/>
      <c r="I218" s="194"/>
      <c r="J218" s="194"/>
      <c r="K218" s="194"/>
      <c r="L218" s="194"/>
      <c r="M218" s="194"/>
      <c r="N218" s="194"/>
      <c r="O218" s="194"/>
      <c r="P218" s="194"/>
      <c r="Q218" s="194"/>
      <c r="R218" s="194"/>
      <c r="S218" s="194"/>
      <c r="T218" s="194"/>
      <c r="U218" s="194"/>
      <c r="V218" s="194"/>
      <c r="W218" s="194"/>
      <c r="X218" s="194"/>
      <c r="Y218" s="194"/>
      <c r="Z218" s="194"/>
      <c r="AA218" s="194"/>
      <c r="AB218" s="194"/>
      <c r="AC218" s="194"/>
      <c r="AD218" s="194"/>
      <c r="AE218" s="194"/>
      <c r="AF218" s="194"/>
      <c r="AG218" s="194"/>
      <c r="AH218" s="194"/>
      <c r="AI218" s="194"/>
      <c r="AJ218" s="194"/>
    </row>
    <row r="219" spans="1:36">
      <c r="A219" s="194"/>
      <c r="B219" s="194"/>
      <c r="C219" s="194"/>
      <c r="D219" s="194"/>
      <c r="E219" s="194"/>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row>
    <row r="220" spans="1:36">
      <c r="A220" s="194"/>
      <c r="B220" s="194"/>
      <c r="C220" s="194"/>
      <c r="D220" s="194"/>
      <c r="E220" s="194"/>
      <c r="F220" s="194"/>
      <c r="G220" s="194"/>
      <c r="H220" s="194"/>
      <c r="I220" s="194"/>
      <c r="J220" s="194"/>
      <c r="K220" s="194"/>
      <c r="L220" s="194"/>
      <c r="M220" s="194"/>
      <c r="N220" s="194"/>
      <c r="O220" s="194"/>
      <c r="P220" s="194"/>
      <c r="Q220" s="194"/>
      <c r="R220" s="194"/>
      <c r="S220" s="194"/>
      <c r="T220" s="194"/>
      <c r="U220" s="194"/>
      <c r="V220" s="194"/>
      <c r="W220" s="194"/>
      <c r="X220" s="194"/>
      <c r="Y220" s="194"/>
      <c r="Z220" s="194"/>
      <c r="AA220" s="194"/>
      <c r="AB220" s="194"/>
      <c r="AC220" s="194"/>
      <c r="AD220" s="194"/>
      <c r="AE220" s="194"/>
      <c r="AF220" s="194"/>
      <c r="AG220" s="194"/>
      <c r="AH220" s="194"/>
      <c r="AI220" s="194"/>
      <c r="AJ220" s="194"/>
    </row>
    <row r="221" spans="1:36">
      <c r="A221" s="194"/>
      <c r="B221" s="194"/>
      <c r="C221" s="194"/>
      <c r="D221" s="194"/>
      <c r="E221" s="194"/>
      <c r="F221" s="194"/>
      <c r="G221" s="194"/>
      <c r="H221" s="194"/>
      <c r="I221" s="194"/>
      <c r="J221" s="194"/>
      <c r="K221" s="194"/>
      <c r="L221" s="194"/>
      <c r="M221" s="194"/>
      <c r="N221" s="194"/>
      <c r="O221" s="194"/>
      <c r="P221" s="194"/>
      <c r="Q221" s="194"/>
      <c r="R221" s="194"/>
      <c r="S221" s="194"/>
      <c r="T221" s="194"/>
      <c r="U221" s="194"/>
      <c r="V221" s="194"/>
      <c r="W221" s="194"/>
      <c r="X221" s="194"/>
      <c r="Y221" s="194"/>
      <c r="Z221" s="194"/>
      <c r="AA221" s="194"/>
      <c r="AB221" s="194"/>
      <c r="AC221" s="194"/>
      <c r="AD221" s="194"/>
      <c r="AE221" s="194"/>
      <c r="AF221" s="194"/>
      <c r="AG221" s="194"/>
      <c r="AH221" s="194"/>
      <c r="AI221" s="194"/>
      <c r="AJ221" s="194"/>
    </row>
    <row r="222" spans="1:36">
      <c r="A222" s="194"/>
      <c r="B222" s="194"/>
      <c r="C222" s="194"/>
      <c r="D222" s="194"/>
      <c r="E222" s="194"/>
      <c r="F222" s="194"/>
      <c r="G222" s="194"/>
      <c r="H222" s="194"/>
      <c r="I222" s="194"/>
      <c r="J222" s="194"/>
      <c r="K222" s="194"/>
      <c r="L222" s="194"/>
      <c r="M222" s="194"/>
      <c r="N222" s="194"/>
      <c r="O222" s="194"/>
      <c r="P222" s="194"/>
      <c r="Q222" s="194"/>
      <c r="R222" s="194"/>
      <c r="S222" s="194"/>
      <c r="T222" s="194"/>
      <c r="U222" s="194"/>
      <c r="V222" s="194"/>
      <c r="W222" s="194"/>
      <c r="X222" s="194"/>
      <c r="Y222" s="194"/>
      <c r="Z222" s="194"/>
      <c r="AA222" s="194"/>
      <c r="AB222" s="194"/>
      <c r="AC222" s="194"/>
      <c r="AD222" s="194"/>
      <c r="AE222" s="194"/>
      <c r="AF222" s="194"/>
      <c r="AG222" s="194"/>
      <c r="AH222" s="194"/>
      <c r="AI222" s="194"/>
      <c r="AJ222" s="194"/>
    </row>
    <row r="223" spans="1:36">
      <c r="A223" s="194"/>
      <c r="B223" s="194"/>
      <c r="C223" s="194"/>
      <c r="D223" s="194"/>
      <c r="E223" s="194"/>
      <c r="F223" s="194"/>
      <c r="G223" s="194"/>
      <c r="H223" s="194"/>
      <c r="I223" s="194"/>
      <c r="J223" s="194"/>
      <c r="K223" s="194"/>
      <c r="L223" s="194"/>
      <c r="M223" s="194"/>
      <c r="N223" s="194"/>
      <c r="O223" s="194"/>
      <c r="P223" s="194"/>
      <c r="Q223" s="194"/>
      <c r="R223" s="194"/>
      <c r="S223" s="194"/>
      <c r="T223" s="194"/>
      <c r="U223" s="194"/>
      <c r="V223" s="194"/>
      <c r="W223" s="194"/>
      <c r="X223" s="194"/>
      <c r="Y223" s="194"/>
      <c r="Z223" s="194"/>
      <c r="AA223" s="194"/>
      <c r="AB223" s="194"/>
      <c r="AC223" s="194"/>
      <c r="AD223" s="194"/>
      <c r="AE223" s="194"/>
      <c r="AF223" s="194"/>
      <c r="AG223" s="194"/>
      <c r="AH223" s="194"/>
      <c r="AI223" s="194"/>
      <c r="AJ223" s="194"/>
    </row>
    <row r="224" spans="1:36">
      <c r="A224" s="194"/>
      <c r="B224" s="194"/>
      <c r="C224" s="194"/>
      <c r="D224" s="194"/>
      <c r="E224" s="194"/>
      <c r="F224" s="194"/>
      <c r="G224" s="194"/>
      <c r="H224" s="194"/>
      <c r="I224" s="194"/>
      <c r="J224" s="194"/>
      <c r="K224" s="194"/>
      <c r="L224" s="194"/>
      <c r="M224" s="194"/>
      <c r="N224" s="194"/>
      <c r="O224" s="194"/>
      <c r="P224" s="194"/>
      <c r="Q224" s="194"/>
      <c r="R224" s="194"/>
      <c r="S224" s="194"/>
      <c r="T224" s="194"/>
      <c r="U224" s="194"/>
      <c r="V224" s="194"/>
      <c r="W224" s="194"/>
      <c r="X224" s="194"/>
      <c r="Y224" s="194"/>
      <c r="Z224" s="194"/>
      <c r="AA224" s="194"/>
      <c r="AB224" s="194"/>
      <c r="AC224" s="194"/>
      <c r="AD224" s="194"/>
      <c r="AE224" s="194"/>
      <c r="AF224" s="194"/>
      <c r="AG224" s="194"/>
      <c r="AH224" s="194"/>
      <c r="AI224" s="194"/>
      <c r="AJ224" s="194"/>
    </row>
    <row r="225" spans="1:36">
      <c r="A225" s="194"/>
      <c r="B225" s="194"/>
      <c r="C225" s="194"/>
      <c r="D225" s="194"/>
      <c r="E225" s="194"/>
      <c r="F225" s="194"/>
      <c r="G225" s="194"/>
      <c r="H225" s="194"/>
      <c r="I225" s="194"/>
      <c r="J225" s="194"/>
      <c r="K225" s="194"/>
      <c r="L225" s="194"/>
      <c r="M225" s="194"/>
      <c r="N225" s="194"/>
      <c r="O225" s="194"/>
      <c r="P225" s="194"/>
      <c r="Q225" s="194"/>
      <c r="R225" s="194"/>
      <c r="S225" s="194"/>
      <c r="T225" s="194"/>
      <c r="U225" s="194"/>
      <c r="V225" s="194"/>
      <c r="W225" s="194"/>
      <c r="X225" s="194"/>
      <c r="Y225" s="194"/>
      <c r="Z225" s="194"/>
      <c r="AA225" s="194"/>
      <c r="AB225" s="194"/>
      <c r="AC225" s="194"/>
      <c r="AD225" s="194"/>
      <c r="AE225" s="194"/>
      <c r="AF225" s="194"/>
      <c r="AG225" s="194"/>
      <c r="AH225" s="194"/>
      <c r="AI225" s="194"/>
      <c r="AJ225" s="194"/>
    </row>
    <row r="226" spans="1:36">
      <c r="A226" s="194"/>
      <c r="B226" s="194"/>
      <c r="C226" s="194"/>
      <c r="D226" s="194"/>
      <c r="E226" s="194"/>
      <c r="F226" s="194"/>
      <c r="G226" s="194"/>
      <c r="H226" s="194"/>
      <c r="I226" s="194"/>
      <c r="J226" s="194"/>
      <c r="K226" s="194"/>
      <c r="L226" s="194"/>
      <c r="M226" s="194"/>
      <c r="N226" s="194"/>
      <c r="O226" s="194"/>
      <c r="P226" s="194"/>
      <c r="Q226" s="194"/>
      <c r="R226" s="194"/>
      <c r="S226" s="194"/>
      <c r="T226" s="194"/>
      <c r="U226" s="194"/>
      <c r="V226" s="194"/>
      <c r="W226" s="194"/>
      <c r="X226" s="194"/>
      <c r="Y226" s="194"/>
      <c r="Z226" s="194"/>
      <c r="AA226" s="194"/>
      <c r="AB226" s="194"/>
      <c r="AC226" s="194"/>
      <c r="AD226" s="194"/>
      <c r="AE226" s="194"/>
      <c r="AF226" s="194"/>
      <c r="AG226" s="194"/>
      <c r="AH226" s="194"/>
      <c r="AI226" s="194"/>
      <c r="AJ226" s="194"/>
    </row>
    <row r="227" spans="1:36">
      <c r="A227" s="194"/>
      <c r="B227" s="194"/>
      <c r="C227" s="194"/>
      <c r="D227" s="194"/>
      <c r="E227" s="194"/>
      <c r="F227" s="194"/>
      <c r="G227" s="194"/>
      <c r="H227" s="194"/>
      <c r="I227" s="194"/>
      <c r="J227" s="194"/>
      <c r="K227" s="194"/>
      <c r="L227" s="194"/>
      <c r="M227" s="194"/>
      <c r="N227" s="194"/>
      <c r="O227" s="194"/>
      <c r="P227" s="194"/>
      <c r="Q227" s="194"/>
      <c r="R227" s="194"/>
      <c r="S227" s="194"/>
      <c r="T227" s="194"/>
      <c r="U227" s="194"/>
      <c r="V227" s="194"/>
      <c r="W227" s="194"/>
      <c r="X227" s="194"/>
      <c r="Y227" s="194"/>
      <c r="Z227" s="194"/>
      <c r="AA227" s="194"/>
      <c r="AB227" s="194"/>
      <c r="AC227" s="194"/>
      <c r="AD227" s="194"/>
      <c r="AE227" s="194"/>
      <c r="AF227" s="194"/>
      <c r="AG227" s="194"/>
      <c r="AH227" s="194"/>
      <c r="AI227" s="194"/>
      <c r="AJ227" s="194"/>
    </row>
    <row r="228" spans="1:36">
      <c r="A228" s="194"/>
      <c r="B228" s="194"/>
      <c r="C228" s="194"/>
      <c r="D228" s="194"/>
      <c r="E228" s="194"/>
      <c r="F228" s="194"/>
      <c r="G228" s="194"/>
      <c r="H228" s="194"/>
      <c r="I228" s="194"/>
      <c r="J228" s="194"/>
      <c r="K228" s="194"/>
      <c r="L228" s="194"/>
      <c r="M228" s="194"/>
      <c r="N228" s="194"/>
      <c r="O228" s="194"/>
      <c r="P228" s="194"/>
      <c r="Q228" s="194"/>
      <c r="R228" s="194"/>
      <c r="S228" s="194"/>
      <c r="T228" s="194"/>
      <c r="U228" s="194"/>
      <c r="V228" s="194"/>
      <c r="W228" s="194"/>
      <c r="X228" s="194"/>
      <c r="Y228" s="194"/>
      <c r="Z228" s="194"/>
      <c r="AA228" s="194"/>
      <c r="AB228" s="194"/>
      <c r="AC228" s="194"/>
      <c r="AD228" s="194"/>
      <c r="AE228" s="194"/>
      <c r="AF228" s="194"/>
      <c r="AG228" s="194"/>
      <c r="AH228" s="194"/>
      <c r="AI228" s="194"/>
      <c r="AJ228" s="194"/>
    </row>
    <row r="229" spans="1:36">
      <c r="A229" s="194"/>
      <c r="B229" s="194"/>
      <c r="C229" s="194"/>
      <c r="D229" s="194"/>
      <c r="E229" s="194"/>
      <c r="F229" s="194"/>
      <c r="G229" s="194"/>
      <c r="H229" s="194"/>
      <c r="I229" s="194"/>
      <c r="J229" s="194"/>
      <c r="K229" s="194"/>
      <c r="L229" s="194"/>
      <c r="M229" s="194"/>
      <c r="N229" s="194"/>
      <c r="O229" s="194"/>
      <c r="P229" s="194"/>
      <c r="Q229" s="194"/>
      <c r="R229" s="194"/>
      <c r="S229" s="194"/>
      <c r="T229" s="194"/>
      <c r="U229" s="194"/>
      <c r="V229" s="194"/>
      <c r="W229" s="194"/>
      <c r="X229" s="194"/>
      <c r="Y229" s="194"/>
      <c r="Z229" s="194"/>
      <c r="AA229" s="194"/>
      <c r="AB229" s="194"/>
      <c r="AC229" s="194"/>
      <c r="AD229" s="194"/>
      <c r="AE229" s="194"/>
      <c r="AF229" s="194"/>
      <c r="AG229" s="194"/>
      <c r="AH229" s="194"/>
      <c r="AI229" s="194"/>
      <c r="AJ229" s="194"/>
    </row>
    <row r="230" spans="1:36">
      <c r="A230" s="194"/>
      <c r="B230" s="194"/>
      <c r="C230" s="194"/>
      <c r="D230" s="194"/>
      <c r="E230" s="194"/>
      <c r="F230" s="194"/>
      <c r="G230" s="194"/>
      <c r="H230" s="194"/>
      <c r="I230" s="194"/>
      <c r="J230" s="194"/>
      <c r="K230" s="194"/>
      <c r="L230" s="194"/>
      <c r="M230" s="194"/>
      <c r="N230" s="194"/>
      <c r="O230" s="194"/>
      <c r="P230" s="194"/>
      <c r="Q230" s="194"/>
      <c r="R230" s="194"/>
      <c r="S230" s="194"/>
      <c r="T230" s="194"/>
      <c r="U230" s="194"/>
      <c r="V230" s="194"/>
      <c r="W230" s="194"/>
      <c r="X230" s="194"/>
      <c r="Y230" s="194"/>
      <c r="Z230" s="194"/>
      <c r="AA230" s="194"/>
      <c r="AB230" s="194"/>
      <c r="AC230" s="194"/>
      <c r="AD230" s="194"/>
      <c r="AE230" s="194"/>
      <c r="AF230" s="194"/>
      <c r="AG230" s="194"/>
      <c r="AH230" s="194"/>
      <c r="AI230" s="194"/>
      <c r="AJ230" s="194"/>
    </row>
    <row r="231" spans="1:36">
      <c r="A231" s="194"/>
      <c r="B231" s="194"/>
      <c r="C231" s="194"/>
      <c r="D231" s="194"/>
      <c r="E231" s="194"/>
      <c r="F231" s="194"/>
      <c r="G231" s="194"/>
      <c r="H231" s="194"/>
      <c r="I231" s="194"/>
      <c r="J231" s="194"/>
      <c r="K231" s="194"/>
      <c r="L231" s="194"/>
      <c r="M231" s="194"/>
      <c r="N231" s="194"/>
      <c r="O231" s="194"/>
      <c r="P231" s="194"/>
      <c r="Q231" s="194"/>
      <c r="R231" s="194"/>
      <c r="S231" s="194"/>
      <c r="T231" s="194"/>
      <c r="U231" s="194"/>
      <c r="V231" s="194"/>
      <c r="W231" s="194"/>
      <c r="X231" s="194"/>
      <c r="Y231" s="194"/>
      <c r="Z231" s="194"/>
      <c r="AA231" s="194"/>
      <c r="AB231" s="194"/>
      <c r="AC231" s="194"/>
      <c r="AD231" s="194"/>
      <c r="AE231" s="194"/>
      <c r="AF231" s="194"/>
      <c r="AG231" s="194"/>
      <c r="AH231" s="194"/>
      <c r="AI231" s="194"/>
      <c r="AJ231" s="194"/>
    </row>
    <row r="232" spans="1:36">
      <c r="A232" s="194"/>
      <c r="B232" s="194"/>
      <c r="C232" s="194"/>
      <c r="D232" s="194"/>
      <c r="E232" s="194"/>
      <c r="F232" s="194"/>
      <c r="G232" s="194"/>
      <c r="H232" s="194"/>
      <c r="I232" s="194"/>
      <c r="J232" s="194"/>
      <c r="K232" s="194"/>
      <c r="L232" s="194"/>
      <c r="M232" s="194"/>
      <c r="N232" s="194"/>
      <c r="O232" s="194"/>
      <c r="P232" s="194"/>
      <c r="Q232" s="194"/>
      <c r="R232" s="194"/>
      <c r="S232" s="194"/>
      <c r="T232" s="194"/>
      <c r="U232" s="194"/>
      <c r="V232" s="194"/>
      <c r="W232" s="194"/>
      <c r="X232" s="194"/>
      <c r="Y232" s="194"/>
      <c r="Z232" s="194"/>
      <c r="AA232" s="194"/>
      <c r="AB232" s="194"/>
      <c r="AC232" s="194"/>
      <c r="AD232" s="194"/>
      <c r="AE232" s="194"/>
      <c r="AF232" s="194"/>
      <c r="AG232" s="194"/>
      <c r="AH232" s="194"/>
      <c r="AI232" s="194"/>
      <c r="AJ232" s="194"/>
    </row>
    <row r="233" spans="1:36">
      <c r="A233" s="194"/>
      <c r="B233" s="194"/>
      <c r="C233" s="194"/>
      <c r="D233" s="194"/>
      <c r="E233" s="194"/>
      <c r="F233" s="194"/>
      <c r="G233" s="194"/>
      <c r="H233" s="194"/>
      <c r="I233" s="194"/>
      <c r="J233" s="194"/>
      <c r="K233" s="194"/>
      <c r="L233" s="194"/>
      <c r="M233" s="194"/>
      <c r="N233" s="194"/>
      <c r="O233" s="194"/>
      <c r="P233" s="194"/>
      <c r="Q233" s="194"/>
      <c r="R233" s="194"/>
      <c r="S233" s="194"/>
      <c r="T233" s="194"/>
      <c r="U233" s="194"/>
      <c r="V233" s="194"/>
      <c r="W233" s="194"/>
      <c r="X233" s="194"/>
      <c r="Y233" s="194"/>
      <c r="Z233" s="194"/>
      <c r="AA233" s="194"/>
      <c r="AB233" s="194"/>
      <c r="AC233" s="194"/>
      <c r="AD233" s="194"/>
      <c r="AE233" s="194"/>
      <c r="AF233" s="194"/>
      <c r="AG233" s="194"/>
      <c r="AH233" s="194"/>
      <c r="AI233" s="194"/>
      <c r="AJ233" s="194"/>
    </row>
    <row r="234" spans="1:36">
      <c r="A234" s="194"/>
      <c r="B234" s="194"/>
      <c r="C234" s="194"/>
      <c r="D234" s="194"/>
      <c r="E234" s="194"/>
      <c r="F234" s="194"/>
      <c r="G234" s="194"/>
      <c r="H234" s="194"/>
      <c r="I234" s="194"/>
      <c r="J234" s="194"/>
      <c r="K234" s="194"/>
      <c r="L234" s="194"/>
      <c r="M234" s="194"/>
      <c r="N234" s="194"/>
      <c r="O234" s="194"/>
      <c r="P234" s="194"/>
      <c r="Q234" s="194"/>
      <c r="R234" s="194"/>
      <c r="S234" s="194"/>
      <c r="T234" s="194"/>
      <c r="U234" s="194"/>
      <c r="V234" s="194"/>
      <c r="W234" s="194"/>
      <c r="X234" s="194"/>
      <c r="Y234" s="194"/>
      <c r="Z234" s="194"/>
      <c r="AA234" s="194"/>
      <c r="AB234" s="194"/>
      <c r="AC234" s="194"/>
      <c r="AD234" s="194"/>
      <c r="AE234" s="194"/>
      <c r="AF234" s="194"/>
      <c r="AG234" s="194"/>
      <c r="AH234" s="194"/>
      <c r="AI234" s="194"/>
      <c r="AJ234" s="194"/>
    </row>
    <row r="235" spans="1:36">
      <c r="A235" s="194"/>
      <c r="B235" s="194"/>
      <c r="C235" s="194"/>
      <c r="D235" s="194"/>
      <c r="E235" s="194"/>
      <c r="F235" s="194"/>
      <c r="G235" s="194"/>
      <c r="H235" s="194"/>
      <c r="I235" s="194"/>
      <c r="J235" s="194"/>
      <c r="K235" s="194"/>
      <c r="L235" s="194"/>
      <c r="M235" s="194"/>
      <c r="N235" s="194"/>
      <c r="O235" s="194"/>
      <c r="P235" s="194"/>
      <c r="Q235" s="194"/>
      <c r="R235" s="194"/>
      <c r="S235" s="194"/>
      <c r="T235" s="194"/>
      <c r="U235" s="194"/>
      <c r="V235" s="194"/>
      <c r="W235" s="194"/>
      <c r="X235" s="194"/>
      <c r="Y235" s="194"/>
      <c r="Z235" s="194"/>
      <c r="AA235" s="194"/>
      <c r="AB235" s="194"/>
      <c r="AC235" s="194"/>
      <c r="AD235" s="194"/>
      <c r="AE235" s="194"/>
      <c r="AF235" s="194"/>
      <c r="AG235" s="194"/>
      <c r="AH235" s="194"/>
      <c r="AI235" s="194"/>
      <c r="AJ235" s="194"/>
    </row>
    <row r="236" spans="1:36">
      <c r="A236" s="194"/>
      <c r="B236" s="194"/>
      <c r="C236" s="194"/>
      <c r="D236" s="194"/>
      <c r="E236" s="194"/>
      <c r="F236" s="194"/>
      <c r="G236" s="194"/>
      <c r="H236" s="194"/>
      <c r="I236" s="194"/>
      <c r="J236" s="194"/>
      <c r="K236" s="194"/>
      <c r="L236" s="194"/>
      <c r="M236" s="194"/>
      <c r="N236" s="194"/>
      <c r="O236" s="194"/>
      <c r="P236" s="194"/>
      <c r="Q236" s="194"/>
      <c r="R236" s="194"/>
      <c r="S236" s="194"/>
      <c r="T236" s="194"/>
      <c r="U236" s="194"/>
      <c r="V236" s="194"/>
      <c r="W236" s="194"/>
      <c r="X236" s="194"/>
      <c r="Y236" s="194"/>
      <c r="Z236" s="194"/>
      <c r="AA236" s="194"/>
      <c r="AB236" s="194"/>
      <c r="AC236" s="194"/>
      <c r="AD236" s="194"/>
      <c r="AE236" s="194"/>
      <c r="AF236" s="194"/>
      <c r="AG236" s="194"/>
      <c r="AH236" s="194"/>
      <c r="AI236" s="194"/>
      <c r="AJ236" s="194"/>
    </row>
    <row r="237" spans="1:36">
      <c r="A237" s="194"/>
      <c r="B237" s="194"/>
      <c r="C237" s="194"/>
      <c r="D237" s="194"/>
      <c r="E237" s="194"/>
      <c r="F237" s="194"/>
      <c r="G237" s="194"/>
      <c r="H237" s="194"/>
      <c r="I237" s="194"/>
      <c r="J237" s="194"/>
      <c r="K237" s="194"/>
      <c r="L237" s="194"/>
      <c r="M237" s="194"/>
      <c r="N237" s="194"/>
      <c r="O237" s="194"/>
      <c r="P237" s="194"/>
      <c r="Q237" s="194"/>
      <c r="R237" s="194"/>
      <c r="S237" s="194"/>
      <c r="T237" s="194"/>
      <c r="U237" s="194"/>
      <c r="V237" s="194"/>
      <c r="W237" s="194"/>
      <c r="X237" s="194"/>
      <c r="Y237" s="194"/>
      <c r="Z237" s="194"/>
      <c r="AA237" s="194"/>
      <c r="AB237" s="194"/>
      <c r="AC237" s="194"/>
      <c r="AD237" s="194"/>
      <c r="AE237" s="194"/>
      <c r="AF237" s="194"/>
      <c r="AG237" s="194"/>
      <c r="AH237" s="194"/>
      <c r="AI237" s="194"/>
      <c r="AJ237" s="194"/>
    </row>
    <row r="238" spans="1:36">
      <c r="A238" s="194"/>
      <c r="B238" s="194"/>
      <c r="C238" s="194"/>
      <c r="D238" s="194"/>
      <c r="E238" s="194"/>
      <c r="F238" s="194"/>
      <c r="G238" s="194"/>
      <c r="H238" s="194"/>
      <c r="I238" s="194"/>
      <c r="J238" s="194"/>
      <c r="K238" s="194"/>
      <c r="L238" s="194"/>
      <c r="M238" s="194"/>
      <c r="N238" s="194"/>
      <c r="O238" s="194"/>
      <c r="P238" s="194"/>
      <c r="Q238" s="194"/>
      <c r="R238" s="194"/>
      <c r="S238" s="194"/>
      <c r="T238" s="194"/>
      <c r="U238" s="194"/>
      <c r="V238" s="194"/>
      <c r="W238" s="194"/>
      <c r="X238" s="194"/>
      <c r="Y238" s="194"/>
      <c r="Z238" s="194"/>
      <c r="AA238" s="194"/>
      <c r="AB238" s="194"/>
      <c r="AC238" s="194"/>
      <c r="AD238" s="194"/>
      <c r="AE238" s="194"/>
      <c r="AF238" s="194"/>
      <c r="AG238" s="194"/>
      <c r="AH238" s="194"/>
      <c r="AI238" s="194"/>
      <c r="AJ238" s="194"/>
    </row>
    <row r="239" spans="1:36">
      <c r="A239" s="194"/>
      <c r="B239" s="194"/>
      <c r="C239" s="194"/>
      <c r="D239" s="194"/>
      <c r="E239" s="194"/>
      <c r="F239" s="194"/>
      <c r="G239" s="194"/>
      <c r="H239" s="194"/>
      <c r="I239" s="194"/>
      <c r="J239" s="194"/>
      <c r="K239" s="194"/>
      <c r="L239" s="194"/>
      <c r="M239" s="194"/>
      <c r="N239" s="194"/>
      <c r="O239" s="194"/>
      <c r="P239" s="194"/>
      <c r="Q239" s="194"/>
      <c r="R239" s="194"/>
      <c r="S239" s="194"/>
      <c r="T239" s="194"/>
      <c r="U239" s="194"/>
      <c r="V239" s="194"/>
      <c r="W239" s="194"/>
      <c r="X239" s="194"/>
      <c r="Y239" s="194"/>
      <c r="Z239" s="194"/>
      <c r="AA239" s="194"/>
      <c r="AB239" s="194"/>
      <c r="AC239" s="194"/>
      <c r="AD239" s="194"/>
      <c r="AE239" s="194"/>
      <c r="AF239" s="194"/>
      <c r="AG239" s="194"/>
      <c r="AH239" s="194"/>
      <c r="AI239" s="194"/>
      <c r="AJ239" s="194"/>
    </row>
    <row r="240" spans="1:36">
      <c r="A240" s="194"/>
      <c r="B240" s="194"/>
      <c r="C240" s="194"/>
      <c r="D240" s="194"/>
      <c r="E240" s="194"/>
      <c r="F240" s="194"/>
      <c r="G240" s="194"/>
      <c r="H240" s="194"/>
      <c r="I240" s="194"/>
      <c r="J240" s="194"/>
      <c r="K240" s="194"/>
      <c r="L240" s="194"/>
      <c r="M240" s="194"/>
      <c r="N240" s="194"/>
      <c r="O240" s="194"/>
      <c r="P240" s="194"/>
      <c r="Q240" s="194"/>
      <c r="R240" s="194"/>
      <c r="S240" s="194"/>
      <c r="T240" s="194"/>
      <c r="U240" s="194"/>
      <c r="V240" s="194"/>
      <c r="W240" s="194"/>
      <c r="X240" s="194"/>
      <c r="Y240" s="194"/>
      <c r="Z240" s="194"/>
      <c r="AA240" s="194"/>
      <c r="AB240" s="194"/>
      <c r="AC240" s="194"/>
      <c r="AD240" s="194"/>
      <c r="AE240" s="194"/>
      <c r="AF240" s="194"/>
      <c r="AG240" s="194"/>
      <c r="AH240" s="194"/>
      <c r="AI240" s="194"/>
      <c r="AJ240" s="194"/>
    </row>
    <row r="241" spans="1:36">
      <c r="A241" s="194"/>
      <c r="B241" s="194"/>
      <c r="C241" s="194"/>
      <c r="D241" s="194"/>
      <c r="E241" s="194"/>
      <c r="F241" s="194"/>
      <c r="G241" s="194"/>
      <c r="H241" s="194"/>
      <c r="I241" s="194"/>
      <c r="J241" s="194"/>
      <c r="K241" s="194"/>
      <c r="L241" s="194"/>
      <c r="M241" s="194"/>
      <c r="N241" s="194"/>
      <c r="O241" s="194"/>
      <c r="P241" s="194"/>
      <c r="Q241" s="194"/>
      <c r="R241" s="194"/>
      <c r="S241" s="194"/>
      <c r="T241" s="194"/>
      <c r="U241" s="194"/>
      <c r="V241" s="194"/>
      <c r="W241" s="194"/>
      <c r="X241" s="194"/>
      <c r="Y241" s="194"/>
      <c r="Z241" s="194"/>
      <c r="AA241" s="194"/>
      <c r="AB241" s="194"/>
      <c r="AC241" s="194"/>
      <c r="AD241" s="194"/>
      <c r="AE241" s="194"/>
      <c r="AF241" s="194"/>
      <c r="AG241" s="194"/>
      <c r="AH241" s="194"/>
      <c r="AI241" s="194"/>
      <c r="AJ241" s="194"/>
    </row>
    <row r="242" spans="1:36">
      <c r="A242" s="194"/>
      <c r="B242" s="194"/>
      <c r="C242" s="194"/>
      <c r="D242" s="194"/>
      <c r="E242" s="194"/>
      <c r="F242" s="194"/>
      <c r="G242" s="194"/>
      <c r="H242" s="194"/>
      <c r="I242" s="194"/>
      <c r="J242" s="194"/>
      <c r="K242" s="194"/>
      <c r="L242" s="194"/>
      <c r="M242" s="194"/>
      <c r="N242" s="194"/>
      <c r="O242" s="194"/>
      <c r="P242" s="194"/>
      <c r="Q242" s="194"/>
      <c r="R242" s="194"/>
      <c r="S242" s="194"/>
      <c r="T242" s="194"/>
      <c r="U242" s="194"/>
      <c r="V242" s="194"/>
      <c r="W242" s="194"/>
      <c r="X242" s="194"/>
      <c r="Y242" s="194"/>
      <c r="Z242" s="194"/>
      <c r="AA242" s="194"/>
      <c r="AB242" s="194"/>
      <c r="AC242" s="194"/>
      <c r="AD242" s="194"/>
      <c r="AE242" s="194"/>
      <c r="AF242" s="194"/>
      <c r="AG242" s="194"/>
      <c r="AH242" s="194"/>
      <c r="AI242" s="194"/>
      <c r="AJ242" s="194"/>
    </row>
    <row r="243" spans="1:36">
      <c r="A243" s="194"/>
      <c r="B243" s="194"/>
      <c r="C243" s="194"/>
      <c r="D243" s="194"/>
      <c r="E243" s="194"/>
      <c r="F243" s="194"/>
      <c r="G243" s="194"/>
      <c r="H243" s="194"/>
      <c r="I243" s="194"/>
      <c r="J243" s="194"/>
      <c r="K243" s="194"/>
      <c r="L243" s="194"/>
      <c r="M243" s="194"/>
      <c r="N243" s="194"/>
      <c r="O243" s="194"/>
      <c r="P243" s="194"/>
      <c r="Q243" s="194"/>
      <c r="R243" s="194"/>
      <c r="S243" s="194"/>
      <c r="T243" s="194"/>
      <c r="U243" s="194"/>
      <c r="V243" s="194"/>
      <c r="W243" s="194"/>
      <c r="X243" s="194"/>
      <c r="Y243" s="194"/>
      <c r="Z243" s="194"/>
      <c r="AA243" s="194"/>
      <c r="AB243" s="194"/>
      <c r="AC243" s="194"/>
      <c r="AD243" s="194"/>
      <c r="AE243" s="194"/>
      <c r="AF243" s="194"/>
      <c r="AG243" s="194"/>
      <c r="AH243" s="194"/>
      <c r="AI243" s="194"/>
      <c r="AJ243" s="194"/>
    </row>
    <row r="244" spans="1:36">
      <c r="A244" s="194"/>
      <c r="B244" s="194"/>
      <c r="C244" s="194"/>
      <c r="D244" s="194"/>
      <c r="E244" s="194"/>
      <c r="F244" s="194"/>
      <c r="G244" s="194"/>
      <c r="H244" s="194"/>
      <c r="I244" s="194"/>
      <c r="J244" s="194"/>
      <c r="K244" s="194"/>
      <c r="L244" s="194"/>
      <c r="M244" s="194"/>
      <c r="N244" s="194"/>
      <c r="O244" s="194"/>
      <c r="P244" s="194"/>
      <c r="Q244" s="194"/>
      <c r="R244" s="194"/>
      <c r="S244" s="194"/>
      <c r="T244" s="194"/>
      <c r="U244" s="194"/>
      <c r="V244" s="194"/>
      <c r="W244" s="194"/>
      <c r="X244" s="194"/>
      <c r="Y244" s="194"/>
      <c r="Z244" s="194"/>
      <c r="AA244" s="194"/>
      <c r="AB244" s="194"/>
      <c r="AC244" s="194"/>
      <c r="AD244" s="194"/>
      <c r="AE244" s="194"/>
      <c r="AF244" s="194"/>
      <c r="AG244" s="194"/>
      <c r="AH244" s="194"/>
      <c r="AI244" s="194"/>
      <c r="AJ244" s="194"/>
    </row>
    <row r="245" spans="1:36">
      <c r="A245" s="194"/>
      <c r="B245" s="194"/>
      <c r="C245" s="194"/>
      <c r="D245" s="194"/>
      <c r="E245" s="194"/>
      <c r="F245" s="194"/>
      <c r="G245" s="194"/>
      <c r="H245" s="194"/>
      <c r="I245" s="194"/>
      <c r="J245" s="194"/>
      <c r="K245" s="194"/>
      <c r="L245" s="194"/>
      <c r="M245" s="194"/>
      <c r="N245" s="194"/>
      <c r="O245" s="194"/>
      <c r="P245" s="194"/>
      <c r="Q245" s="194"/>
      <c r="R245" s="194"/>
      <c r="S245" s="194"/>
      <c r="T245" s="194"/>
      <c r="U245" s="194"/>
      <c r="V245" s="194"/>
      <c r="W245" s="194"/>
      <c r="X245" s="194"/>
      <c r="Y245" s="194"/>
      <c r="Z245" s="194"/>
      <c r="AA245" s="194"/>
      <c r="AB245" s="194"/>
      <c r="AC245" s="194"/>
      <c r="AD245" s="194"/>
      <c r="AE245" s="194"/>
      <c r="AF245" s="194"/>
      <c r="AG245" s="194"/>
      <c r="AH245" s="194"/>
      <c r="AI245" s="194"/>
      <c r="AJ245" s="194"/>
    </row>
    <row r="246" spans="1:36">
      <c r="A246" s="194"/>
      <c r="B246" s="194"/>
      <c r="C246" s="194"/>
      <c r="D246" s="194"/>
      <c r="E246" s="194"/>
      <c r="F246" s="194"/>
      <c r="G246" s="194"/>
      <c r="H246" s="194"/>
      <c r="I246" s="194"/>
      <c r="J246" s="194"/>
      <c r="K246" s="194"/>
      <c r="L246" s="194"/>
      <c r="M246" s="194"/>
      <c r="N246" s="194"/>
      <c r="O246" s="194"/>
      <c r="P246" s="194"/>
      <c r="Q246" s="194"/>
      <c r="R246" s="194"/>
      <c r="S246" s="194"/>
      <c r="T246" s="194"/>
      <c r="U246" s="194"/>
      <c r="V246" s="194"/>
      <c r="W246" s="194"/>
      <c r="X246" s="194"/>
      <c r="Y246" s="194"/>
      <c r="Z246" s="194"/>
      <c r="AA246" s="194"/>
      <c r="AB246" s="194"/>
      <c r="AC246" s="194"/>
      <c r="AD246" s="194"/>
      <c r="AE246" s="194"/>
      <c r="AF246" s="194"/>
      <c r="AG246" s="194"/>
      <c r="AH246" s="194"/>
      <c r="AI246" s="194"/>
      <c r="AJ246" s="194"/>
    </row>
    <row r="247" spans="1:36">
      <c r="A247" s="194"/>
      <c r="B247" s="194"/>
      <c r="C247" s="194"/>
      <c r="D247" s="194"/>
      <c r="E247" s="194"/>
      <c r="F247" s="194"/>
      <c r="G247" s="194"/>
      <c r="H247" s="194"/>
      <c r="I247" s="194"/>
      <c r="J247" s="194"/>
      <c r="K247" s="194"/>
      <c r="L247" s="194"/>
      <c r="M247" s="194"/>
      <c r="N247" s="194"/>
      <c r="O247" s="194"/>
      <c r="P247" s="194"/>
      <c r="Q247" s="194"/>
      <c r="R247" s="194"/>
      <c r="S247" s="194"/>
      <c r="T247" s="194"/>
      <c r="U247" s="194"/>
      <c r="V247" s="194"/>
      <c r="W247" s="194"/>
      <c r="X247" s="194"/>
      <c r="Y247" s="194"/>
      <c r="Z247" s="194"/>
      <c r="AA247" s="194"/>
      <c r="AB247" s="194"/>
      <c r="AC247" s="194"/>
      <c r="AD247" s="194"/>
      <c r="AE247" s="194"/>
      <c r="AF247" s="194"/>
      <c r="AG247" s="194"/>
      <c r="AH247" s="194"/>
      <c r="AI247" s="194"/>
      <c r="AJ247" s="194"/>
    </row>
    <row r="248" spans="1:36">
      <c r="A248" s="194"/>
      <c r="B248" s="194"/>
      <c r="C248" s="194"/>
      <c r="D248" s="194"/>
      <c r="E248" s="194"/>
      <c r="F248" s="194"/>
      <c r="G248" s="194"/>
      <c r="H248" s="194"/>
      <c r="I248" s="194"/>
      <c r="J248" s="194"/>
      <c r="K248" s="194"/>
      <c r="L248" s="194"/>
      <c r="M248" s="194"/>
      <c r="N248" s="194"/>
      <c r="O248" s="194"/>
      <c r="P248" s="194"/>
      <c r="Q248" s="194"/>
      <c r="R248" s="194"/>
      <c r="S248" s="194"/>
      <c r="T248" s="194"/>
      <c r="U248" s="194"/>
      <c r="V248" s="194"/>
      <c r="W248" s="194"/>
      <c r="X248" s="194"/>
      <c r="Y248" s="194"/>
      <c r="Z248" s="194"/>
      <c r="AA248" s="194"/>
      <c r="AB248" s="194"/>
      <c r="AC248" s="194"/>
      <c r="AD248" s="194"/>
      <c r="AE248" s="194"/>
      <c r="AF248" s="194"/>
      <c r="AG248" s="194"/>
      <c r="AH248" s="194"/>
      <c r="AI248" s="194"/>
      <c r="AJ248" s="194"/>
    </row>
    <row r="249" spans="1:36">
      <c r="A249" s="194"/>
      <c r="B249" s="194"/>
      <c r="C249" s="194"/>
      <c r="D249" s="194"/>
      <c r="E249" s="194"/>
      <c r="F249" s="194"/>
      <c r="G249" s="194"/>
      <c r="H249" s="194"/>
      <c r="I249" s="194"/>
      <c r="J249" s="194"/>
      <c r="K249" s="194"/>
      <c r="L249" s="194"/>
      <c r="M249" s="194"/>
      <c r="N249" s="194"/>
      <c r="O249" s="194"/>
      <c r="P249" s="194"/>
      <c r="Q249" s="194"/>
      <c r="R249" s="194"/>
      <c r="S249" s="194"/>
      <c r="T249" s="194"/>
      <c r="U249" s="194"/>
      <c r="V249" s="194"/>
      <c r="W249" s="194"/>
      <c r="X249" s="194"/>
      <c r="Y249" s="194"/>
      <c r="Z249" s="194"/>
      <c r="AA249" s="194"/>
      <c r="AB249" s="194"/>
      <c r="AC249" s="194"/>
      <c r="AD249" s="194"/>
      <c r="AE249" s="194"/>
      <c r="AF249" s="194"/>
      <c r="AG249" s="194"/>
      <c r="AH249" s="194"/>
      <c r="AI249" s="194"/>
      <c r="AJ249" s="194"/>
    </row>
    <row r="250" spans="1:36">
      <c r="A250" s="194"/>
      <c r="B250" s="194"/>
      <c r="C250" s="194"/>
      <c r="D250" s="194"/>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row>
    <row r="251" spans="1:36">
      <c r="A251" s="194"/>
      <c r="B251" s="194"/>
      <c r="C251" s="194"/>
      <c r="D251" s="194"/>
      <c r="E251" s="194"/>
      <c r="F251" s="194"/>
      <c r="G251" s="194"/>
      <c r="H251" s="194"/>
      <c r="I251" s="194"/>
      <c r="J251" s="194"/>
      <c r="K251" s="194"/>
      <c r="L251" s="194"/>
      <c r="M251" s="194"/>
      <c r="N251" s="194"/>
      <c r="O251" s="194"/>
      <c r="P251" s="194"/>
      <c r="Q251" s="194"/>
      <c r="R251" s="194"/>
      <c r="S251" s="194"/>
      <c r="T251" s="194"/>
      <c r="U251" s="194"/>
      <c r="V251" s="194"/>
      <c r="W251" s="194"/>
      <c r="X251" s="194"/>
      <c r="Y251" s="194"/>
      <c r="Z251" s="194"/>
      <c r="AA251" s="194"/>
      <c r="AB251" s="194"/>
      <c r="AC251" s="194"/>
      <c r="AD251" s="194"/>
      <c r="AE251" s="194"/>
      <c r="AF251" s="194"/>
      <c r="AG251" s="194"/>
      <c r="AH251" s="194"/>
      <c r="AI251" s="194"/>
      <c r="AJ251" s="194"/>
    </row>
    <row r="252" spans="1:36">
      <c r="A252" s="194"/>
      <c r="B252" s="194"/>
      <c r="C252" s="194"/>
      <c r="D252" s="194"/>
      <c r="E252" s="194"/>
      <c r="F252" s="194"/>
      <c r="G252" s="194"/>
      <c r="H252" s="194"/>
      <c r="I252" s="194"/>
      <c r="J252" s="194"/>
      <c r="K252" s="194"/>
      <c r="L252" s="194"/>
      <c r="M252" s="194"/>
      <c r="N252" s="194"/>
      <c r="O252" s="194"/>
      <c r="P252" s="194"/>
      <c r="Q252" s="194"/>
      <c r="R252" s="194"/>
      <c r="S252" s="194"/>
      <c r="T252" s="194"/>
      <c r="U252" s="194"/>
      <c r="V252" s="194"/>
      <c r="W252" s="194"/>
      <c r="X252" s="194"/>
      <c r="Y252" s="194"/>
      <c r="Z252" s="194"/>
      <c r="AA252" s="194"/>
      <c r="AB252" s="194"/>
      <c r="AC252" s="194"/>
      <c r="AD252" s="194"/>
      <c r="AE252" s="194"/>
      <c r="AF252" s="194"/>
      <c r="AG252" s="194"/>
      <c r="AH252" s="194"/>
      <c r="AI252" s="194"/>
      <c r="AJ252" s="194"/>
    </row>
    <row r="253" spans="1:36">
      <c r="A253" s="194"/>
      <c r="B253" s="194"/>
      <c r="C253" s="194"/>
      <c r="D253" s="194"/>
      <c r="E253" s="194"/>
      <c r="F253" s="194"/>
      <c r="G253" s="194"/>
      <c r="H253" s="194"/>
      <c r="I253" s="194"/>
      <c r="J253" s="194"/>
      <c r="K253" s="194"/>
      <c r="L253" s="194"/>
      <c r="M253" s="194"/>
      <c r="N253" s="194"/>
      <c r="O253" s="194"/>
      <c r="P253" s="194"/>
      <c r="Q253" s="194"/>
      <c r="R253" s="194"/>
      <c r="S253" s="194"/>
      <c r="T253" s="194"/>
      <c r="U253" s="194"/>
      <c r="V253" s="194"/>
      <c r="W253" s="194"/>
      <c r="X253" s="194"/>
      <c r="Y253" s="194"/>
      <c r="Z253" s="194"/>
      <c r="AA253" s="194"/>
      <c r="AB253" s="194"/>
      <c r="AC253" s="194"/>
      <c r="AD253" s="194"/>
      <c r="AE253" s="194"/>
      <c r="AF253" s="194"/>
      <c r="AG253" s="194"/>
      <c r="AH253" s="194"/>
      <c r="AI253" s="194"/>
      <c r="AJ253" s="194"/>
    </row>
    <row r="254" spans="1:36">
      <c r="A254" s="194"/>
      <c r="B254" s="194"/>
      <c r="C254" s="194"/>
      <c r="D254" s="194"/>
      <c r="E254" s="194"/>
      <c r="F254" s="194"/>
      <c r="G254" s="194"/>
      <c r="H254" s="194"/>
      <c r="I254" s="194"/>
      <c r="J254" s="194"/>
      <c r="K254" s="194"/>
      <c r="L254" s="194"/>
      <c r="M254" s="194"/>
      <c r="N254" s="194"/>
      <c r="O254" s="194"/>
      <c r="P254" s="194"/>
      <c r="Q254" s="194"/>
      <c r="R254" s="194"/>
      <c r="S254" s="194"/>
      <c r="T254" s="194"/>
      <c r="U254" s="194"/>
      <c r="V254" s="194"/>
      <c r="W254" s="194"/>
      <c r="X254" s="194"/>
      <c r="Y254" s="194"/>
      <c r="Z254" s="194"/>
      <c r="AA254" s="194"/>
      <c r="AB254" s="194"/>
      <c r="AC254" s="194"/>
      <c r="AD254" s="194"/>
      <c r="AE254" s="194"/>
      <c r="AF254" s="194"/>
      <c r="AG254" s="194"/>
      <c r="AH254" s="194"/>
      <c r="AI254" s="194"/>
      <c r="AJ254" s="194"/>
    </row>
    <row r="255" spans="1:36">
      <c r="A255" s="194"/>
      <c r="B255" s="194"/>
      <c r="C255" s="194"/>
      <c r="D255" s="194"/>
      <c r="E255" s="194"/>
      <c r="F255" s="194"/>
      <c r="G255" s="194"/>
      <c r="H255" s="194"/>
      <c r="I255" s="194"/>
      <c r="J255" s="194"/>
      <c r="K255" s="194"/>
      <c r="L255" s="194"/>
      <c r="M255" s="194"/>
      <c r="N255" s="194"/>
      <c r="O255" s="194"/>
      <c r="P255" s="194"/>
      <c r="Q255" s="194"/>
      <c r="R255" s="194"/>
      <c r="S255" s="194"/>
      <c r="T255" s="194"/>
      <c r="U255" s="194"/>
      <c r="V255" s="194"/>
      <c r="W255" s="194"/>
      <c r="X255" s="194"/>
      <c r="Y255" s="194"/>
      <c r="Z255" s="194"/>
      <c r="AA255" s="194"/>
      <c r="AB255" s="194"/>
      <c r="AC255" s="194"/>
      <c r="AD255" s="194"/>
      <c r="AE255" s="194"/>
      <c r="AF255" s="194"/>
      <c r="AG255" s="194"/>
      <c r="AH255" s="194"/>
      <c r="AI255" s="194"/>
      <c r="AJ255" s="194"/>
    </row>
    <row r="256" spans="1:36">
      <c r="A256" s="194"/>
      <c r="B256" s="194"/>
      <c r="C256" s="194"/>
      <c r="D256" s="194"/>
      <c r="E256" s="194"/>
      <c r="F256" s="194"/>
      <c r="G256" s="194"/>
      <c r="H256" s="194"/>
      <c r="I256" s="194"/>
      <c r="J256" s="194"/>
      <c r="K256" s="194"/>
      <c r="L256" s="194"/>
      <c r="M256" s="194"/>
      <c r="N256" s="194"/>
      <c r="O256" s="194"/>
      <c r="P256" s="194"/>
      <c r="Q256" s="194"/>
      <c r="R256" s="194"/>
      <c r="S256" s="194"/>
      <c r="T256" s="194"/>
      <c r="U256" s="194"/>
      <c r="V256" s="194"/>
      <c r="W256" s="194"/>
      <c r="X256" s="194"/>
      <c r="Y256" s="194"/>
      <c r="Z256" s="194"/>
      <c r="AA256" s="194"/>
      <c r="AB256" s="194"/>
      <c r="AC256" s="194"/>
      <c r="AD256" s="194"/>
      <c r="AE256" s="194"/>
      <c r="AF256" s="194"/>
      <c r="AG256" s="194"/>
      <c r="AH256" s="194"/>
      <c r="AI256" s="194"/>
      <c r="AJ256" s="194"/>
    </row>
    <row r="257" spans="1:36">
      <c r="A257" s="194"/>
      <c r="B257" s="194"/>
      <c r="C257" s="194"/>
      <c r="D257" s="194"/>
      <c r="E257" s="194"/>
      <c r="F257" s="194"/>
      <c r="G257" s="194"/>
      <c r="H257" s="194"/>
      <c r="I257" s="194"/>
      <c r="J257" s="194"/>
      <c r="K257" s="194"/>
      <c r="L257" s="194"/>
      <c r="M257" s="194"/>
      <c r="N257" s="194"/>
      <c r="O257" s="194"/>
      <c r="P257" s="194"/>
      <c r="Q257" s="194"/>
      <c r="R257" s="194"/>
      <c r="S257" s="194"/>
      <c r="T257" s="194"/>
      <c r="U257" s="194"/>
      <c r="V257" s="194"/>
      <c r="W257" s="194"/>
      <c r="X257" s="194"/>
      <c r="Y257" s="194"/>
      <c r="Z257" s="194"/>
      <c r="AA257" s="194"/>
      <c r="AB257" s="194"/>
      <c r="AC257" s="194"/>
      <c r="AD257" s="194"/>
      <c r="AE257" s="194"/>
      <c r="AF257" s="194"/>
      <c r="AG257" s="194"/>
      <c r="AH257" s="194"/>
      <c r="AI257" s="194"/>
      <c r="AJ257" s="194"/>
    </row>
    <row r="258" spans="1:36">
      <c r="A258" s="194"/>
      <c r="B258" s="194"/>
      <c r="C258" s="194"/>
      <c r="D258" s="194"/>
      <c r="E258" s="194"/>
      <c r="F258" s="194"/>
      <c r="G258" s="194"/>
      <c r="H258" s="194"/>
      <c r="I258" s="194"/>
      <c r="J258" s="194"/>
      <c r="K258" s="194"/>
      <c r="L258" s="194"/>
      <c r="M258" s="194"/>
      <c r="N258" s="194"/>
      <c r="O258" s="194"/>
      <c r="P258" s="194"/>
      <c r="Q258" s="194"/>
      <c r="R258" s="194"/>
      <c r="S258" s="194"/>
      <c r="T258" s="194"/>
      <c r="U258" s="194"/>
      <c r="V258" s="194"/>
      <c r="W258" s="194"/>
      <c r="X258" s="194"/>
      <c r="Y258" s="194"/>
      <c r="Z258" s="194"/>
      <c r="AA258" s="194"/>
      <c r="AB258" s="194"/>
      <c r="AC258" s="194"/>
      <c r="AD258" s="194"/>
      <c r="AE258" s="194"/>
      <c r="AF258" s="194"/>
      <c r="AG258" s="194"/>
      <c r="AH258" s="194"/>
      <c r="AI258" s="194"/>
      <c r="AJ258" s="194"/>
    </row>
    <row r="259" spans="1:36">
      <c r="A259" s="194"/>
      <c r="B259" s="194"/>
      <c r="C259" s="194"/>
      <c r="D259" s="194"/>
      <c r="E259" s="194"/>
      <c r="F259" s="194"/>
      <c r="G259" s="194"/>
      <c r="H259" s="194"/>
      <c r="I259" s="194"/>
      <c r="J259" s="194"/>
      <c r="K259" s="194"/>
      <c r="L259" s="194"/>
      <c r="M259" s="194"/>
      <c r="N259" s="194"/>
      <c r="O259" s="194"/>
      <c r="P259" s="194"/>
      <c r="Q259" s="194"/>
      <c r="R259" s="194"/>
      <c r="S259" s="194"/>
      <c r="T259" s="194"/>
      <c r="U259" s="194"/>
      <c r="V259" s="194"/>
      <c r="W259" s="194"/>
      <c r="X259" s="194"/>
      <c r="Y259" s="194"/>
      <c r="Z259" s="194"/>
      <c r="AA259" s="194"/>
      <c r="AB259" s="194"/>
      <c r="AC259" s="194"/>
      <c r="AD259" s="194"/>
      <c r="AE259" s="194"/>
      <c r="AF259" s="194"/>
      <c r="AG259" s="194"/>
      <c r="AH259" s="194"/>
      <c r="AI259" s="194"/>
      <c r="AJ259" s="194"/>
    </row>
    <row r="260" spans="1:36">
      <c r="A260" s="194"/>
      <c r="B260" s="194"/>
      <c r="C260" s="194"/>
      <c r="D260" s="194"/>
      <c r="E260" s="194"/>
      <c r="F260" s="194"/>
      <c r="G260" s="194"/>
      <c r="H260" s="194"/>
      <c r="I260" s="194"/>
      <c r="J260" s="194"/>
      <c r="K260" s="194"/>
      <c r="L260" s="194"/>
      <c r="M260" s="194"/>
      <c r="N260" s="194"/>
      <c r="O260" s="194"/>
      <c r="P260" s="194"/>
      <c r="Q260" s="194"/>
      <c r="R260" s="194"/>
      <c r="S260" s="194"/>
      <c r="T260" s="194"/>
      <c r="U260" s="194"/>
      <c r="V260" s="194"/>
      <c r="W260" s="194"/>
      <c r="X260" s="194"/>
      <c r="Y260" s="194"/>
      <c r="Z260" s="194"/>
      <c r="AA260" s="194"/>
      <c r="AB260" s="194"/>
      <c r="AC260" s="194"/>
      <c r="AD260" s="194"/>
      <c r="AE260" s="194"/>
      <c r="AF260" s="194"/>
      <c r="AG260" s="194"/>
      <c r="AH260" s="194"/>
      <c r="AI260" s="194"/>
      <c r="AJ260" s="194"/>
    </row>
    <row r="261" spans="1:36">
      <c r="A261" s="194"/>
      <c r="B261" s="194"/>
      <c r="C261" s="194"/>
      <c r="D261" s="194"/>
      <c r="E261" s="194"/>
      <c r="F261" s="194"/>
      <c r="G261" s="194"/>
      <c r="H261" s="194"/>
      <c r="I261" s="194"/>
      <c r="J261" s="194"/>
      <c r="K261" s="194"/>
      <c r="L261" s="194"/>
      <c r="M261" s="194"/>
      <c r="N261" s="194"/>
      <c r="O261" s="194"/>
      <c r="P261" s="194"/>
      <c r="Q261" s="194"/>
      <c r="R261" s="194"/>
      <c r="S261" s="194"/>
      <c r="T261" s="194"/>
      <c r="U261" s="194"/>
      <c r="V261" s="194"/>
      <c r="W261" s="194"/>
      <c r="X261" s="194"/>
      <c r="Y261" s="194"/>
      <c r="Z261" s="194"/>
      <c r="AA261" s="194"/>
      <c r="AB261" s="194"/>
      <c r="AC261" s="194"/>
      <c r="AD261" s="194"/>
      <c r="AE261" s="194"/>
      <c r="AF261" s="194"/>
      <c r="AG261" s="194"/>
      <c r="AH261" s="194"/>
      <c r="AI261" s="194"/>
      <c r="AJ261" s="194"/>
    </row>
    <row r="262" spans="1:36">
      <c r="A262" s="194"/>
      <c r="B262" s="194"/>
      <c r="C262" s="194"/>
      <c r="D262" s="194"/>
      <c r="E262" s="194"/>
      <c r="F262" s="194"/>
      <c r="G262" s="194"/>
      <c r="H262" s="194"/>
      <c r="I262" s="194"/>
      <c r="J262" s="194"/>
      <c r="K262" s="194"/>
      <c r="L262" s="194"/>
      <c r="M262" s="194"/>
      <c r="N262" s="194"/>
      <c r="O262" s="194"/>
      <c r="P262" s="194"/>
      <c r="Q262" s="194"/>
      <c r="R262" s="194"/>
      <c r="S262" s="194"/>
      <c r="T262" s="194"/>
      <c r="U262" s="194"/>
      <c r="V262" s="194"/>
      <c r="W262" s="194"/>
      <c r="X262" s="194"/>
      <c r="Y262" s="194"/>
      <c r="Z262" s="194"/>
      <c r="AA262" s="194"/>
      <c r="AB262" s="194"/>
      <c r="AC262" s="194"/>
      <c r="AD262" s="194"/>
      <c r="AE262" s="194"/>
      <c r="AF262" s="194"/>
      <c r="AG262" s="194"/>
      <c r="AH262" s="194"/>
      <c r="AI262" s="194"/>
      <c r="AJ262" s="194"/>
    </row>
    <row r="263" spans="1:36">
      <c r="A263" s="194"/>
      <c r="B263" s="194"/>
      <c r="C263" s="194"/>
      <c r="D263" s="194"/>
      <c r="E263" s="194"/>
      <c r="F263" s="194"/>
      <c r="G263" s="194"/>
      <c r="H263" s="194"/>
      <c r="I263" s="194"/>
      <c r="J263" s="194"/>
      <c r="K263" s="194"/>
      <c r="L263" s="194"/>
      <c r="M263" s="194"/>
      <c r="N263" s="194"/>
      <c r="O263" s="194"/>
      <c r="P263" s="194"/>
      <c r="Q263" s="194"/>
      <c r="R263" s="194"/>
      <c r="S263" s="194"/>
      <c r="T263" s="194"/>
      <c r="U263" s="194"/>
      <c r="V263" s="194"/>
      <c r="W263" s="194"/>
      <c r="X263" s="194"/>
      <c r="Y263" s="194"/>
      <c r="Z263" s="194"/>
      <c r="AA263" s="194"/>
      <c r="AB263" s="194"/>
      <c r="AC263" s="194"/>
      <c r="AD263" s="194"/>
      <c r="AE263" s="194"/>
      <c r="AF263" s="194"/>
      <c r="AG263" s="194"/>
      <c r="AH263" s="194"/>
      <c r="AI263" s="194"/>
      <c r="AJ263" s="194"/>
    </row>
    <row r="264" spans="1:36">
      <c r="A264" s="194"/>
      <c r="B264" s="194"/>
      <c r="C264" s="194"/>
      <c r="D264" s="194"/>
      <c r="E264" s="194"/>
      <c r="F264" s="194"/>
      <c r="G264" s="194"/>
      <c r="H264" s="194"/>
      <c r="I264" s="194"/>
      <c r="J264" s="194"/>
      <c r="K264" s="194"/>
      <c r="L264" s="194"/>
      <c r="M264" s="194"/>
      <c r="N264" s="194"/>
      <c r="O264" s="194"/>
      <c r="P264" s="194"/>
      <c r="Q264" s="194"/>
      <c r="R264" s="194"/>
      <c r="S264" s="194"/>
      <c r="T264" s="194"/>
      <c r="U264" s="194"/>
      <c r="V264" s="194"/>
      <c r="W264" s="194"/>
      <c r="X264" s="194"/>
      <c r="Y264" s="194"/>
      <c r="Z264" s="194"/>
      <c r="AA264" s="194"/>
      <c r="AB264" s="194"/>
      <c r="AC264" s="194"/>
      <c r="AD264" s="194"/>
      <c r="AE264" s="194"/>
      <c r="AF264" s="194"/>
      <c r="AG264" s="194"/>
      <c r="AH264" s="194"/>
      <c r="AI264" s="194"/>
      <c r="AJ264" s="194"/>
    </row>
    <row r="265" spans="1:36">
      <c r="A265" s="192"/>
      <c r="B265" s="194"/>
      <c r="C265" s="192"/>
      <c r="D265" s="192"/>
      <c r="E265" s="192"/>
      <c r="F265" s="192"/>
      <c r="G265" s="192"/>
      <c r="H265" s="192"/>
      <c r="I265" s="192"/>
      <c r="J265" s="192"/>
      <c r="K265" s="192"/>
      <c r="L265" s="192"/>
      <c r="M265" s="192"/>
      <c r="N265" s="192"/>
      <c r="O265" s="192"/>
      <c r="P265" s="192"/>
      <c r="Q265" s="192"/>
      <c r="R265" s="192"/>
      <c r="S265" s="192"/>
      <c r="T265" s="192"/>
      <c r="U265" s="192"/>
      <c r="V265" s="192"/>
      <c r="W265" s="192"/>
      <c r="X265" s="192"/>
      <c r="Y265" s="192"/>
      <c r="Z265" s="192"/>
      <c r="AA265" s="192"/>
      <c r="AB265" s="192"/>
      <c r="AC265" s="192"/>
      <c r="AD265" s="192"/>
      <c r="AE265" s="192"/>
      <c r="AF265" s="192"/>
      <c r="AG265" s="192"/>
      <c r="AH265" s="192"/>
      <c r="AI265" s="192"/>
      <c r="AJ265" s="192"/>
    </row>
    <row r="266" spans="1:36">
      <c r="A266" s="192"/>
      <c r="B266" s="192"/>
      <c r="C266" s="192"/>
      <c r="D266" s="192"/>
      <c r="E266" s="192"/>
      <c r="F266" s="192"/>
      <c r="G266" s="192"/>
      <c r="H266" s="192"/>
      <c r="I266" s="192"/>
      <c r="J266" s="192"/>
      <c r="K266" s="192"/>
      <c r="L266" s="192"/>
      <c r="M266" s="192"/>
      <c r="N266" s="192"/>
      <c r="O266" s="192"/>
      <c r="P266" s="192"/>
      <c r="Q266" s="192"/>
      <c r="R266" s="192"/>
      <c r="S266" s="192"/>
      <c r="T266" s="192"/>
      <c r="U266" s="192"/>
      <c r="V266" s="192"/>
      <c r="W266" s="192"/>
      <c r="X266" s="192"/>
      <c r="Y266" s="192"/>
      <c r="Z266" s="192"/>
      <c r="AA266" s="192"/>
      <c r="AB266" s="192"/>
      <c r="AC266" s="192"/>
      <c r="AD266" s="192"/>
      <c r="AE266" s="192"/>
      <c r="AF266" s="192"/>
      <c r="AG266" s="192"/>
      <c r="AH266" s="192"/>
      <c r="AI266" s="192"/>
      <c r="AJ266" s="192"/>
    </row>
    <row r="267" spans="1:36">
      <c r="B267" s="19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N26:AJ27"/>
    <mergeCell ref="C195:AJ195"/>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B82:AJ82"/>
    <mergeCell ref="B79:AJ79"/>
    <mergeCell ref="M132:AJ133"/>
    <mergeCell ref="Y64:AC64"/>
    <mergeCell ref="S66:W66"/>
    <mergeCell ref="Y66:AC66"/>
    <mergeCell ref="Z192:AH192"/>
    <mergeCell ref="A58:A66"/>
    <mergeCell ref="T67:V67"/>
    <mergeCell ref="Z67:AB67"/>
    <mergeCell ref="S64:W64"/>
    <mergeCell ref="AH76:AI76"/>
    <mergeCell ref="V76:W76"/>
    <mergeCell ref="C191:Y191"/>
    <mergeCell ref="Z190:AH190"/>
    <mergeCell ref="Z191:AH191"/>
    <mergeCell ref="C190:Y190"/>
    <mergeCell ref="Z185:AH185"/>
    <mergeCell ref="Z189:AH189"/>
    <mergeCell ref="V105:AI105"/>
    <mergeCell ref="A148:AJ148"/>
    <mergeCell ref="R96:S96"/>
    <mergeCell ref="E100:AJ100"/>
    <mergeCell ref="C141:J143"/>
    <mergeCell ref="A150:D150"/>
    <mergeCell ref="A179:D180"/>
    <mergeCell ref="A181:D182"/>
    <mergeCell ref="B141:B143"/>
    <mergeCell ref="F181:T181"/>
    <mergeCell ref="B185:Y185"/>
    <mergeCell ref="Z187:AH187"/>
    <mergeCell ref="Z186:AH186"/>
    <mergeCell ref="Z188:AH188"/>
    <mergeCell ref="T69:V69"/>
    <mergeCell ref="AF67:AH67"/>
    <mergeCell ref="N201:P201"/>
    <mergeCell ref="Q201:R201"/>
    <mergeCell ref="S201:W201"/>
    <mergeCell ref="X201:Y201"/>
    <mergeCell ref="Z201:AH201"/>
    <mergeCell ref="A145:AJ145"/>
    <mergeCell ref="M134:AJ134"/>
    <mergeCell ref="L135:L136"/>
    <mergeCell ref="M136:AJ136"/>
    <mergeCell ref="A140:A143"/>
    <mergeCell ref="C140:AJ140"/>
    <mergeCell ref="B132:B136"/>
    <mergeCell ref="C132:J136"/>
    <mergeCell ref="K132:K133"/>
    <mergeCell ref="L132:L134"/>
    <mergeCell ref="F180:L180"/>
    <mergeCell ref="A89:D89"/>
    <mergeCell ref="N69:P69"/>
    <mergeCell ref="AI201:AJ201"/>
    <mergeCell ref="B198:AI198"/>
    <mergeCell ref="D200:E200"/>
    <mergeCell ref="G200:H200"/>
    <mergeCell ref="J200:K200"/>
    <mergeCell ref="N200:P200"/>
    <mergeCell ref="Q200:AJ200"/>
    <mergeCell ref="Z76:AA76"/>
    <mergeCell ref="AC76:AD76"/>
    <mergeCell ref="P76:Q76"/>
    <mergeCell ref="L111:M111"/>
    <mergeCell ref="N111:O111"/>
    <mergeCell ref="E116:AJ116"/>
    <mergeCell ref="C131:AJ131"/>
    <mergeCell ref="A100:D100"/>
    <mergeCell ref="A90:D96"/>
    <mergeCell ref="V91:AI91"/>
    <mergeCell ref="B80:AJ80"/>
    <mergeCell ref="A103:D103"/>
    <mergeCell ref="A104:D111"/>
    <mergeCell ref="H182:X182"/>
    <mergeCell ref="M141:AJ141"/>
    <mergeCell ref="M142:AJ142"/>
    <mergeCell ref="M143:AJ143"/>
    <mergeCell ref="A131:A136"/>
    <mergeCell ref="Q111:R111"/>
    <mergeCell ref="E115:AJ115"/>
    <mergeCell ref="AE61:AI61"/>
    <mergeCell ref="AE58:AI58"/>
    <mergeCell ref="Z69:AB69"/>
    <mergeCell ref="AF69:AH69"/>
    <mergeCell ref="N63:P63"/>
    <mergeCell ref="AE66:AI66"/>
    <mergeCell ref="Y58:AC58"/>
    <mergeCell ref="S58:W58"/>
    <mergeCell ref="L96:N96"/>
    <mergeCell ref="Y61:AC61"/>
    <mergeCell ref="AE64:AJ65"/>
    <mergeCell ref="S60:W60"/>
    <mergeCell ref="S76:T76"/>
    <mergeCell ref="D74:AI74"/>
    <mergeCell ref="F75:AI75"/>
    <mergeCell ref="E93:AJ93"/>
    <mergeCell ref="E107:AJ107"/>
    <mergeCell ref="B83:AJ83"/>
    <mergeCell ref="B81:AJ81"/>
    <mergeCell ref="S68:W68"/>
    <mergeCell ref="A116:D116"/>
    <mergeCell ref="A115:D115"/>
    <mergeCell ref="A101:D102"/>
    <mergeCell ref="B84:AJ84"/>
    <mergeCell ref="AE59:AI59"/>
    <mergeCell ref="S59:W59"/>
    <mergeCell ref="AI30:AJ30"/>
    <mergeCell ref="B31:AA31"/>
    <mergeCell ref="B30:AA30"/>
    <mergeCell ref="AB30:AH30"/>
    <mergeCell ref="B42:AJ42"/>
    <mergeCell ref="B40:AJ40"/>
    <mergeCell ref="AB32:AH32"/>
    <mergeCell ref="AI32:AJ32"/>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Y1:AB1"/>
    <mergeCell ref="AC1:AJ1"/>
    <mergeCell ref="X70:Y70"/>
    <mergeCell ref="AC70:AD70"/>
    <mergeCell ref="B41:AJ41"/>
    <mergeCell ref="AB54:AH54"/>
    <mergeCell ref="AI33:AJ33"/>
    <mergeCell ref="AB33:AH33"/>
    <mergeCell ref="AD4:AE4"/>
    <mergeCell ref="AI29:AJ29"/>
    <mergeCell ref="H10:L10"/>
    <mergeCell ref="AE60:AI60"/>
    <mergeCell ref="AB29:AH29"/>
    <mergeCell ref="D28:E28"/>
    <mergeCell ref="AB28:AH28"/>
    <mergeCell ref="AI28:AJ28"/>
    <mergeCell ref="AI50:AJ50"/>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E62:AJ63"/>
    <mergeCell ref="B62:J69"/>
    <mergeCell ref="Y57:AD57"/>
    <mergeCell ref="AE57:AJ57"/>
    <mergeCell ref="E150:AJ150"/>
    <mergeCell ref="A151:D154"/>
    <mergeCell ref="F151:AJ151"/>
    <mergeCell ref="F152:AI152"/>
    <mergeCell ref="F153:AI153"/>
    <mergeCell ref="F154:AI154"/>
    <mergeCell ref="A155:D158"/>
    <mergeCell ref="F155:AI155"/>
    <mergeCell ref="F156:AI156"/>
    <mergeCell ref="F157:AI157"/>
    <mergeCell ref="F158:AJ158"/>
    <mergeCell ref="A159:D162"/>
    <mergeCell ref="F159:AI159"/>
    <mergeCell ref="F160:AI160"/>
    <mergeCell ref="F161:AI161"/>
    <mergeCell ref="F162:AI162"/>
    <mergeCell ref="A163:D166"/>
    <mergeCell ref="F163:AI163"/>
    <mergeCell ref="F164:AI164"/>
    <mergeCell ref="F165:AI165"/>
    <mergeCell ref="F166:AJ166"/>
    <mergeCell ref="A167:D170"/>
    <mergeCell ref="F167:AI167"/>
    <mergeCell ref="F168:AI168"/>
    <mergeCell ref="F169:AI169"/>
    <mergeCell ref="F170:AI170"/>
    <mergeCell ref="A171:D174"/>
    <mergeCell ref="F171:AJ171"/>
    <mergeCell ref="F172:AI172"/>
    <mergeCell ref="F173:AI173"/>
    <mergeCell ref="F174:AI174"/>
  </mergeCells>
  <phoneticPr fontId="8"/>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59" r:id="rId71" name="Check Box 283">
              <controlPr defaultSize="0" autoFill="0" autoLine="0" autoPict="0">
                <anchor moveWithCells="1">
                  <from>
                    <xdr:col>4</xdr:col>
                    <xdr:colOff>0</xdr:colOff>
                    <xdr:row>150</xdr:row>
                    <xdr:rowOff>9525</xdr:rowOff>
                  </from>
                  <to>
                    <xdr:col>4</xdr:col>
                    <xdr:colOff>180975</xdr:colOff>
                    <xdr:row>151</xdr:row>
                    <xdr:rowOff>9525</xdr:rowOff>
                  </to>
                </anchor>
              </controlPr>
            </control>
          </mc:Choice>
        </mc:AlternateContent>
        <mc:AlternateContent xmlns:mc="http://schemas.openxmlformats.org/markup-compatibility/2006">
          <mc:Choice Requires="x14">
            <control shapeId="76060" r:id="rId72" name="Check Box 284">
              <controlPr defaultSize="0" autoFill="0" autoLine="0" autoPict="0">
                <anchor moveWithCells="1">
                  <from>
                    <xdr:col>4</xdr:col>
                    <xdr:colOff>0</xdr:colOff>
                    <xdr:row>151</xdr:row>
                    <xdr:rowOff>9525</xdr:rowOff>
                  </from>
                  <to>
                    <xdr:col>4</xdr:col>
                    <xdr:colOff>180975</xdr:colOff>
                    <xdr:row>152</xdr:row>
                    <xdr:rowOff>19050</xdr:rowOff>
                  </to>
                </anchor>
              </controlPr>
            </control>
          </mc:Choice>
        </mc:AlternateContent>
        <mc:AlternateContent xmlns:mc="http://schemas.openxmlformats.org/markup-compatibility/2006">
          <mc:Choice Requires="x14">
            <control shapeId="76062" r:id="rId73" name="Check Box 286">
              <controlPr defaultSize="0" autoFill="0" autoLine="0" autoPict="0">
                <anchor moveWithCells="1">
                  <from>
                    <xdr:col>4</xdr:col>
                    <xdr:colOff>0</xdr:colOff>
                    <xdr:row>152</xdr:row>
                    <xdr:rowOff>9525</xdr:rowOff>
                  </from>
                  <to>
                    <xdr:col>4</xdr:col>
                    <xdr:colOff>180975</xdr:colOff>
                    <xdr:row>153</xdr:row>
                    <xdr:rowOff>19050</xdr:rowOff>
                  </to>
                </anchor>
              </controlPr>
            </control>
          </mc:Choice>
        </mc:AlternateContent>
        <mc:AlternateContent xmlns:mc="http://schemas.openxmlformats.org/markup-compatibility/2006">
          <mc:Choice Requires="x14">
            <control shapeId="76063" r:id="rId74" name="Check Box 287">
              <controlPr defaultSize="0" autoFill="0" autoLine="0" autoPict="0">
                <anchor moveWithCells="1">
                  <from>
                    <xdr:col>4</xdr:col>
                    <xdr:colOff>0</xdr:colOff>
                    <xdr:row>153</xdr:row>
                    <xdr:rowOff>9525</xdr:rowOff>
                  </from>
                  <to>
                    <xdr:col>4</xdr:col>
                    <xdr:colOff>180975</xdr:colOff>
                    <xdr:row>154</xdr:row>
                    <xdr:rowOff>19050</xdr:rowOff>
                  </to>
                </anchor>
              </controlPr>
            </control>
          </mc:Choice>
        </mc:AlternateContent>
        <mc:AlternateContent xmlns:mc="http://schemas.openxmlformats.org/markup-compatibility/2006">
          <mc:Choice Requires="x14">
            <control shapeId="76064" r:id="rId75" name="Check Box 288">
              <controlPr defaultSize="0" autoFill="0" autoLine="0" autoPict="0">
                <anchor moveWithCells="1">
                  <from>
                    <xdr:col>4</xdr:col>
                    <xdr:colOff>0</xdr:colOff>
                    <xdr:row>154</xdr:row>
                    <xdr:rowOff>9525</xdr:rowOff>
                  </from>
                  <to>
                    <xdr:col>4</xdr:col>
                    <xdr:colOff>180975</xdr:colOff>
                    <xdr:row>154</xdr:row>
                    <xdr:rowOff>190500</xdr:rowOff>
                  </to>
                </anchor>
              </controlPr>
            </control>
          </mc:Choice>
        </mc:AlternateContent>
        <mc:AlternateContent xmlns:mc="http://schemas.openxmlformats.org/markup-compatibility/2006">
          <mc:Choice Requires="x14">
            <control shapeId="76065" r:id="rId76" name="Check Box 289">
              <controlPr defaultSize="0" autoFill="0" autoLine="0" autoPict="0">
                <anchor moveWithCells="1">
                  <from>
                    <xdr:col>4</xdr:col>
                    <xdr:colOff>0</xdr:colOff>
                    <xdr:row>155</xdr:row>
                    <xdr:rowOff>9525</xdr:rowOff>
                  </from>
                  <to>
                    <xdr:col>4</xdr:col>
                    <xdr:colOff>180975</xdr:colOff>
                    <xdr:row>156</xdr:row>
                    <xdr:rowOff>19050</xdr:rowOff>
                  </to>
                </anchor>
              </controlPr>
            </control>
          </mc:Choice>
        </mc:AlternateContent>
        <mc:AlternateContent xmlns:mc="http://schemas.openxmlformats.org/markup-compatibility/2006">
          <mc:Choice Requires="x14">
            <control shapeId="76066" r:id="rId77" name="Check Box 290">
              <controlPr defaultSize="0" autoFill="0" autoLine="0" autoPict="0">
                <anchor moveWithCells="1">
                  <from>
                    <xdr:col>4</xdr:col>
                    <xdr:colOff>0</xdr:colOff>
                    <xdr:row>156</xdr:row>
                    <xdr:rowOff>9525</xdr:rowOff>
                  </from>
                  <to>
                    <xdr:col>4</xdr:col>
                    <xdr:colOff>180975</xdr:colOff>
                    <xdr:row>157</xdr:row>
                    <xdr:rowOff>19050</xdr:rowOff>
                  </to>
                </anchor>
              </controlPr>
            </control>
          </mc:Choice>
        </mc:AlternateContent>
        <mc:AlternateContent xmlns:mc="http://schemas.openxmlformats.org/markup-compatibility/2006">
          <mc:Choice Requires="x14">
            <control shapeId="76067" r:id="rId78" name="Check Box 291">
              <controlPr defaultSize="0" autoFill="0" autoLine="0" autoPict="0">
                <anchor moveWithCells="1">
                  <from>
                    <xdr:col>4</xdr:col>
                    <xdr:colOff>0</xdr:colOff>
                    <xdr:row>157</xdr:row>
                    <xdr:rowOff>9525</xdr:rowOff>
                  </from>
                  <to>
                    <xdr:col>4</xdr:col>
                    <xdr:colOff>180975</xdr:colOff>
                    <xdr:row>157</xdr:row>
                    <xdr:rowOff>190500</xdr:rowOff>
                  </to>
                </anchor>
              </controlPr>
            </control>
          </mc:Choice>
        </mc:AlternateContent>
        <mc:AlternateContent xmlns:mc="http://schemas.openxmlformats.org/markup-compatibility/2006">
          <mc:Choice Requires="x14">
            <control shapeId="76068" r:id="rId79" name="Check Box 292">
              <controlPr defaultSize="0" autoFill="0" autoLine="0" autoPict="0">
                <anchor moveWithCells="1">
                  <from>
                    <xdr:col>4</xdr:col>
                    <xdr:colOff>0</xdr:colOff>
                    <xdr:row>158</xdr:row>
                    <xdr:rowOff>9525</xdr:rowOff>
                  </from>
                  <to>
                    <xdr:col>4</xdr:col>
                    <xdr:colOff>180975</xdr:colOff>
                    <xdr:row>159</xdr:row>
                    <xdr:rowOff>19050</xdr:rowOff>
                  </to>
                </anchor>
              </controlPr>
            </control>
          </mc:Choice>
        </mc:AlternateContent>
        <mc:AlternateContent xmlns:mc="http://schemas.openxmlformats.org/markup-compatibility/2006">
          <mc:Choice Requires="x14">
            <control shapeId="76069" r:id="rId80" name="Check Box 293">
              <controlPr defaultSize="0" autoFill="0" autoLine="0" autoPict="0">
                <anchor moveWithCells="1">
                  <from>
                    <xdr:col>4</xdr:col>
                    <xdr:colOff>0</xdr:colOff>
                    <xdr:row>159</xdr:row>
                    <xdr:rowOff>9525</xdr:rowOff>
                  </from>
                  <to>
                    <xdr:col>4</xdr:col>
                    <xdr:colOff>180975</xdr:colOff>
                    <xdr:row>159</xdr:row>
                    <xdr:rowOff>190500</xdr:rowOff>
                  </to>
                </anchor>
              </controlPr>
            </control>
          </mc:Choice>
        </mc:AlternateContent>
        <mc:AlternateContent xmlns:mc="http://schemas.openxmlformats.org/markup-compatibility/2006">
          <mc:Choice Requires="x14">
            <control shapeId="76070" r:id="rId81" name="Check Box 294">
              <controlPr defaultSize="0" autoFill="0" autoLine="0" autoPict="0">
                <anchor moveWithCells="1">
                  <from>
                    <xdr:col>4</xdr:col>
                    <xdr:colOff>0</xdr:colOff>
                    <xdr:row>160</xdr:row>
                    <xdr:rowOff>9525</xdr:rowOff>
                  </from>
                  <to>
                    <xdr:col>4</xdr:col>
                    <xdr:colOff>180975</xdr:colOff>
                    <xdr:row>161</xdr:row>
                    <xdr:rowOff>19050</xdr:rowOff>
                  </to>
                </anchor>
              </controlPr>
            </control>
          </mc:Choice>
        </mc:AlternateContent>
        <mc:AlternateContent xmlns:mc="http://schemas.openxmlformats.org/markup-compatibility/2006">
          <mc:Choice Requires="x14">
            <control shapeId="76071" r:id="rId82" name="Check Box 295">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72" r:id="rId83" name="Check Box 296">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73" r:id="rId84" name="Check Box 297">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74" r:id="rId85" name="Check Box 298">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75" r:id="rId86" name="Check Box 299">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76" r:id="rId87" name="Check Box 300">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77" r:id="rId88" name="Check Box 301">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78" r:id="rId89" name="Check Box 302">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79" r:id="rId90" name="Check Box 303">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80" r:id="rId91" name="Check Box 304">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81" r:id="rId92" name="Check Box 305">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82" r:id="rId93" name="Check Box 306">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83" r:id="rId94" name="Check Box 307">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0" zoomScaleNormal="85" zoomScaleSheetLayoutView="70" zoomScalePageLayoutView="70" workbookViewId="0"/>
  </sheetViews>
  <sheetFormatPr defaultColWidth="2.5" defaultRowHeight="13.5"/>
  <cols>
    <col min="1" max="1" width="5.625" style="90" customWidth="1"/>
    <col min="2" max="11" width="2.625" style="90" customWidth="1"/>
    <col min="12" max="13" width="11.75" style="90" customWidth="1"/>
    <col min="14" max="14" width="16.875" style="90" customWidth="1"/>
    <col min="15" max="15" width="37.5" style="90" customWidth="1"/>
    <col min="16" max="16" width="31.375" style="90" customWidth="1"/>
    <col min="17" max="17" width="10.625" style="90" customWidth="1"/>
    <col min="18" max="18" width="9.625" style="90" customWidth="1"/>
    <col min="19" max="19" width="13.625" style="90" customWidth="1"/>
    <col min="20" max="20" width="10" style="90" customWidth="1"/>
    <col min="21" max="21" width="6.75" style="90" customWidth="1"/>
    <col min="22" max="22" width="4.75" style="90" customWidth="1"/>
    <col min="23" max="23" width="3.625" style="90" customWidth="1"/>
    <col min="24" max="24" width="3.125" style="90" customWidth="1"/>
    <col min="25" max="25" width="3.625" style="90" customWidth="1"/>
    <col min="26" max="26" width="8" style="90" customWidth="1"/>
    <col min="27" max="27" width="3.625" style="90" customWidth="1"/>
    <col min="28" max="28" width="3.125" style="90" customWidth="1"/>
    <col min="29" max="29" width="3.625" style="90" customWidth="1"/>
    <col min="30" max="30" width="3.125" style="90" customWidth="1"/>
    <col min="31" max="31" width="2.5" style="90" customWidth="1"/>
    <col min="32" max="32" width="3.5" style="90" customWidth="1"/>
    <col min="33" max="33" width="5.875" style="90" customWidth="1"/>
    <col min="34" max="34" width="14.625" style="90" customWidth="1"/>
    <col min="35" max="16384" width="2.5" style="90"/>
  </cols>
  <sheetData>
    <row r="1" spans="1:34" ht="21" customHeight="1">
      <c r="A1" s="195" t="s">
        <v>103</v>
      </c>
      <c r="G1" s="93" t="s">
        <v>278</v>
      </c>
      <c r="W1" s="91"/>
      <c r="X1" s="91"/>
      <c r="Y1" s="91"/>
      <c r="Z1" s="91"/>
      <c r="AA1" s="91"/>
      <c r="AB1" s="91"/>
      <c r="AC1" s="91"/>
      <c r="AD1" s="91"/>
      <c r="AE1" s="91"/>
      <c r="AF1" s="91"/>
      <c r="AG1" s="91"/>
      <c r="AH1" s="91"/>
    </row>
    <row r="2" spans="1:34" ht="21" customHeight="1" thickBot="1">
      <c r="B2" s="93"/>
      <c r="C2" s="93"/>
      <c r="D2" s="93"/>
      <c r="E2" s="93"/>
      <c r="F2" s="93"/>
      <c r="G2" s="93"/>
      <c r="H2" s="93"/>
      <c r="I2" s="93"/>
      <c r="J2" s="93"/>
      <c r="K2" s="93"/>
      <c r="L2" s="93"/>
      <c r="M2" s="93"/>
      <c r="N2" s="93"/>
      <c r="O2" s="93"/>
      <c r="P2" s="93"/>
      <c r="Q2" s="93"/>
      <c r="R2" s="93"/>
      <c r="S2" s="93"/>
      <c r="T2" s="93"/>
      <c r="U2" s="93"/>
      <c r="V2" s="93"/>
      <c r="W2" s="91"/>
      <c r="X2" s="91"/>
      <c r="Y2" s="91"/>
      <c r="Z2" s="91"/>
      <c r="AA2" s="94"/>
      <c r="AB2" s="196"/>
      <c r="AC2" s="196"/>
      <c r="AD2" s="196"/>
      <c r="AE2" s="196"/>
      <c r="AF2" s="196"/>
      <c r="AG2" s="196"/>
      <c r="AH2" s="196"/>
    </row>
    <row r="3" spans="1:34"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V3" s="198"/>
    </row>
    <row r="4" spans="1:34" ht="21" customHeight="1" thickBot="1">
      <c r="A4" s="199"/>
      <c r="B4" s="199"/>
      <c r="C4" s="199"/>
      <c r="D4" s="200"/>
      <c r="E4" s="200"/>
      <c r="F4" s="200"/>
      <c r="G4" s="200"/>
      <c r="H4" s="200"/>
      <c r="I4" s="200"/>
      <c r="J4" s="200"/>
      <c r="K4" s="200"/>
      <c r="L4" s="200"/>
      <c r="M4" s="200"/>
      <c r="N4" s="200"/>
      <c r="O4" s="200"/>
      <c r="P4" s="200"/>
      <c r="Q4" s="198"/>
      <c r="R4" s="198"/>
      <c r="V4" s="198"/>
    </row>
    <row r="5" spans="1:34" ht="27.75" customHeight="1" thickBot="1">
      <c r="A5" s="1101" t="s">
        <v>365</v>
      </c>
      <c r="B5" s="1102"/>
      <c r="C5" s="1102"/>
      <c r="D5" s="1102"/>
      <c r="E5" s="1102"/>
      <c r="F5" s="1102"/>
      <c r="G5" s="1102"/>
      <c r="H5" s="1102"/>
      <c r="I5" s="1102"/>
      <c r="J5" s="1102"/>
      <c r="K5" s="1102"/>
      <c r="L5" s="1102"/>
      <c r="M5" s="1102"/>
      <c r="N5" s="1102"/>
      <c r="O5" s="201">
        <f>SUM(AH12:AH111)</f>
        <v>54637200</v>
      </c>
      <c r="P5" s="200"/>
      <c r="Q5" s="198"/>
      <c r="R5" s="198"/>
      <c r="V5" s="198"/>
    </row>
    <row r="6" spans="1:34" ht="21" customHeight="1" thickBot="1">
      <c r="Q6" s="102"/>
      <c r="R6" s="102"/>
      <c r="AH6" s="202"/>
    </row>
    <row r="7" spans="1:34"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0" t="s">
        <v>145</v>
      </c>
      <c r="S7" s="205" t="s">
        <v>49</v>
      </c>
      <c r="T7" s="206"/>
      <c r="U7" s="206"/>
      <c r="V7" s="206"/>
      <c r="W7" s="206"/>
      <c r="X7" s="206"/>
      <c r="Y7" s="206"/>
      <c r="Z7" s="206"/>
      <c r="AA7" s="206"/>
      <c r="AB7" s="206"/>
      <c r="AC7" s="206"/>
      <c r="AD7" s="206"/>
      <c r="AE7" s="206"/>
      <c r="AF7" s="206"/>
      <c r="AG7" s="206"/>
      <c r="AH7" s="207"/>
    </row>
    <row r="8" spans="1:34" ht="14.25">
      <c r="A8" s="1085"/>
      <c r="B8" s="1089"/>
      <c r="C8" s="1090"/>
      <c r="D8" s="1090"/>
      <c r="E8" s="1090"/>
      <c r="F8" s="1090"/>
      <c r="G8" s="1090"/>
      <c r="H8" s="1090"/>
      <c r="I8" s="1090"/>
      <c r="J8" s="1090"/>
      <c r="K8" s="1091"/>
      <c r="L8" s="1093"/>
      <c r="M8" s="208" t="s">
        <v>265</v>
      </c>
      <c r="N8" s="209"/>
      <c r="O8" s="1095"/>
      <c r="P8" s="1097"/>
      <c r="Q8" s="1099"/>
      <c r="R8" s="1074"/>
      <c r="S8" s="210"/>
      <c r="T8" s="1082" t="s">
        <v>113</v>
      </c>
      <c r="U8" s="1083"/>
      <c r="V8" s="1062" t="s">
        <v>114</v>
      </c>
      <c r="W8" s="1063"/>
      <c r="X8" s="1063"/>
      <c r="Y8" s="1063"/>
      <c r="Z8" s="1063"/>
      <c r="AA8" s="1063"/>
      <c r="AB8" s="1063"/>
      <c r="AC8" s="1063"/>
      <c r="AD8" s="1063"/>
      <c r="AE8" s="1063"/>
      <c r="AF8" s="1063"/>
      <c r="AG8" s="1064"/>
      <c r="AH8" s="211" t="s">
        <v>116</v>
      </c>
    </row>
    <row r="9" spans="1:34" ht="13.5" customHeight="1">
      <c r="A9" s="1085"/>
      <c r="B9" s="1089"/>
      <c r="C9" s="1090"/>
      <c r="D9" s="1090"/>
      <c r="E9" s="1090"/>
      <c r="F9" s="1090"/>
      <c r="G9" s="1090"/>
      <c r="H9" s="1090"/>
      <c r="I9" s="1090"/>
      <c r="J9" s="1090"/>
      <c r="K9" s="1091"/>
      <c r="L9" s="1093"/>
      <c r="M9" s="212"/>
      <c r="N9" s="213"/>
      <c r="O9" s="1095"/>
      <c r="P9" s="1097"/>
      <c r="Q9" s="1099"/>
      <c r="R9" s="1074"/>
      <c r="S9" s="1071" t="s">
        <v>107</v>
      </c>
      <c r="T9" s="1072" t="s">
        <v>256</v>
      </c>
      <c r="U9" s="1075" t="s">
        <v>141</v>
      </c>
      <c r="V9" s="1065" t="s">
        <v>142</v>
      </c>
      <c r="W9" s="1066"/>
      <c r="X9" s="1066"/>
      <c r="Y9" s="1066"/>
      <c r="Z9" s="1066"/>
      <c r="AA9" s="1066"/>
      <c r="AB9" s="1066"/>
      <c r="AC9" s="1066"/>
      <c r="AD9" s="1066"/>
      <c r="AE9" s="1066"/>
      <c r="AF9" s="1066"/>
      <c r="AG9" s="1067"/>
      <c r="AH9" s="1074" t="s">
        <v>282</v>
      </c>
    </row>
    <row r="10" spans="1:34" ht="150" customHeight="1">
      <c r="A10" s="1085"/>
      <c r="B10" s="1089"/>
      <c r="C10" s="1090"/>
      <c r="D10" s="1090"/>
      <c r="E10" s="1090"/>
      <c r="F10" s="1090"/>
      <c r="G10" s="1090"/>
      <c r="H10" s="1090"/>
      <c r="I10" s="1090"/>
      <c r="J10" s="1090"/>
      <c r="K10" s="1091"/>
      <c r="L10" s="1093"/>
      <c r="M10" s="214" t="s">
        <v>272</v>
      </c>
      <c r="N10" s="214" t="s">
        <v>273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215"/>
      <c r="B11" s="216"/>
      <c r="C11" s="217"/>
      <c r="D11" s="217"/>
      <c r="E11" s="217"/>
      <c r="F11" s="217"/>
      <c r="G11" s="217"/>
      <c r="H11" s="217"/>
      <c r="I11" s="217"/>
      <c r="J11" s="217"/>
      <c r="K11" s="218"/>
      <c r="L11" s="219"/>
      <c r="M11" s="219"/>
      <c r="N11" s="219"/>
      <c r="O11" s="220"/>
      <c r="P11" s="221"/>
      <c r="Q11" s="222"/>
      <c r="R11" s="223"/>
      <c r="S11" s="224"/>
      <c r="T11" s="225"/>
      <c r="U11" s="226"/>
      <c r="V11" s="227"/>
      <c r="W11" s="228"/>
      <c r="X11" s="228"/>
      <c r="Y11" s="228"/>
      <c r="Z11" s="228"/>
      <c r="AA11" s="228"/>
      <c r="AB11" s="228"/>
      <c r="AC11" s="228"/>
      <c r="AD11" s="228"/>
      <c r="AE11" s="228"/>
      <c r="AF11" s="228"/>
      <c r="AG11" s="228"/>
      <c r="AH11" s="223"/>
    </row>
    <row r="12" spans="1:34" ht="36.75" customHeigh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37">
        <f>IF(基本情報入力シート!AA33="","",基本情報入力シート!AA33)</f>
        <v>11.4</v>
      </c>
      <c r="S12" s="238" t="s">
        <v>371</v>
      </c>
      <c r="T12" s="239" t="s">
        <v>91</v>
      </c>
      <c r="U12" s="240">
        <f>IF(P12="","",VLOOKUP(P12,数式用!$A$5:$I$28,MATCH(T12,数式用!$C$4:$G$4,0)+2,0))</f>
        <v>0.1</v>
      </c>
      <c r="V12" s="101" t="s">
        <v>36</v>
      </c>
      <c r="W12" s="241">
        <v>3</v>
      </c>
      <c r="X12" s="100" t="s">
        <v>12</v>
      </c>
      <c r="Y12" s="241">
        <v>4</v>
      </c>
      <c r="Z12" s="172" t="s">
        <v>112</v>
      </c>
      <c r="AA12" s="242">
        <v>4</v>
      </c>
      <c r="AB12" s="100" t="s">
        <v>12</v>
      </c>
      <c r="AC12" s="242">
        <v>3</v>
      </c>
      <c r="AD12" s="100" t="s">
        <v>17</v>
      </c>
      <c r="AE12" s="243" t="s">
        <v>51</v>
      </c>
      <c r="AF12" s="244">
        <f>IF(W12&gt;=1,(AA12*12+AC12)-(W12*12+Y12)+1,"")</f>
        <v>12</v>
      </c>
      <c r="AG12" s="245" t="s">
        <v>71</v>
      </c>
      <c r="AH12" s="246">
        <f>IFERROR(ROUNDDOWN(ROUND(Q12*R12,0)*U12,0)*AF12,"")</f>
        <v>3420000</v>
      </c>
    </row>
    <row r="13" spans="1:34" ht="36.75" customHeigh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37">
        <f>IF(基本情報入力シート!AA34="","",基本情報入力シート!AA34)</f>
        <v>10.9</v>
      </c>
      <c r="S13" s="238" t="s">
        <v>372</v>
      </c>
      <c r="T13" s="239" t="s">
        <v>102</v>
      </c>
      <c r="U13" s="240">
        <f>IF(P13="","",VLOOKUP(P13,数式用!$A$5:$I$28,MATCH(T13,数式用!$C$4:$G$4,0)+2,0))</f>
        <v>5.8999999999999997E-2</v>
      </c>
      <c r="V13" s="101" t="s">
        <v>36</v>
      </c>
      <c r="W13" s="241">
        <v>3</v>
      </c>
      <c r="X13" s="100" t="s">
        <v>12</v>
      </c>
      <c r="Y13" s="241">
        <v>4</v>
      </c>
      <c r="Z13" s="172" t="s">
        <v>112</v>
      </c>
      <c r="AA13" s="242">
        <v>4</v>
      </c>
      <c r="AB13" s="100" t="s">
        <v>12</v>
      </c>
      <c r="AC13" s="242">
        <v>3</v>
      </c>
      <c r="AD13" s="100" t="s">
        <v>17</v>
      </c>
      <c r="AE13" s="243" t="s">
        <v>51</v>
      </c>
      <c r="AF13" s="244">
        <f t="shared" ref="AF13:AF16" si="0">IF(W13&gt;=1,(AA13*12+AC13)-(W13*12+Y13)+1,"")</f>
        <v>12</v>
      </c>
      <c r="AG13" s="245" t="s">
        <v>71</v>
      </c>
      <c r="AH13" s="246">
        <f t="shared" ref="AH13:AH76" si="1">IFERROR(ROUNDDOWN(ROUND(Q13*R13,0)*U13,0)*AF13,"")</f>
        <v>3086880</v>
      </c>
    </row>
    <row r="14" spans="1:34" ht="36.75" customHeight="1">
      <c r="A14" s="229">
        <f t="shared" ref="A14:A26" si="2">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37">
        <f>IF(基本情報入力シート!AA35="","",基本情報入力シート!AA35)</f>
        <v>11.4</v>
      </c>
      <c r="S14" s="238" t="s">
        <v>108</v>
      </c>
      <c r="T14" s="239" t="s">
        <v>102</v>
      </c>
      <c r="U14" s="240">
        <f>IF(P14="","",VLOOKUP(P14,数式用!$A$5:$I$28,MATCH(T14,数式用!$C$4:$G$4,0)+2,0))</f>
        <v>0.13700000000000001</v>
      </c>
      <c r="V14" s="101" t="s">
        <v>36</v>
      </c>
      <c r="W14" s="241">
        <v>3</v>
      </c>
      <c r="X14" s="100" t="s">
        <v>12</v>
      </c>
      <c r="Y14" s="241">
        <v>4</v>
      </c>
      <c r="Z14" s="172" t="s">
        <v>112</v>
      </c>
      <c r="AA14" s="242">
        <v>4</v>
      </c>
      <c r="AB14" s="100" t="s">
        <v>12</v>
      </c>
      <c r="AC14" s="242">
        <v>3</v>
      </c>
      <c r="AD14" s="100" t="s">
        <v>17</v>
      </c>
      <c r="AE14" s="243" t="s">
        <v>51</v>
      </c>
      <c r="AF14" s="244">
        <f t="shared" si="0"/>
        <v>12</v>
      </c>
      <c r="AG14" s="245" t="s">
        <v>71</v>
      </c>
      <c r="AH14" s="246">
        <f t="shared" si="1"/>
        <v>7496640</v>
      </c>
    </row>
    <row r="15" spans="1:34" ht="36.75" customHeight="1">
      <c r="A15" s="229">
        <f t="shared" si="2"/>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37">
        <f>IF(基本情報入力シート!AA36="","",基本情報入力シート!AA36)</f>
        <v>10.68</v>
      </c>
      <c r="S15" s="238" t="s">
        <v>372</v>
      </c>
      <c r="T15" s="239" t="s">
        <v>102</v>
      </c>
      <c r="U15" s="240">
        <f>IF(P15="","",VLOOKUP(P15,数式用!$A$5:$I$28,MATCH(T15,数式用!$C$4:$G$4,0)+2,0))</f>
        <v>8.3000000000000004E-2</v>
      </c>
      <c r="V15" s="101" t="s">
        <v>36</v>
      </c>
      <c r="W15" s="241">
        <v>3</v>
      </c>
      <c r="X15" s="100" t="s">
        <v>12</v>
      </c>
      <c r="Y15" s="241">
        <v>4</v>
      </c>
      <c r="Z15" s="172" t="s">
        <v>112</v>
      </c>
      <c r="AA15" s="242">
        <v>4</v>
      </c>
      <c r="AB15" s="100" t="s">
        <v>12</v>
      </c>
      <c r="AC15" s="242">
        <v>3</v>
      </c>
      <c r="AD15" s="100" t="s">
        <v>17</v>
      </c>
      <c r="AE15" s="243" t="s">
        <v>51</v>
      </c>
      <c r="AF15" s="244">
        <f t="shared" si="0"/>
        <v>12</v>
      </c>
      <c r="AG15" s="245" t="s">
        <v>71</v>
      </c>
      <c r="AH15" s="246">
        <f t="shared" si="1"/>
        <v>21274560</v>
      </c>
    </row>
    <row r="16" spans="1:34" ht="36.75" customHeight="1">
      <c r="A16" s="229">
        <f t="shared" si="2"/>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37">
        <f>IF(基本情報入力シート!AA37="","",基本情報入力シート!AA37)</f>
        <v>10.88</v>
      </c>
      <c r="S16" s="238" t="s">
        <v>372</v>
      </c>
      <c r="T16" s="239" t="s">
        <v>91</v>
      </c>
      <c r="U16" s="240">
        <f>IF(P16="","",VLOOKUP(P16,数式用!$A$5:$I$28,MATCH(T16,数式用!$C$4:$G$4,0)+2,0))</f>
        <v>7.3999999999999996E-2</v>
      </c>
      <c r="V16" s="101" t="s">
        <v>36</v>
      </c>
      <c r="W16" s="241">
        <v>3</v>
      </c>
      <c r="X16" s="100" t="s">
        <v>12</v>
      </c>
      <c r="Y16" s="241">
        <v>4</v>
      </c>
      <c r="Z16" s="172" t="s">
        <v>112</v>
      </c>
      <c r="AA16" s="242">
        <v>4</v>
      </c>
      <c r="AB16" s="100" t="s">
        <v>12</v>
      </c>
      <c r="AC16" s="242">
        <v>3</v>
      </c>
      <c r="AD16" s="100" t="s">
        <v>17</v>
      </c>
      <c r="AE16" s="243" t="s">
        <v>51</v>
      </c>
      <c r="AF16" s="244">
        <f t="shared" si="0"/>
        <v>12</v>
      </c>
      <c r="AG16" s="245" t="s">
        <v>71</v>
      </c>
      <c r="AH16" s="246">
        <f t="shared" si="1"/>
        <v>3864576</v>
      </c>
    </row>
    <row r="17" spans="1:34" ht="36.75" customHeight="1">
      <c r="A17" s="229">
        <f t="shared" si="2"/>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37">
        <f>IF(基本情報入力シート!AA38="","",基本情報入力シート!AA38)</f>
        <v>10.68</v>
      </c>
      <c r="S17" s="238" t="s">
        <v>108</v>
      </c>
      <c r="T17" s="239" t="s">
        <v>102</v>
      </c>
      <c r="U17" s="240">
        <f>IF(P17="","",VLOOKUP(P17,数式用!$A$5:$I$28,MATCH(T17,数式用!$C$4:$G$4,0)+2,0))</f>
        <v>3.9E-2</v>
      </c>
      <c r="V17" s="101" t="s">
        <v>239</v>
      </c>
      <c r="W17" s="241">
        <v>3</v>
      </c>
      <c r="X17" s="100" t="s">
        <v>240</v>
      </c>
      <c r="Y17" s="241">
        <v>4</v>
      </c>
      <c r="Z17" s="172" t="s">
        <v>241</v>
      </c>
      <c r="AA17" s="242">
        <v>4</v>
      </c>
      <c r="AB17" s="100" t="s">
        <v>240</v>
      </c>
      <c r="AC17" s="242">
        <v>3</v>
      </c>
      <c r="AD17" s="100" t="s">
        <v>242</v>
      </c>
      <c r="AE17" s="243" t="s">
        <v>243</v>
      </c>
      <c r="AF17" s="244">
        <f t="shared" ref="AF17:AF80" si="3">IF(W17&gt;=1,(AA17*12+AC17)-(W17*12+Y17)+1,"")</f>
        <v>12</v>
      </c>
      <c r="AG17" s="245" t="s">
        <v>244</v>
      </c>
      <c r="AH17" s="246">
        <f t="shared" si="1"/>
        <v>13995072</v>
      </c>
    </row>
    <row r="18" spans="1:34" ht="36.75" customHeight="1">
      <c r="A18" s="229">
        <f t="shared" si="2"/>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37">
        <f>IF(基本情報入力シート!AA39="","",基本情報入力シート!AA39)</f>
        <v>10.68</v>
      </c>
      <c r="S18" s="238" t="s">
        <v>108</v>
      </c>
      <c r="T18" s="239" t="s">
        <v>102</v>
      </c>
      <c r="U18" s="240">
        <f>IF(P18="","",VLOOKUP(P18,数式用!$A$5:$I$28,MATCH(T18,数式用!$C$4:$G$4,0)+2,0))</f>
        <v>3.9E-2</v>
      </c>
      <c r="V18" s="101" t="s">
        <v>239</v>
      </c>
      <c r="W18" s="241">
        <v>3</v>
      </c>
      <c r="X18" s="100" t="s">
        <v>240</v>
      </c>
      <c r="Y18" s="241">
        <v>4</v>
      </c>
      <c r="Z18" s="172" t="s">
        <v>241</v>
      </c>
      <c r="AA18" s="242">
        <v>4</v>
      </c>
      <c r="AB18" s="100" t="s">
        <v>240</v>
      </c>
      <c r="AC18" s="242">
        <v>3</v>
      </c>
      <c r="AD18" s="100" t="s">
        <v>242</v>
      </c>
      <c r="AE18" s="243" t="s">
        <v>243</v>
      </c>
      <c r="AF18" s="244">
        <f t="shared" si="3"/>
        <v>12</v>
      </c>
      <c r="AG18" s="245" t="s">
        <v>244</v>
      </c>
      <c r="AH18" s="246">
        <f t="shared" si="1"/>
        <v>1499472</v>
      </c>
    </row>
    <row r="19" spans="1:34" ht="36.75" customHeight="1">
      <c r="A19" s="229">
        <f t="shared" si="2"/>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37" t="str">
        <f>IF(基本情報入力シート!AA40="","",基本情報入力シート!AA40)</f>
        <v/>
      </c>
      <c r="S19" s="238"/>
      <c r="T19" s="239"/>
      <c r="U19" s="240" t="str">
        <f>IF(P19="","",VLOOKUP(P19,数式用!$A$5:$I$28,MATCH(T19,数式用!$C$4:$G$4,0)+2,0))</f>
        <v/>
      </c>
      <c r="V19" s="101" t="s">
        <v>239</v>
      </c>
      <c r="W19" s="241"/>
      <c r="X19" s="100" t="s">
        <v>240</v>
      </c>
      <c r="Y19" s="241"/>
      <c r="Z19" s="172" t="s">
        <v>241</v>
      </c>
      <c r="AA19" s="242"/>
      <c r="AB19" s="100" t="s">
        <v>240</v>
      </c>
      <c r="AC19" s="242"/>
      <c r="AD19" s="100" t="s">
        <v>242</v>
      </c>
      <c r="AE19" s="243" t="s">
        <v>243</v>
      </c>
      <c r="AF19" s="244" t="str">
        <f t="shared" si="3"/>
        <v/>
      </c>
      <c r="AG19" s="245" t="s">
        <v>244</v>
      </c>
      <c r="AH19" s="246" t="str">
        <f t="shared" si="1"/>
        <v/>
      </c>
    </row>
    <row r="20" spans="1:34" ht="36.75" customHeight="1">
      <c r="A20" s="229">
        <f t="shared" si="2"/>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37" t="str">
        <f>IF(基本情報入力シート!AA41="","",基本情報入力シート!AA41)</f>
        <v/>
      </c>
      <c r="S20" s="238"/>
      <c r="T20" s="239"/>
      <c r="U20" s="240" t="str">
        <f>IF(P20="","",VLOOKUP(P20,数式用!$A$5:$I$28,MATCH(T20,数式用!$C$4:$G$4,0)+2,0))</f>
        <v/>
      </c>
      <c r="V20" s="101" t="s">
        <v>239</v>
      </c>
      <c r="W20" s="241"/>
      <c r="X20" s="100" t="s">
        <v>240</v>
      </c>
      <c r="Y20" s="241"/>
      <c r="Z20" s="172" t="s">
        <v>241</v>
      </c>
      <c r="AA20" s="242"/>
      <c r="AB20" s="100" t="s">
        <v>240</v>
      </c>
      <c r="AC20" s="242"/>
      <c r="AD20" s="100" t="s">
        <v>242</v>
      </c>
      <c r="AE20" s="243" t="s">
        <v>243</v>
      </c>
      <c r="AF20" s="244" t="str">
        <f t="shared" si="3"/>
        <v/>
      </c>
      <c r="AG20" s="245" t="s">
        <v>244</v>
      </c>
      <c r="AH20" s="246" t="str">
        <f t="shared" si="1"/>
        <v/>
      </c>
    </row>
    <row r="21" spans="1:34" ht="36.75" customHeight="1">
      <c r="A21" s="229">
        <f t="shared" si="2"/>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37" t="str">
        <f>IF(基本情報入力シート!AA42="","",基本情報入力シート!AA42)</f>
        <v/>
      </c>
      <c r="S21" s="238"/>
      <c r="T21" s="239"/>
      <c r="U21" s="240" t="str">
        <f>IF(P21="","",VLOOKUP(P21,数式用!$A$5:$I$28,MATCH(T21,数式用!$C$4:$G$4,0)+2,0))</f>
        <v/>
      </c>
      <c r="V21" s="101" t="s">
        <v>239</v>
      </c>
      <c r="W21" s="241"/>
      <c r="X21" s="100" t="s">
        <v>240</v>
      </c>
      <c r="Y21" s="241"/>
      <c r="Z21" s="172" t="s">
        <v>241</v>
      </c>
      <c r="AA21" s="242"/>
      <c r="AB21" s="100" t="s">
        <v>240</v>
      </c>
      <c r="AC21" s="242"/>
      <c r="AD21" s="100" t="s">
        <v>242</v>
      </c>
      <c r="AE21" s="243" t="s">
        <v>243</v>
      </c>
      <c r="AF21" s="244" t="str">
        <f t="shared" si="3"/>
        <v/>
      </c>
      <c r="AG21" s="245" t="s">
        <v>244</v>
      </c>
      <c r="AH21" s="246" t="str">
        <f t="shared" si="1"/>
        <v/>
      </c>
    </row>
    <row r="22" spans="1:34" ht="36.75" customHeight="1">
      <c r="A22" s="229">
        <f t="shared" si="2"/>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37" t="str">
        <f>IF(基本情報入力シート!AA43="","",基本情報入力シート!AA43)</f>
        <v/>
      </c>
      <c r="S22" s="238"/>
      <c r="T22" s="239"/>
      <c r="U22" s="240" t="str">
        <f>IF(P22="","",VLOOKUP(P22,数式用!$A$5:$I$28,MATCH(T22,数式用!$C$4:$G$4,0)+2,0))</f>
        <v/>
      </c>
      <c r="V22" s="101" t="s">
        <v>239</v>
      </c>
      <c r="W22" s="241"/>
      <c r="X22" s="100" t="s">
        <v>240</v>
      </c>
      <c r="Y22" s="241"/>
      <c r="Z22" s="172" t="s">
        <v>241</v>
      </c>
      <c r="AA22" s="242"/>
      <c r="AB22" s="100" t="s">
        <v>240</v>
      </c>
      <c r="AC22" s="242"/>
      <c r="AD22" s="100" t="s">
        <v>242</v>
      </c>
      <c r="AE22" s="243" t="s">
        <v>243</v>
      </c>
      <c r="AF22" s="244" t="str">
        <f t="shared" si="3"/>
        <v/>
      </c>
      <c r="AG22" s="245" t="s">
        <v>244</v>
      </c>
      <c r="AH22" s="246" t="str">
        <f t="shared" si="1"/>
        <v/>
      </c>
    </row>
    <row r="23" spans="1:34" ht="36.75" customHeight="1">
      <c r="A23" s="229">
        <f t="shared" si="2"/>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37" t="str">
        <f>IF(基本情報入力シート!AA44="","",基本情報入力シート!AA44)</f>
        <v/>
      </c>
      <c r="S23" s="238"/>
      <c r="T23" s="239"/>
      <c r="U23" s="240" t="str">
        <f>IF(P23="","",VLOOKUP(P23,数式用!$A$5:$I$28,MATCH(T23,数式用!$C$4:$G$4,0)+2,0))</f>
        <v/>
      </c>
      <c r="V23" s="101" t="s">
        <v>239</v>
      </c>
      <c r="W23" s="241"/>
      <c r="X23" s="100" t="s">
        <v>240</v>
      </c>
      <c r="Y23" s="241"/>
      <c r="Z23" s="172" t="s">
        <v>241</v>
      </c>
      <c r="AA23" s="242"/>
      <c r="AB23" s="100" t="s">
        <v>240</v>
      </c>
      <c r="AC23" s="242"/>
      <c r="AD23" s="100" t="s">
        <v>242</v>
      </c>
      <c r="AE23" s="243" t="s">
        <v>243</v>
      </c>
      <c r="AF23" s="244" t="str">
        <f t="shared" si="3"/>
        <v/>
      </c>
      <c r="AG23" s="245" t="s">
        <v>244</v>
      </c>
      <c r="AH23" s="246" t="str">
        <f t="shared" si="1"/>
        <v/>
      </c>
    </row>
    <row r="24" spans="1:34" ht="36.75" customHeight="1">
      <c r="A24" s="229">
        <f t="shared" si="2"/>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37" t="str">
        <f>IF(基本情報入力シート!AA45="","",基本情報入力シート!AA45)</f>
        <v/>
      </c>
      <c r="S24" s="238"/>
      <c r="T24" s="239"/>
      <c r="U24" s="240" t="str">
        <f>IF(P24="","",VLOOKUP(P24,数式用!$A$5:$I$28,MATCH(T24,数式用!$C$4:$G$4,0)+2,0))</f>
        <v/>
      </c>
      <c r="V24" s="101" t="s">
        <v>239</v>
      </c>
      <c r="W24" s="241"/>
      <c r="X24" s="100" t="s">
        <v>240</v>
      </c>
      <c r="Y24" s="241"/>
      <c r="Z24" s="172" t="s">
        <v>241</v>
      </c>
      <c r="AA24" s="242"/>
      <c r="AB24" s="100" t="s">
        <v>240</v>
      </c>
      <c r="AC24" s="242"/>
      <c r="AD24" s="100" t="s">
        <v>242</v>
      </c>
      <c r="AE24" s="243" t="s">
        <v>243</v>
      </c>
      <c r="AF24" s="244" t="str">
        <f t="shared" si="3"/>
        <v/>
      </c>
      <c r="AG24" s="245" t="s">
        <v>244</v>
      </c>
      <c r="AH24" s="246" t="str">
        <f t="shared" si="1"/>
        <v/>
      </c>
    </row>
    <row r="25" spans="1:34" ht="36.75" customHeight="1">
      <c r="A25" s="229">
        <f t="shared" si="2"/>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37" t="str">
        <f>IF(基本情報入力シート!AA46="","",基本情報入力シート!AA46)</f>
        <v/>
      </c>
      <c r="S25" s="238"/>
      <c r="T25" s="239"/>
      <c r="U25" s="240" t="str">
        <f>IF(P25="","",VLOOKUP(P25,数式用!$A$5:$I$28,MATCH(T25,数式用!$C$4:$G$4,0)+2,0))</f>
        <v/>
      </c>
      <c r="V25" s="101" t="s">
        <v>239</v>
      </c>
      <c r="W25" s="241"/>
      <c r="X25" s="100" t="s">
        <v>240</v>
      </c>
      <c r="Y25" s="241"/>
      <c r="Z25" s="172" t="s">
        <v>241</v>
      </c>
      <c r="AA25" s="242"/>
      <c r="AB25" s="100" t="s">
        <v>240</v>
      </c>
      <c r="AC25" s="242"/>
      <c r="AD25" s="100" t="s">
        <v>242</v>
      </c>
      <c r="AE25" s="243" t="s">
        <v>243</v>
      </c>
      <c r="AF25" s="244" t="str">
        <f t="shared" si="3"/>
        <v/>
      </c>
      <c r="AG25" s="245" t="s">
        <v>244</v>
      </c>
      <c r="AH25" s="246" t="str">
        <f t="shared" si="1"/>
        <v/>
      </c>
    </row>
    <row r="26" spans="1:34" ht="36.75" customHeight="1">
      <c r="A26" s="229">
        <f t="shared" si="2"/>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37" t="str">
        <f>IF(基本情報入力シート!AA47="","",基本情報入力シート!AA47)</f>
        <v/>
      </c>
      <c r="S26" s="238"/>
      <c r="T26" s="239"/>
      <c r="U26" s="240" t="str">
        <f>IF(P26="","",VLOOKUP(P26,数式用!$A$5:$I$28,MATCH(T26,数式用!$C$4:$G$4,0)+2,0))</f>
        <v/>
      </c>
      <c r="V26" s="101" t="s">
        <v>239</v>
      </c>
      <c r="W26" s="241"/>
      <c r="X26" s="100" t="s">
        <v>240</v>
      </c>
      <c r="Y26" s="241"/>
      <c r="Z26" s="172" t="s">
        <v>241</v>
      </c>
      <c r="AA26" s="242"/>
      <c r="AB26" s="100" t="s">
        <v>240</v>
      </c>
      <c r="AC26" s="242"/>
      <c r="AD26" s="100" t="s">
        <v>242</v>
      </c>
      <c r="AE26" s="243" t="s">
        <v>243</v>
      </c>
      <c r="AF26" s="244" t="str">
        <f t="shared" si="3"/>
        <v/>
      </c>
      <c r="AG26" s="245" t="s">
        <v>244</v>
      </c>
      <c r="AH26" s="246" t="str">
        <f t="shared" si="1"/>
        <v/>
      </c>
    </row>
    <row r="27" spans="1:34" ht="36.75" customHeight="1">
      <c r="A27" s="229">
        <f t="shared" ref="A27:A90" si="4">A26+1</f>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37" t="str">
        <f>IF(基本情報入力シート!AA48="","",基本情報入力シート!AA48)</f>
        <v/>
      </c>
      <c r="S27" s="238"/>
      <c r="T27" s="239"/>
      <c r="U27" s="240" t="str">
        <f>IF(P27="","",VLOOKUP(P27,数式用!$A$5:$I$28,MATCH(T27,数式用!$C$4:$G$4,0)+2,0))</f>
        <v/>
      </c>
      <c r="V27" s="101" t="s">
        <v>239</v>
      </c>
      <c r="W27" s="241"/>
      <c r="X27" s="100" t="s">
        <v>240</v>
      </c>
      <c r="Y27" s="241"/>
      <c r="Z27" s="172" t="s">
        <v>241</v>
      </c>
      <c r="AA27" s="242"/>
      <c r="AB27" s="100" t="s">
        <v>240</v>
      </c>
      <c r="AC27" s="242"/>
      <c r="AD27" s="100" t="s">
        <v>242</v>
      </c>
      <c r="AE27" s="243" t="s">
        <v>243</v>
      </c>
      <c r="AF27" s="244" t="str">
        <f t="shared" si="3"/>
        <v/>
      </c>
      <c r="AG27" s="245" t="s">
        <v>244</v>
      </c>
      <c r="AH27" s="246" t="str">
        <f t="shared" si="1"/>
        <v/>
      </c>
    </row>
    <row r="28" spans="1:34" ht="36.75" customHeigh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37" t="str">
        <f>IF(基本情報入力シート!AA49="","",基本情報入力シート!AA49)</f>
        <v/>
      </c>
      <c r="S28" s="238"/>
      <c r="T28" s="239"/>
      <c r="U28" s="240" t="str">
        <f>IF(P28="","",VLOOKUP(P28,数式用!$A$5:$I$28,MATCH(T28,数式用!$C$4:$G$4,0)+2,0))</f>
        <v/>
      </c>
      <c r="V28" s="101" t="s">
        <v>239</v>
      </c>
      <c r="W28" s="241"/>
      <c r="X28" s="100" t="s">
        <v>240</v>
      </c>
      <c r="Y28" s="241"/>
      <c r="Z28" s="172" t="s">
        <v>241</v>
      </c>
      <c r="AA28" s="242"/>
      <c r="AB28" s="100" t="s">
        <v>240</v>
      </c>
      <c r="AC28" s="242"/>
      <c r="AD28" s="100" t="s">
        <v>242</v>
      </c>
      <c r="AE28" s="243" t="s">
        <v>243</v>
      </c>
      <c r="AF28" s="244" t="str">
        <f t="shared" si="3"/>
        <v/>
      </c>
      <c r="AG28" s="245" t="s">
        <v>244</v>
      </c>
      <c r="AH28" s="246" t="str">
        <f t="shared" si="1"/>
        <v/>
      </c>
    </row>
    <row r="29" spans="1:34" ht="36.75" customHeigh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37" t="str">
        <f>IF(基本情報入力シート!AA50="","",基本情報入力シート!AA50)</f>
        <v/>
      </c>
      <c r="S29" s="238"/>
      <c r="T29" s="239"/>
      <c r="U29" s="240" t="str">
        <f>IF(P29="","",VLOOKUP(P29,数式用!$A$5:$I$28,MATCH(T29,数式用!$C$4:$G$4,0)+2,0))</f>
        <v/>
      </c>
      <c r="V29" s="101" t="s">
        <v>239</v>
      </c>
      <c r="W29" s="241"/>
      <c r="X29" s="100" t="s">
        <v>240</v>
      </c>
      <c r="Y29" s="241"/>
      <c r="Z29" s="172" t="s">
        <v>241</v>
      </c>
      <c r="AA29" s="242"/>
      <c r="AB29" s="100" t="s">
        <v>240</v>
      </c>
      <c r="AC29" s="242"/>
      <c r="AD29" s="100" t="s">
        <v>242</v>
      </c>
      <c r="AE29" s="243" t="s">
        <v>243</v>
      </c>
      <c r="AF29" s="244" t="str">
        <f t="shared" si="3"/>
        <v/>
      </c>
      <c r="AG29" s="245" t="s">
        <v>244</v>
      </c>
      <c r="AH29" s="246" t="str">
        <f t="shared" si="1"/>
        <v/>
      </c>
    </row>
    <row r="30" spans="1:34" ht="36.75" customHeigh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37" t="str">
        <f>IF(基本情報入力シート!AA51="","",基本情報入力シート!AA51)</f>
        <v/>
      </c>
      <c r="S30" s="238"/>
      <c r="T30" s="239"/>
      <c r="U30" s="240" t="str">
        <f>IF(P30="","",VLOOKUP(P30,数式用!$A$5:$I$28,MATCH(T30,数式用!$C$4:$G$4,0)+2,0))</f>
        <v/>
      </c>
      <c r="V30" s="101" t="s">
        <v>239</v>
      </c>
      <c r="W30" s="241"/>
      <c r="X30" s="100" t="s">
        <v>240</v>
      </c>
      <c r="Y30" s="241"/>
      <c r="Z30" s="172" t="s">
        <v>241</v>
      </c>
      <c r="AA30" s="242"/>
      <c r="AB30" s="100" t="s">
        <v>240</v>
      </c>
      <c r="AC30" s="242"/>
      <c r="AD30" s="100" t="s">
        <v>242</v>
      </c>
      <c r="AE30" s="243" t="s">
        <v>243</v>
      </c>
      <c r="AF30" s="244" t="str">
        <f t="shared" si="3"/>
        <v/>
      </c>
      <c r="AG30" s="245" t="s">
        <v>244</v>
      </c>
      <c r="AH30" s="246" t="str">
        <f t="shared" si="1"/>
        <v/>
      </c>
    </row>
    <row r="31" spans="1:34" ht="36.75" customHeigh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37" t="str">
        <f>IF(基本情報入力シート!AA52="","",基本情報入力シート!AA52)</f>
        <v/>
      </c>
      <c r="S31" s="238"/>
      <c r="T31" s="239"/>
      <c r="U31" s="240" t="str">
        <f>IF(P31="","",VLOOKUP(P31,数式用!$A$5:$I$28,MATCH(T31,数式用!$C$4:$G$4,0)+2,0))</f>
        <v/>
      </c>
      <c r="V31" s="101" t="s">
        <v>239</v>
      </c>
      <c r="W31" s="241"/>
      <c r="X31" s="100" t="s">
        <v>240</v>
      </c>
      <c r="Y31" s="241"/>
      <c r="Z31" s="172" t="s">
        <v>241</v>
      </c>
      <c r="AA31" s="242"/>
      <c r="AB31" s="100" t="s">
        <v>240</v>
      </c>
      <c r="AC31" s="242"/>
      <c r="AD31" s="100" t="s">
        <v>242</v>
      </c>
      <c r="AE31" s="243" t="s">
        <v>243</v>
      </c>
      <c r="AF31" s="244" t="str">
        <f t="shared" si="3"/>
        <v/>
      </c>
      <c r="AG31" s="245" t="s">
        <v>244</v>
      </c>
      <c r="AH31" s="246" t="str">
        <f t="shared" si="1"/>
        <v/>
      </c>
    </row>
    <row r="32" spans="1:34" ht="36.75" customHeigh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37" t="str">
        <f>IF(基本情報入力シート!AA53="","",基本情報入力シート!AA53)</f>
        <v/>
      </c>
      <c r="S32" s="238"/>
      <c r="T32" s="239"/>
      <c r="U32" s="240" t="str">
        <f>IF(P32="","",VLOOKUP(P32,数式用!$A$5:$I$28,MATCH(T32,数式用!$C$4:$G$4,0)+2,0))</f>
        <v/>
      </c>
      <c r="V32" s="101" t="s">
        <v>239</v>
      </c>
      <c r="W32" s="241"/>
      <c r="X32" s="100" t="s">
        <v>240</v>
      </c>
      <c r="Y32" s="241"/>
      <c r="Z32" s="172" t="s">
        <v>241</v>
      </c>
      <c r="AA32" s="242"/>
      <c r="AB32" s="100" t="s">
        <v>240</v>
      </c>
      <c r="AC32" s="242"/>
      <c r="AD32" s="100" t="s">
        <v>242</v>
      </c>
      <c r="AE32" s="243" t="s">
        <v>243</v>
      </c>
      <c r="AF32" s="244" t="str">
        <f t="shared" si="3"/>
        <v/>
      </c>
      <c r="AG32" s="245" t="s">
        <v>244</v>
      </c>
      <c r="AH32" s="246" t="str">
        <f t="shared" si="1"/>
        <v/>
      </c>
    </row>
    <row r="33" spans="1:34" ht="36.75" customHeigh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37" t="str">
        <f>IF(基本情報入力シート!AA54="","",基本情報入力シート!AA54)</f>
        <v/>
      </c>
      <c r="S33" s="238"/>
      <c r="T33" s="239"/>
      <c r="U33" s="240" t="str">
        <f>IF(P33="","",VLOOKUP(P33,数式用!$A$5:$I$28,MATCH(T33,数式用!$C$4:$G$4,0)+2,0))</f>
        <v/>
      </c>
      <c r="V33" s="101" t="s">
        <v>239</v>
      </c>
      <c r="W33" s="241"/>
      <c r="X33" s="100" t="s">
        <v>240</v>
      </c>
      <c r="Y33" s="241"/>
      <c r="Z33" s="172" t="s">
        <v>241</v>
      </c>
      <c r="AA33" s="242"/>
      <c r="AB33" s="100" t="s">
        <v>240</v>
      </c>
      <c r="AC33" s="242"/>
      <c r="AD33" s="100" t="s">
        <v>242</v>
      </c>
      <c r="AE33" s="243" t="s">
        <v>243</v>
      </c>
      <c r="AF33" s="244" t="str">
        <f t="shared" si="3"/>
        <v/>
      </c>
      <c r="AG33" s="245" t="s">
        <v>244</v>
      </c>
      <c r="AH33" s="246" t="str">
        <f t="shared" si="1"/>
        <v/>
      </c>
    </row>
    <row r="34" spans="1:34" ht="36.75" customHeigh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37" t="str">
        <f>IF(基本情報入力シート!AA55="","",基本情報入力シート!AA55)</f>
        <v/>
      </c>
      <c r="S34" s="238"/>
      <c r="T34" s="239"/>
      <c r="U34" s="240" t="str">
        <f>IF(P34="","",VLOOKUP(P34,数式用!$A$5:$I$28,MATCH(T34,数式用!$C$4:$G$4,0)+2,0))</f>
        <v/>
      </c>
      <c r="V34" s="101" t="s">
        <v>239</v>
      </c>
      <c r="W34" s="241"/>
      <c r="X34" s="100" t="s">
        <v>240</v>
      </c>
      <c r="Y34" s="241"/>
      <c r="Z34" s="172" t="s">
        <v>241</v>
      </c>
      <c r="AA34" s="242"/>
      <c r="AB34" s="100" t="s">
        <v>240</v>
      </c>
      <c r="AC34" s="242"/>
      <c r="AD34" s="100" t="s">
        <v>242</v>
      </c>
      <c r="AE34" s="243" t="s">
        <v>243</v>
      </c>
      <c r="AF34" s="244" t="str">
        <f t="shared" si="3"/>
        <v/>
      </c>
      <c r="AG34" s="245" t="s">
        <v>244</v>
      </c>
      <c r="AH34" s="246" t="str">
        <f t="shared" si="1"/>
        <v/>
      </c>
    </row>
    <row r="35" spans="1:34" ht="36.75" customHeigh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37" t="str">
        <f>IF(基本情報入力シート!AA56="","",基本情報入力シート!AA56)</f>
        <v/>
      </c>
      <c r="S35" s="238"/>
      <c r="T35" s="239"/>
      <c r="U35" s="240" t="str">
        <f>IF(P35="","",VLOOKUP(P35,数式用!$A$5:$I$28,MATCH(T35,数式用!$C$4:$G$4,0)+2,0))</f>
        <v/>
      </c>
      <c r="V35" s="101" t="s">
        <v>239</v>
      </c>
      <c r="W35" s="241"/>
      <c r="X35" s="100" t="s">
        <v>240</v>
      </c>
      <c r="Y35" s="241"/>
      <c r="Z35" s="172" t="s">
        <v>241</v>
      </c>
      <c r="AA35" s="242"/>
      <c r="AB35" s="100" t="s">
        <v>240</v>
      </c>
      <c r="AC35" s="242"/>
      <c r="AD35" s="100" t="s">
        <v>242</v>
      </c>
      <c r="AE35" s="243" t="s">
        <v>243</v>
      </c>
      <c r="AF35" s="244" t="str">
        <f t="shared" si="3"/>
        <v/>
      </c>
      <c r="AG35" s="245" t="s">
        <v>244</v>
      </c>
      <c r="AH35" s="246" t="str">
        <f t="shared" si="1"/>
        <v/>
      </c>
    </row>
    <row r="36" spans="1:34" ht="36.75" customHeigh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37" t="str">
        <f>IF(基本情報入力シート!AA57="","",基本情報入力シート!AA57)</f>
        <v/>
      </c>
      <c r="S36" s="238"/>
      <c r="T36" s="239"/>
      <c r="U36" s="240" t="str">
        <f>IF(P36="","",VLOOKUP(P36,数式用!$A$5:$I$28,MATCH(T36,数式用!$C$4:$G$4,0)+2,0))</f>
        <v/>
      </c>
      <c r="V36" s="101" t="s">
        <v>239</v>
      </c>
      <c r="W36" s="241"/>
      <c r="X36" s="100" t="s">
        <v>240</v>
      </c>
      <c r="Y36" s="241"/>
      <c r="Z36" s="172" t="s">
        <v>241</v>
      </c>
      <c r="AA36" s="242"/>
      <c r="AB36" s="100" t="s">
        <v>240</v>
      </c>
      <c r="AC36" s="242"/>
      <c r="AD36" s="100" t="s">
        <v>242</v>
      </c>
      <c r="AE36" s="243" t="s">
        <v>243</v>
      </c>
      <c r="AF36" s="244" t="str">
        <f t="shared" si="3"/>
        <v/>
      </c>
      <c r="AG36" s="245" t="s">
        <v>244</v>
      </c>
      <c r="AH36" s="246" t="str">
        <f t="shared" si="1"/>
        <v/>
      </c>
    </row>
    <row r="37" spans="1:34" ht="36.75" customHeigh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37" t="str">
        <f>IF(基本情報入力シート!AA58="","",基本情報入力シート!AA58)</f>
        <v/>
      </c>
      <c r="S37" s="238"/>
      <c r="T37" s="239"/>
      <c r="U37" s="240" t="str">
        <f>IF(P37="","",VLOOKUP(P37,数式用!$A$5:$I$28,MATCH(T37,数式用!$C$4:$G$4,0)+2,0))</f>
        <v/>
      </c>
      <c r="V37" s="101" t="s">
        <v>239</v>
      </c>
      <c r="W37" s="241"/>
      <c r="X37" s="100" t="s">
        <v>240</v>
      </c>
      <c r="Y37" s="241"/>
      <c r="Z37" s="172" t="s">
        <v>241</v>
      </c>
      <c r="AA37" s="242"/>
      <c r="AB37" s="100" t="s">
        <v>240</v>
      </c>
      <c r="AC37" s="242"/>
      <c r="AD37" s="100" t="s">
        <v>242</v>
      </c>
      <c r="AE37" s="243" t="s">
        <v>243</v>
      </c>
      <c r="AF37" s="244" t="str">
        <f t="shared" si="3"/>
        <v/>
      </c>
      <c r="AG37" s="245" t="s">
        <v>244</v>
      </c>
      <c r="AH37" s="246" t="str">
        <f t="shared" si="1"/>
        <v/>
      </c>
    </row>
    <row r="38" spans="1:34" ht="36.75" customHeigh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37" t="str">
        <f>IF(基本情報入力シート!AA59="","",基本情報入力シート!AA59)</f>
        <v/>
      </c>
      <c r="S38" s="238"/>
      <c r="T38" s="239"/>
      <c r="U38" s="240" t="str">
        <f>IF(P38="","",VLOOKUP(P38,数式用!$A$5:$I$28,MATCH(T38,数式用!$C$4:$G$4,0)+2,0))</f>
        <v/>
      </c>
      <c r="V38" s="101" t="s">
        <v>239</v>
      </c>
      <c r="W38" s="241"/>
      <c r="X38" s="100" t="s">
        <v>240</v>
      </c>
      <c r="Y38" s="241"/>
      <c r="Z38" s="172" t="s">
        <v>241</v>
      </c>
      <c r="AA38" s="242"/>
      <c r="AB38" s="100" t="s">
        <v>240</v>
      </c>
      <c r="AC38" s="242"/>
      <c r="AD38" s="100" t="s">
        <v>242</v>
      </c>
      <c r="AE38" s="243" t="s">
        <v>243</v>
      </c>
      <c r="AF38" s="244" t="str">
        <f t="shared" si="3"/>
        <v/>
      </c>
      <c r="AG38" s="245" t="s">
        <v>244</v>
      </c>
      <c r="AH38" s="246" t="str">
        <f t="shared" si="1"/>
        <v/>
      </c>
    </row>
    <row r="39" spans="1:34" ht="36.75" customHeigh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37" t="str">
        <f>IF(基本情報入力シート!AA60="","",基本情報入力シート!AA60)</f>
        <v/>
      </c>
      <c r="S39" s="238"/>
      <c r="T39" s="239"/>
      <c r="U39" s="240" t="str">
        <f>IF(P39="","",VLOOKUP(P39,数式用!$A$5:$I$28,MATCH(T39,数式用!$C$4:$G$4,0)+2,0))</f>
        <v/>
      </c>
      <c r="V39" s="101" t="s">
        <v>239</v>
      </c>
      <c r="W39" s="241"/>
      <c r="X39" s="100" t="s">
        <v>240</v>
      </c>
      <c r="Y39" s="241"/>
      <c r="Z39" s="172" t="s">
        <v>241</v>
      </c>
      <c r="AA39" s="242"/>
      <c r="AB39" s="100" t="s">
        <v>240</v>
      </c>
      <c r="AC39" s="242"/>
      <c r="AD39" s="100" t="s">
        <v>242</v>
      </c>
      <c r="AE39" s="243" t="s">
        <v>243</v>
      </c>
      <c r="AF39" s="244" t="str">
        <f t="shared" si="3"/>
        <v/>
      </c>
      <c r="AG39" s="245" t="s">
        <v>244</v>
      </c>
      <c r="AH39" s="246" t="str">
        <f t="shared" si="1"/>
        <v/>
      </c>
    </row>
    <row r="40" spans="1:34" ht="36.75" customHeigh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37" t="str">
        <f>IF(基本情報入力シート!AA61="","",基本情報入力シート!AA61)</f>
        <v/>
      </c>
      <c r="S40" s="238"/>
      <c r="T40" s="239"/>
      <c r="U40" s="240" t="str">
        <f>IF(P40="","",VLOOKUP(P40,数式用!$A$5:$I$28,MATCH(T40,数式用!$C$4:$G$4,0)+2,0))</f>
        <v/>
      </c>
      <c r="V40" s="101" t="s">
        <v>239</v>
      </c>
      <c r="W40" s="241"/>
      <c r="X40" s="100" t="s">
        <v>240</v>
      </c>
      <c r="Y40" s="241"/>
      <c r="Z40" s="172" t="s">
        <v>241</v>
      </c>
      <c r="AA40" s="242"/>
      <c r="AB40" s="100" t="s">
        <v>240</v>
      </c>
      <c r="AC40" s="242"/>
      <c r="AD40" s="100" t="s">
        <v>242</v>
      </c>
      <c r="AE40" s="243" t="s">
        <v>243</v>
      </c>
      <c r="AF40" s="244" t="str">
        <f t="shared" si="3"/>
        <v/>
      </c>
      <c r="AG40" s="245" t="s">
        <v>244</v>
      </c>
      <c r="AH40" s="246" t="str">
        <f t="shared" si="1"/>
        <v/>
      </c>
    </row>
    <row r="41" spans="1:34" ht="36.75" customHeigh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37" t="str">
        <f>IF(基本情報入力シート!AA62="","",基本情報入力シート!AA62)</f>
        <v/>
      </c>
      <c r="S41" s="238"/>
      <c r="T41" s="239"/>
      <c r="U41" s="240" t="str">
        <f>IF(P41="","",VLOOKUP(P41,数式用!$A$5:$I$28,MATCH(T41,数式用!$C$4:$G$4,0)+2,0))</f>
        <v/>
      </c>
      <c r="V41" s="101" t="s">
        <v>239</v>
      </c>
      <c r="W41" s="241"/>
      <c r="X41" s="100" t="s">
        <v>240</v>
      </c>
      <c r="Y41" s="241"/>
      <c r="Z41" s="172" t="s">
        <v>241</v>
      </c>
      <c r="AA41" s="242"/>
      <c r="AB41" s="100" t="s">
        <v>240</v>
      </c>
      <c r="AC41" s="242"/>
      <c r="AD41" s="100" t="s">
        <v>242</v>
      </c>
      <c r="AE41" s="243" t="s">
        <v>243</v>
      </c>
      <c r="AF41" s="244" t="str">
        <f t="shared" si="3"/>
        <v/>
      </c>
      <c r="AG41" s="245" t="s">
        <v>244</v>
      </c>
      <c r="AH41" s="246" t="str">
        <f t="shared" si="1"/>
        <v/>
      </c>
    </row>
    <row r="42" spans="1:34" ht="36.75" customHeigh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37" t="str">
        <f>IF(基本情報入力シート!AA63="","",基本情報入力シート!AA63)</f>
        <v/>
      </c>
      <c r="S42" s="238"/>
      <c r="T42" s="239"/>
      <c r="U42" s="240" t="str">
        <f>IF(P42="","",VLOOKUP(P42,数式用!$A$5:$I$28,MATCH(T42,数式用!$C$4:$G$4,0)+2,0))</f>
        <v/>
      </c>
      <c r="V42" s="101" t="s">
        <v>239</v>
      </c>
      <c r="W42" s="241"/>
      <c r="X42" s="100" t="s">
        <v>240</v>
      </c>
      <c r="Y42" s="241"/>
      <c r="Z42" s="172" t="s">
        <v>241</v>
      </c>
      <c r="AA42" s="242"/>
      <c r="AB42" s="100" t="s">
        <v>240</v>
      </c>
      <c r="AC42" s="242"/>
      <c r="AD42" s="100" t="s">
        <v>242</v>
      </c>
      <c r="AE42" s="243" t="s">
        <v>243</v>
      </c>
      <c r="AF42" s="244" t="str">
        <f t="shared" si="3"/>
        <v/>
      </c>
      <c r="AG42" s="245" t="s">
        <v>244</v>
      </c>
      <c r="AH42" s="246" t="str">
        <f t="shared" si="1"/>
        <v/>
      </c>
    </row>
    <row r="43" spans="1:34" ht="36.75" customHeigh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37" t="str">
        <f>IF(基本情報入力シート!AA64="","",基本情報入力シート!AA64)</f>
        <v/>
      </c>
      <c r="S43" s="238"/>
      <c r="T43" s="239"/>
      <c r="U43" s="240" t="str">
        <f>IF(P43="","",VLOOKUP(P43,数式用!$A$5:$I$28,MATCH(T43,数式用!$C$4:$G$4,0)+2,0))</f>
        <v/>
      </c>
      <c r="V43" s="101" t="s">
        <v>239</v>
      </c>
      <c r="W43" s="241"/>
      <c r="X43" s="100" t="s">
        <v>240</v>
      </c>
      <c r="Y43" s="241"/>
      <c r="Z43" s="172" t="s">
        <v>241</v>
      </c>
      <c r="AA43" s="242"/>
      <c r="AB43" s="100" t="s">
        <v>240</v>
      </c>
      <c r="AC43" s="242"/>
      <c r="AD43" s="100" t="s">
        <v>242</v>
      </c>
      <c r="AE43" s="243" t="s">
        <v>243</v>
      </c>
      <c r="AF43" s="244" t="str">
        <f t="shared" si="3"/>
        <v/>
      </c>
      <c r="AG43" s="245" t="s">
        <v>244</v>
      </c>
      <c r="AH43" s="246" t="str">
        <f t="shared" si="1"/>
        <v/>
      </c>
    </row>
    <row r="44" spans="1:34" ht="36.75" customHeigh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37" t="str">
        <f>IF(基本情報入力シート!AA65="","",基本情報入力シート!AA65)</f>
        <v/>
      </c>
      <c r="S44" s="238"/>
      <c r="T44" s="239"/>
      <c r="U44" s="240" t="str">
        <f>IF(P44="","",VLOOKUP(P44,数式用!$A$5:$I$28,MATCH(T44,数式用!$C$4:$G$4,0)+2,0))</f>
        <v/>
      </c>
      <c r="V44" s="101" t="s">
        <v>239</v>
      </c>
      <c r="W44" s="241"/>
      <c r="X44" s="100" t="s">
        <v>240</v>
      </c>
      <c r="Y44" s="241"/>
      <c r="Z44" s="172" t="s">
        <v>241</v>
      </c>
      <c r="AA44" s="242"/>
      <c r="AB44" s="100" t="s">
        <v>240</v>
      </c>
      <c r="AC44" s="242"/>
      <c r="AD44" s="100" t="s">
        <v>242</v>
      </c>
      <c r="AE44" s="243" t="s">
        <v>243</v>
      </c>
      <c r="AF44" s="244" t="str">
        <f t="shared" si="3"/>
        <v/>
      </c>
      <c r="AG44" s="245" t="s">
        <v>244</v>
      </c>
      <c r="AH44" s="246" t="str">
        <f t="shared" si="1"/>
        <v/>
      </c>
    </row>
    <row r="45" spans="1:34" ht="36.75" customHeigh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37" t="str">
        <f>IF(基本情報入力シート!AA66="","",基本情報入力シート!AA66)</f>
        <v/>
      </c>
      <c r="S45" s="238"/>
      <c r="T45" s="239"/>
      <c r="U45" s="240" t="str">
        <f>IF(P45="","",VLOOKUP(P45,数式用!$A$5:$I$28,MATCH(T45,数式用!$C$4:$G$4,0)+2,0))</f>
        <v/>
      </c>
      <c r="V45" s="101" t="s">
        <v>239</v>
      </c>
      <c r="W45" s="241"/>
      <c r="X45" s="100" t="s">
        <v>240</v>
      </c>
      <c r="Y45" s="241"/>
      <c r="Z45" s="172" t="s">
        <v>241</v>
      </c>
      <c r="AA45" s="242"/>
      <c r="AB45" s="100" t="s">
        <v>240</v>
      </c>
      <c r="AC45" s="242"/>
      <c r="AD45" s="100" t="s">
        <v>242</v>
      </c>
      <c r="AE45" s="243" t="s">
        <v>243</v>
      </c>
      <c r="AF45" s="244" t="str">
        <f t="shared" si="3"/>
        <v/>
      </c>
      <c r="AG45" s="245" t="s">
        <v>244</v>
      </c>
      <c r="AH45" s="246" t="str">
        <f t="shared" si="1"/>
        <v/>
      </c>
    </row>
    <row r="46" spans="1:34" ht="36.75" customHeigh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37" t="str">
        <f>IF(基本情報入力シート!AA67="","",基本情報入力シート!AA67)</f>
        <v/>
      </c>
      <c r="S46" s="238"/>
      <c r="T46" s="239"/>
      <c r="U46" s="240" t="str">
        <f>IF(P46="","",VLOOKUP(P46,数式用!$A$5:$I$28,MATCH(T46,数式用!$C$4:$G$4,0)+2,0))</f>
        <v/>
      </c>
      <c r="V46" s="101" t="s">
        <v>239</v>
      </c>
      <c r="W46" s="241"/>
      <c r="X46" s="100" t="s">
        <v>240</v>
      </c>
      <c r="Y46" s="241"/>
      <c r="Z46" s="172" t="s">
        <v>241</v>
      </c>
      <c r="AA46" s="242"/>
      <c r="AB46" s="100" t="s">
        <v>240</v>
      </c>
      <c r="AC46" s="242"/>
      <c r="AD46" s="100" t="s">
        <v>242</v>
      </c>
      <c r="AE46" s="243" t="s">
        <v>243</v>
      </c>
      <c r="AF46" s="244" t="str">
        <f t="shared" si="3"/>
        <v/>
      </c>
      <c r="AG46" s="245" t="s">
        <v>244</v>
      </c>
      <c r="AH46" s="246" t="str">
        <f t="shared" si="1"/>
        <v/>
      </c>
    </row>
    <row r="47" spans="1:34" ht="36.75" customHeigh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37" t="str">
        <f>IF(基本情報入力シート!AA68="","",基本情報入力シート!AA68)</f>
        <v/>
      </c>
      <c r="S47" s="238"/>
      <c r="T47" s="239"/>
      <c r="U47" s="240" t="str">
        <f>IF(P47="","",VLOOKUP(P47,数式用!$A$5:$I$28,MATCH(T47,数式用!$C$4:$G$4,0)+2,0))</f>
        <v/>
      </c>
      <c r="V47" s="101" t="s">
        <v>239</v>
      </c>
      <c r="W47" s="241"/>
      <c r="X47" s="100" t="s">
        <v>240</v>
      </c>
      <c r="Y47" s="241"/>
      <c r="Z47" s="172" t="s">
        <v>241</v>
      </c>
      <c r="AA47" s="242"/>
      <c r="AB47" s="100" t="s">
        <v>240</v>
      </c>
      <c r="AC47" s="242"/>
      <c r="AD47" s="100" t="s">
        <v>242</v>
      </c>
      <c r="AE47" s="243" t="s">
        <v>243</v>
      </c>
      <c r="AF47" s="244" t="str">
        <f t="shared" si="3"/>
        <v/>
      </c>
      <c r="AG47" s="245" t="s">
        <v>244</v>
      </c>
      <c r="AH47" s="246" t="str">
        <f t="shared" si="1"/>
        <v/>
      </c>
    </row>
    <row r="48" spans="1:34" ht="36.75" customHeigh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37" t="str">
        <f>IF(基本情報入力シート!AA69="","",基本情報入力シート!AA69)</f>
        <v/>
      </c>
      <c r="S48" s="238"/>
      <c r="T48" s="239"/>
      <c r="U48" s="240" t="str">
        <f>IF(P48="","",VLOOKUP(P48,数式用!$A$5:$I$28,MATCH(T48,数式用!$C$4:$G$4,0)+2,0))</f>
        <v/>
      </c>
      <c r="V48" s="101" t="s">
        <v>239</v>
      </c>
      <c r="W48" s="241"/>
      <c r="X48" s="100" t="s">
        <v>240</v>
      </c>
      <c r="Y48" s="241"/>
      <c r="Z48" s="172" t="s">
        <v>241</v>
      </c>
      <c r="AA48" s="242"/>
      <c r="AB48" s="100" t="s">
        <v>240</v>
      </c>
      <c r="AC48" s="242"/>
      <c r="AD48" s="100" t="s">
        <v>242</v>
      </c>
      <c r="AE48" s="243" t="s">
        <v>243</v>
      </c>
      <c r="AF48" s="244" t="str">
        <f t="shared" si="3"/>
        <v/>
      </c>
      <c r="AG48" s="245" t="s">
        <v>244</v>
      </c>
      <c r="AH48" s="246" t="str">
        <f t="shared" si="1"/>
        <v/>
      </c>
    </row>
    <row r="49" spans="1:34" ht="36.75" customHeigh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37" t="str">
        <f>IF(基本情報入力シート!AA70="","",基本情報入力シート!AA70)</f>
        <v/>
      </c>
      <c r="S49" s="238"/>
      <c r="T49" s="239"/>
      <c r="U49" s="240" t="str">
        <f>IF(P49="","",VLOOKUP(P49,数式用!$A$5:$I$28,MATCH(T49,数式用!$C$4:$G$4,0)+2,0))</f>
        <v/>
      </c>
      <c r="V49" s="101" t="s">
        <v>239</v>
      </c>
      <c r="W49" s="241"/>
      <c r="X49" s="100" t="s">
        <v>240</v>
      </c>
      <c r="Y49" s="241"/>
      <c r="Z49" s="172" t="s">
        <v>241</v>
      </c>
      <c r="AA49" s="242"/>
      <c r="AB49" s="100" t="s">
        <v>240</v>
      </c>
      <c r="AC49" s="242"/>
      <c r="AD49" s="100" t="s">
        <v>242</v>
      </c>
      <c r="AE49" s="243" t="s">
        <v>243</v>
      </c>
      <c r="AF49" s="244" t="str">
        <f t="shared" si="3"/>
        <v/>
      </c>
      <c r="AG49" s="245" t="s">
        <v>244</v>
      </c>
      <c r="AH49" s="246" t="str">
        <f t="shared" si="1"/>
        <v/>
      </c>
    </row>
    <row r="50" spans="1:34" ht="36.75" customHeigh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37" t="str">
        <f>IF(基本情報入力シート!AA71="","",基本情報入力シート!AA71)</f>
        <v/>
      </c>
      <c r="S50" s="238"/>
      <c r="T50" s="239"/>
      <c r="U50" s="240" t="str">
        <f>IF(P50="","",VLOOKUP(P50,数式用!$A$5:$I$28,MATCH(T50,数式用!$C$4:$G$4,0)+2,0))</f>
        <v/>
      </c>
      <c r="V50" s="101" t="s">
        <v>239</v>
      </c>
      <c r="W50" s="241"/>
      <c r="X50" s="100" t="s">
        <v>240</v>
      </c>
      <c r="Y50" s="241"/>
      <c r="Z50" s="172" t="s">
        <v>241</v>
      </c>
      <c r="AA50" s="242"/>
      <c r="AB50" s="100" t="s">
        <v>240</v>
      </c>
      <c r="AC50" s="242"/>
      <c r="AD50" s="100" t="s">
        <v>242</v>
      </c>
      <c r="AE50" s="243" t="s">
        <v>243</v>
      </c>
      <c r="AF50" s="244" t="str">
        <f t="shared" si="3"/>
        <v/>
      </c>
      <c r="AG50" s="245" t="s">
        <v>244</v>
      </c>
      <c r="AH50" s="246" t="str">
        <f t="shared" si="1"/>
        <v/>
      </c>
    </row>
    <row r="51" spans="1:34" ht="36.75" customHeigh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37" t="str">
        <f>IF(基本情報入力シート!AA72="","",基本情報入力シート!AA72)</f>
        <v/>
      </c>
      <c r="S51" s="238"/>
      <c r="T51" s="239"/>
      <c r="U51" s="240" t="str">
        <f>IF(P51="","",VLOOKUP(P51,数式用!$A$5:$I$28,MATCH(T51,数式用!$C$4:$G$4,0)+2,0))</f>
        <v/>
      </c>
      <c r="V51" s="101" t="s">
        <v>239</v>
      </c>
      <c r="W51" s="241"/>
      <c r="X51" s="100" t="s">
        <v>240</v>
      </c>
      <c r="Y51" s="241"/>
      <c r="Z51" s="172" t="s">
        <v>241</v>
      </c>
      <c r="AA51" s="242"/>
      <c r="AB51" s="100" t="s">
        <v>240</v>
      </c>
      <c r="AC51" s="242"/>
      <c r="AD51" s="100" t="s">
        <v>242</v>
      </c>
      <c r="AE51" s="243" t="s">
        <v>243</v>
      </c>
      <c r="AF51" s="244" t="str">
        <f t="shared" si="3"/>
        <v/>
      </c>
      <c r="AG51" s="247" t="s">
        <v>244</v>
      </c>
      <c r="AH51" s="246" t="str">
        <f t="shared" si="1"/>
        <v/>
      </c>
    </row>
    <row r="52" spans="1:34" ht="36.75" customHeigh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37" t="str">
        <f>IF(基本情報入力シート!AA73="","",基本情報入力シート!AA73)</f>
        <v/>
      </c>
      <c r="S52" s="238"/>
      <c r="T52" s="239"/>
      <c r="U52" s="240" t="str">
        <f>IF(P52="","",VLOOKUP(P52,数式用!$A$5:$I$28,MATCH(T52,数式用!$C$4:$G$4,0)+2,0))</f>
        <v/>
      </c>
      <c r="V52" s="101" t="s">
        <v>239</v>
      </c>
      <c r="W52" s="241"/>
      <c r="X52" s="100" t="s">
        <v>240</v>
      </c>
      <c r="Y52" s="241"/>
      <c r="Z52" s="172" t="s">
        <v>241</v>
      </c>
      <c r="AA52" s="242"/>
      <c r="AB52" s="100" t="s">
        <v>240</v>
      </c>
      <c r="AC52" s="242"/>
      <c r="AD52" s="100" t="s">
        <v>242</v>
      </c>
      <c r="AE52" s="243" t="s">
        <v>243</v>
      </c>
      <c r="AF52" s="244" t="str">
        <f t="shared" si="3"/>
        <v/>
      </c>
      <c r="AG52" s="247" t="s">
        <v>244</v>
      </c>
      <c r="AH52" s="246" t="str">
        <f t="shared" si="1"/>
        <v/>
      </c>
    </row>
    <row r="53" spans="1:34" ht="36.75" customHeigh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37" t="str">
        <f>IF(基本情報入力シート!AA74="","",基本情報入力シート!AA74)</f>
        <v/>
      </c>
      <c r="S53" s="238"/>
      <c r="T53" s="239"/>
      <c r="U53" s="240" t="str">
        <f>IF(P53="","",VLOOKUP(P53,数式用!$A$5:$I$28,MATCH(T53,数式用!$C$4:$G$4,0)+2,0))</f>
        <v/>
      </c>
      <c r="V53" s="101" t="s">
        <v>239</v>
      </c>
      <c r="W53" s="241"/>
      <c r="X53" s="100" t="s">
        <v>240</v>
      </c>
      <c r="Y53" s="241"/>
      <c r="Z53" s="172" t="s">
        <v>241</v>
      </c>
      <c r="AA53" s="242"/>
      <c r="AB53" s="100" t="s">
        <v>240</v>
      </c>
      <c r="AC53" s="242"/>
      <c r="AD53" s="100" t="s">
        <v>242</v>
      </c>
      <c r="AE53" s="243" t="s">
        <v>243</v>
      </c>
      <c r="AF53" s="244" t="str">
        <f t="shared" si="3"/>
        <v/>
      </c>
      <c r="AG53" s="247" t="s">
        <v>244</v>
      </c>
      <c r="AH53" s="246" t="str">
        <f t="shared" si="1"/>
        <v/>
      </c>
    </row>
    <row r="54" spans="1:34" ht="36.75" customHeigh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37" t="str">
        <f>IF(基本情報入力シート!AA75="","",基本情報入力シート!AA75)</f>
        <v/>
      </c>
      <c r="S54" s="238"/>
      <c r="T54" s="239"/>
      <c r="U54" s="240" t="str">
        <f>IF(P54="","",VLOOKUP(P54,数式用!$A$5:$I$28,MATCH(T54,数式用!$C$4:$G$4,0)+2,0))</f>
        <v/>
      </c>
      <c r="V54" s="101" t="s">
        <v>239</v>
      </c>
      <c r="W54" s="241"/>
      <c r="X54" s="100" t="s">
        <v>240</v>
      </c>
      <c r="Y54" s="241"/>
      <c r="Z54" s="172" t="s">
        <v>241</v>
      </c>
      <c r="AA54" s="242"/>
      <c r="AB54" s="100" t="s">
        <v>240</v>
      </c>
      <c r="AC54" s="242"/>
      <c r="AD54" s="100" t="s">
        <v>242</v>
      </c>
      <c r="AE54" s="243" t="s">
        <v>243</v>
      </c>
      <c r="AF54" s="244" t="str">
        <f t="shared" si="3"/>
        <v/>
      </c>
      <c r="AG54" s="247" t="s">
        <v>244</v>
      </c>
      <c r="AH54" s="246" t="str">
        <f t="shared" si="1"/>
        <v/>
      </c>
    </row>
    <row r="55" spans="1:34" ht="36.75" customHeigh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37" t="str">
        <f>IF(基本情報入力シート!AA76="","",基本情報入力シート!AA76)</f>
        <v/>
      </c>
      <c r="S55" s="238"/>
      <c r="T55" s="239"/>
      <c r="U55" s="240" t="str">
        <f>IF(P55="","",VLOOKUP(P55,数式用!$A$5:$I$28,MATCH(T55,数式用!$C$4:$G$4,0)+2,0))</f>
        <v/>
      </c>
      <c r="V55" s="101" t="s">
        <v>239</v>
      </c>
      <c r="W55" s="241"/>
      <c r="X55" s="100" t="s">
        <v>240</v>
      </c>
      <c r="Y55" s="241"/>
      <c r="Z55" s="172" t="s">
        <v>241</v>
      </c>
      <c r="AA55" s="242"/>
      <c r="AB55" s="100" t="s">
        <v>240</v>
      </c>
      <c r="AC55" s="242"/>
      <c r="AD55" s="100" t="s">
        <v>242</v>
      </c>
      <c r="AE55" s="243" t="s">
        <v>243</v>
      </c>
      <c r="AF55" s="244" t="str">
        <f t="shared" si="3"/>
        <v/>
      </c>
      <c r="AG55" s="247" t="s">
        <v>244</v>
      </c>
      <c r="AH55" s="246" t="str">
        <f t="shared" si="1"/>
        <v/>
      </c>
    </row>
    <row r="56" spans="1:34" ht="36.75" customHeigh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37" t="str">
        <f>IF(基本情報入力シート!AA77="","",基本情報入力シート!AA77)</f>
        <v/>
      </c>
      <c r="S56" s="238"/>
      <c r="T56" s="239"/>
      <c r="U56" s="240" t="str">
        <f>IF(P56="","",VLOOKUP(P56,数式用!$A$5:$I$28,MATCH(T56,数式用!$C$4:$G$4,0)+2,0))</f>
        <v/>
      </c>
      <c r="V56" s="101" t="s">
        <v>239</v>
      </c>
      <c r="W56" s="241"/>
      <c r="X56" s="100" t="s">
        <v>240</v>
      </c>
      <c r="Y56" s="241"/>
      <c r="Z56" s="172" t="s">
        <v>241</v>
      </c>
      <c r="AA56" s="242"/>
      <c r="AB56" s="100" t="s">
        <v>240</v>
      </c>
      <c r="AC56" s="242"/>
      <c r="AD56" s="100" t="s">
        <v>242</v>
      </c>
      <c r="AE56" s="243" t="s">
        <v>243</v>
      </c>
      <c r="AF56" s="244" t="str">
        <f t="shared" si="3"/>
        <v/>
      </c>
      <c r="AG56" s="247" t="s">
        <v>244</v>
      </c>
      <c r="AH56" s="246" t="str">
        <f t="shared" si="1"/>
        <v/>
      </c>
    </row>
    <row r="57" spans="1:34" ht="36.75" customHeigh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37" t="str">
        <f>IF(基本情報入力シート!AA78="","",基本情報入力シート!AA78)</f>
        <v/>
      </c>
      <c r="S57" s="238"/>
      <c r="T57" s="239"/>
      <c r="U57" s="240" t="str">
        <f>IF(P57="","",VLOOKUP(P57,数式用!$A$5:$I$28,MATCH(T57,数式用!$C$4:$G$4,0)+2,0))</f>
        <v/>
      </c>
      <c r="V57" s="101" t="s">
        <v>239</v>
      </c>
      <c r="W57" s="241"/>
      <c r="X57" s="100" t="s">
        <v>240</v>
      </c>
      <c r="Y57" s="241"/>
      <c r="Z57" s="172" t="s">
        <v>241</v>
      </c>
      <c r="AA57" s="242"/>
      <c r="AB57" s="100" t="s">
        <v>240</v>
      </c>
      <c r="AC57" s="242"/>
      <c r="AD57" s="100" t="s">
        <v>242</v>
      </c>
      <c r="AE57" s="243" t="s">
        <v>243</v>
      </c>
      <c r="AF57" s="244" t="str">
        <f t="shared" si="3"/>
        <v/>
      </c>
      <c r="AG57" s="247" t="s">
        <v>244</v>
      </c>
      <c r="AH57" s="246" t="str">
        <f t="shared" si="1"/>
        <v/>
      </c>
    </row>
    <row r="58" spans="1:34" ht="36.75" customHeigh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37" t="str">
        <f>IF(基本情報入力シート!AA79="","",基本情報入力シート!AA79)</f>
        <v/>
      </c>
      <c r="S58" s="238"/>
      <c r="T58" s="239"/>
      <c r="U58" s="240" t="str">
        <f>IF(P58="","",VLOOKUP(P58,数式用!$A$5:$I$28,MATCH(T58,数式用!$C$4:$G$4,0)+2,0))</f>
        <v/>
      </c>
      <c r="V58" s="101" t="s">
        <v>239</v>
      </c>
      <c r="W58" s="241"/>
      <c r="X58" s="100" t="s">
        <v>240</v>
      </c>
      <c r="Y58" s="241"/>
      <c r="Z58" s="172" t="s">
        <v>241</v>
      </c>
      <c r="AA58" s="242"/>
      <c r="AB58" s="100" t="s">
        <v>240</v>
      </c>
      <c r="AC58" s="242"/>
      <c r="AD58" s="100" t="s">
        <v>242</v>
      </c>
      <c r="AE58" s="243" t="s">
        <v>243</v>
      </c>
      <c r="AF58" s="244" t="str">
        <f t="shared" si="3"/>
        <v/>
      </c>
      <c r="AG58" s="247" t="s">
        <v>244</v>
      </c>
      <c r="AH58" s="246" t="str">
        <f t="shared" si="1"/>
        <v/>
      </c>
    </row>
    <row r="59" spans="1:34" ht="36.75" customHeigh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37" t="str">
        <f>IF(基本情報入力シート!AA80="","",基本情報入力シート!AA80)</f>
        <v/>
      </c>
      <c r="S59" s="238"/>
      <c r="T59" s="239"/>
      <c r="U59" s="240" t="str">
        <f>IF(P59="","",VLOOKUP(P59,数式用!$A$5:$I$28,MATCH(T59,数式用!$C$4:$G$4,0)+2,0))</f>
        <v/>
      </c>
      <c r="V59" s="101" t="s">
        <v>239</v>
      </c>
      <c r="W59" s="241"/>
      <c r="X59" s="100" t="s">
        <v>240</v>
      </c>
      <c r="Y59" s="241"/>
      <c r="Z59" s="172" t="s">
        <v>241</v>
      </c>
      <c r="AA59" s="242"/>
      <c r="AB59" s="100" t="s">
        <v>240</v>
      </c>
      <c r="AC59" s="242"/>
      <c r="AD59" s="100" t="s">
        <v>242</v>
      </c>
      <c r="AE59" s="243" t="s">
        <v>243</v>
      </c>
      <c r="AF59" s="244" t="str">
        <f t="shared" si="3"/>
        <v/>
      </c>
      <c r="AG59" s="247" t="s">
        <v>244</v>
      </c>
      <c r="AH59" s="246" t="str">
        <f t="shared" si="1"/>
        <v/>
      </c>
    </row>
    <row r="60" spans="1:34" ht="36.75" customHeigh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37" t="str">
        <f>IF(基本情報入力シート!AA81="","",基本情報入力シート!AA81)</f>
        <v/>
      </c>
      <c r="S60" s="238"/>
      <c r="T60" s="239"/>
      <c r="U60" s="240" t="str">
        <f>IF(P60="","",VLOOKUP(P60,数式用!$A$5:$I$28,MATCH(T60,数式用!$C$4:$G$4,0)+2,0))</f>
        <v/>
      </c>
      <c r="V60" s="101" t="s">
        <v>239</v>
      </c>
      <c r="W60" s="241"/>
      <c r="X60" s="100" t="s">
        <v>240</v>
      </c>
      <c r="Y60" s="241"/>
      <c r="Z60" s="172" t="s">
        <v>241</v>
      </c>
      <c r="AA60" s="242"/>
      <c r="AB60" s="100" t="s">
        <v>240</v>
      </c>
      <c r="AC60" s="242"/>
      <c r="AD60" s="100" t="s">
        <v>242</v>
      </c>
      <c r="AE60" s="243" t="s">
        <v>243</v>
      </c>
      <c r="AF60" s="244" t="str">
        <f t="shared" si="3"/>
        <v/>
      </c>
      <c r="AG60" s="247" t="s">
        <v>244</v>
      </c>
      <c r="AH60" s="246" t="str">
        <f t="shared" si="1"/>
        <v/>
      </c>
    </row>
    <row r="61" spans="1:34" ht="36.75" customHeigh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37" t="str">
        <f>IF(基本情報入力シート!AA82="","",基本情報入力シート!AA82)</f>
        <v/>
      </c>
      <c r="S61" s="238"/>
      <c r="T61" s="239"/>
      <c r="U61" s="240" t="str">
        <f>IF(P61="","",VLOOKUP(P61,数式用!$A$5:$I$28,MATCH(T61,数式用!$C$4:$G$4,0)+2,0))</f>
        <v/>
      </c>
      <c r="V61" s="101" t="s">
        <v>239</v>
      </c>
      <c r="W61" s="241"/>
      <c r="X61" s="100" t="s">
        <v>240</v>
      </c>
      <c r="Y61" s="241"/>
      <c r="Z61" s="172" t="s">
        <v>241</v>
      </c>
      <c r="AA61" s="242"/>
      <c r="AB61" s="100" t="s">
        <v>240</v>
      </c>
      <c r="AC61" s="242"/>
      <c r="AD61" s="100" t="s">
        <v>242</v>
      </c>
      <c r="AE61" s="243" t="s">
        <v>243</v>
      </c>
      <c r="AF61" s="244" t="str">
        <f t="shared" si="3"/>
        <v/>
      </c>
      <c r="AG61" s="247" t="s">
        <v>244</v>
      </c>
      <c r="AH61" s="246" t="str">
        <f t="shared" si="1"/>
        <v/>
      </c>
    </row>
    <row r="62" spans="1:34" ht="36.75" customHeigh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37" t="str">
        <f>IF(基本情報入力シート!AA83="","",基本情報入力シート!AA83)</f>
        <v/>
      </c>
      <c r="S62" s="238"/>
      <c r="T62" s="239"/>
      <c r="U62" s="240" t="str">
        <f>IF(P62="","",VLOOKUP(P62,数式用!$A$5:$I$28,MATCH(T62,数式用!$C$4:$G$4,0)+2,0))</f>
        <v/>
      </c>
      <c r="V62" s="101" t="s">
        <v>239</v>
      </c>
      <c r="W62" s="241"/>
      <c r="X62" s="100" t="s">
        <v>240</v>
      </c>
      <c r="Y62" s="241"/>
      <c r="Z62" s="172" t="s">
        <v>241</v>
      </c>
      <c r="AA62" s="242"/>
      <c r="AB62" s="100" t="s">
        <v>240</v>
      </c>
      <c r="AC62" s="242"/>
      <c r="AD62" s="100" t="s">
        <v>242</v>
      </c>
      <c r="AE62" s="243" t="s">
        <v>243</v>
      </c>
      <c r="AF62" s="244" t="str">
        <f t="shared" si="3"/>
        <v/>
      </c>
      <c r="AG62" s="247" t="s">
        <v>244</v>
      </c>
      <c r="AH62" s="246" t="str">
        <f t="shared" si="1"/>
        <v/>
      </c>
    </row>
    <row r="63" spans="1:34" ht="36.75" customHeigh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37" t="str">
        <f>IF(基本情報入力シート!AA84="","",基本情報入力シート!AA84)</f>
        <v/>
      </c>
      <c r="S63" s="238"/>
      <c r="T63" s="239"/>
      <c r="U63" s="240" t="str">
        <f>IF(P63="","",VLOOKUP(P63,数式用!$A$5:$I$28,MATCH(T63,数式用!$C$4:$G$4,0)+2,0))</f>
        <v/>
      </c>
      <c r="V63" s="101" t="s">
        <v>239</v>
      </c>
      <c r="W63" s="241"/>
      <c r="X63" s="100" t="s">
        <v>240</v>
      </c>
      <c r="Y63" s="241"/>
      <c r="Z63" s="172" t="s">
        <v>241</v>
      </c>
      <c r="AA63" s="242"/>
      <c r="AB63" s="100" t="s">
        <v>240</v>
      </c>
      <c r="AC63" s="242"/>
      <c r="AD63" s="100" t="s">
        <v>242</v>
      </c>
      <c r="AE63" s="243" t="s">
        <v>243</v>
      </c>
      <c r="AF63" s="244" t="str">
        <f t="shared" si="3"/>
        <v/>
      </c>
      <c r="AG63" s="247" t="s">
        <v>244</v>
      </c>
      <c r="AH63" s="246" t="str">
        <f t="shared" si="1"/>
        <v/>
      </c>
    </row>
    <row r="64" spans="1:34" ht="36.75" customHeigh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37" t="str">
        <f>IF(基本情報入力シート!AA85="","",基本情報入力シート!AA85)</f>
        <v/>
      </c>
      <c r="S64" s="238"/>
      <c r="T64" s="239"/>
      <c r="U64" s="240" t="str">
        <f>IF(P64="","",VLOOKUP(P64,数式用!$A$5:$I$28,MATCH(T64,数式用!$C$4:$G$4,0)+2,0))</f>
        <v/>
      </c>
      <c r="V64" s="101" t="s">
        <v>239</v>
      </c>
      <c r="W64" s="241"/>
      <c r="X64" s="100" t="s">
        <v>240</v>
      </c>
      <c r="Y64" s="241"/>
      <c r="Z64" s="172" t="s">
        <v>241</v>
      </c>
      <c r="AA64" s="242"/>
      <c r="AB64" s="100" t="s">
        <v>240</v>
      </c>
      <c r="AC64" s="242"/>
      <c r="AD64" s="100" t="s">
        <v>242</v>
      </c>
      <c r="AE64" s="243" t="s">
        <v>243</v>
      </c>
      <c r="AF64" s="244" t="str">
        <f t="shared" si="3"/>
        <v/>
      </c>
      <c r="AG64" s="247" t="s">
        <v>244</v>
      </c>
      <c r="AH64" s="246" t="str">
        <f t="shared" si="1"/>
        <v/>
      </c>
    </row>
    <row r="65" spans="1:34" ht="36.75" customHeigh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37" t="str">
        <f>IF(基本情報入力シート!AA86="","",基本情報入力シート!AA86)</f>
        <v/>
      </c>
      <c r="S65" s="238"/>
      <c r="T65" s="239"/>
      <c r="U65" s="240" t="str">
        <f>IF(P65="","",VLOOKUP(P65,数式用!$A$5:$I$28,MATCH(T65,数式用!$C$4:$G$4,0)+2,0))</f>
        <v/>
      </c>
      <c r="V65" s="101" t="s">
        <v>239</v>
      </c>
      <c r="W65" s="241"/>
      <c r="X65" s="100" t="s">
        <v>240</v>
      </c>
      <c r="Y65" s="241"/>
      <c r="Z65" s="172" t="s">
        <v>241</v>
      </c>
      <c r="AA65" s="242"/>
      <c r="AB65" s="100" t="s">
        <v>240</v>
      </c>
      <c r="AC65" s="242"/>
      <c r="AD65" s="100" t="s">
        <v>242</v>
      </c>
      <c r="AE65" s="243" t="s">
        <v>243</v>
      </c>
      <c r="AF65" s="244" t="str">
        <f t="shared" si="3"/>
        <v/>
      </c>
      <c r="AG65" s="247" t="s">
        <v>244</v>
      </c>
      <c r="AH65" s="246" t="str">
        <f t="shared" si="1"/>
        <v/>
      </c>
    </row>
    <row r="66" spans="1:34" ht="36.75" customHeigh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37" t="str">
        <f>IF(基本情報入力シート!AA87="","",基本情報入力シート!AA87)</f>
        <v/>
      </c>
      <c r="S66" s="238"/>
      <c r="T66" s="239"/>
      <c r="U66" s="240" t="str">
        <f>IF(P66="","",VLOOKUP(P66,数式用!$A$5:$I$28,MATCH(T66,数式用!$C$4:$G$4,0)+2,0))</f>
        <v/>
      </c>
      <c r="V66" s="101" t="s">
        <v>239</v>
      </c>
      <c r="W66" s="241"/>
      <c r="X66" s="100" t="s">
        <v>240</v>
      </c>
      <c r="Y66" s="241"/>
      <c r="Z66" s="172" t="s">
        <v>241</v>
      </c>
      <c r="AA66" s="242"/>
      <c r="AB66" s="100" t="s">
        <v>240</v>
      </c>
      <c r="AC66" s="242"/>
      <c r="AD66" s="100" t="s">
        <v>242</v>
      </c>
      <c r="AE66" s="243" t="s">
        <v>243</v>
      </c>
      <c r="AF66" s="244" t="str">
        <f t="shared" si="3"/>
        <v/>
      </c>
      <c r="AG66" s="247" t="s">
        <v>244</v>
      </c>
      <c r="AH66" s="246" t="str">
        <f t="shared" si="1"/>
        <v/>
      </c>
    </row>
    <row r="67" spans="1:34" ht="36.75" customHeigh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37" t="str">
        <f>IF(基本情報入力シート!AA88="","",基本情報入力シート!AA88)</f>
        <v/>
      </c>
      <c r="S67" s="238"/>
      <c r="T67" s="239"/>
      <c r="U67" s="240" t="str">
        <f>IF(P67="","",VLOOKUP(P67,数式用!$A$5:$I$28,MATCH(T67,数式用!$C$4:$G$4,0)+2,0))</f>
        <v/>
      </c>
      <c r="V67" s="101" t="s">
        <v>239</v>
      </c>
      <c r="W67" s="241"/>
      <c r="X67" s="100" t="s">
        <v>240</v>
      </c>
      <c r="Y67" s="241"/>
      <c r="Z67" s="172" t="s">
        <v>241</v>
      </c>
      <c r="AA67" s="242"/>
      <c r="AB67" s="100" t="s">
        <v>240</v>
      </c>
      <c r="AC67" s="242"/>
      <c r="AD67" s="100" t="s">
        <v>242</v>
      </c>
      <c r="AE67" s="243" t="s">
        <v>243</v>
      </c>
      <c r="AF67" s="244" t="str">
        <f t="shared" si="3"/>
        <v/>
      </c>
      <c r="AG67" s="247" t="s">
        <v>244</v>
      </c>
      <c r="AH67" s="246" t="str">
        <f t="shared" si="1"/>
        <v/>
      </c>
    </row>
    <row r="68" spans="1:34" ht="36.75" customHeigh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37" t="str">
        <f>IF(基本情報入力シート!AA89="","",基本情報入力シート!AA89)</f>
        <v/>
      </c>
      <c r="S68" s="238"/>
      <c r="T68" s="239"/>
      <c r="U68" s="240" t="str">
        <f>IF(P68="","",VLOOKUP(P68,数式用!$A$5:$I$28,MATCH(T68,数式用!$C$4:$G$4,0)+2,0))</f>
        <v/>
      </c>
      <c r="V68" s="101" t="s">
        <v>239</v>
      </c>
      <c r="W68" s="241"/>
      <c r="X68" s="100" t="s">
        <v>240</v>
      </c>
      <c r="Y68" s="241"/>
      <c r="Z68" s="172" t="s">
        <v>241</v>
      </c>
      <c r="AA68" s="242"/>
      <c r="AB68" s="100" t="s">
        <v>240</v>
      </c>
      <c r="AC68" s="242"/>
      <c r="AD68" s="100" t="s">
        <v>242</v>
      </c>
      <c r="AE68" s="243" t="s">
        <v>243</v>
      </c>
      <c r="AF68" s="244" t="str">
        <f t="shared" si="3"/>
        <v/>
      </c>
      <c r="AG68" s="247" t="s">
        <v>244</v>
      </c>
      <c r="AH68" s="246" t="str">
        <f t="shared" si="1"/>
        <v/>
      </c>
    </row>
    <row r="69" spans="1:34" ht="36.75" customHeigh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37" t="str">
        <f>IF(基本情報入力シート!AA90="","",基本情報入力シート!AA90)</f>
        <v/>
      </c>
      <c r="S69" s="238"/>
      <c r="T69" s="239"/>
      <c r="U69" s="240" t="str">
        <f>IF(P69="","",VLOOKUP(P69,数式用!$A$5:$I$28,MATCH(T69,数式用!$C$4:$G$4,0)+2,0))</f>
        <v/>
      </c>
      <c r="V69" s="101" t="s">
        <v>239</v>
      </c>
      <c r="W69" s="241"/>
      <c r="X69" s="100" t="s">
        <v>240</v>
      </c>
      <c r="Y69" s="241"/>
      <c r="Z69" s="172" t="s">
        <v>241</v>
      </c>
      <c r="AA69" s="242"/>
      <c r="AB69" s="100" t="s">
        <v>240</v>
      </c>
      <c r="AC69" s="242"/>
      <c r="AD69" s="100" t="s">
        <v>242</v>
      </c>
      <c r="AE69" s="243" t="s">
        <v>243</v>
      </c>
      <c r="AF69" s="244" t="str">
        <f t="shared" si="3"/>
        <v/>
      </c>
      <c r="AG69" s="247" t="s">
        <v>244</v>
      </c>
      <c r="AH69" s="246" t="str">
        <f t="shared" si="1"/>
        <v/>
      </c>
    </row>
    <row r="70" spans="1:34" ht="36.75" customHeigh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37" t="str">
        <f>IF(基本情報入力シート!AA91="","",基本情報入力シート!AA91)</f>
        <v/>
      </c>
      <c r="S70" s="238"/>
      <c r="T70" s="239"/>
      <c r="U70" s="240" t="str">
        <f>IF(P70="","",VLOOKUP(P70,数式用!$A$5:$I$28,MATCH(T70,数式用!$C$4:$G$4,0)+2,0))</f>
        <v/>
      </c>
      <c r="V70" s="101" t="s">
        <v>239</v>
      </c>
      <c r="W70" s="241"/>
      <c r="X70" s="100" t="s">
        <v>240</v>
      </c>
      <c r="Y70" s="241"/>
      <c r="Z70" s="172" t="s">
        <v>241</v>
      </c>
      <c r="AA70" s="242"/>
      <c r="AB70" s="100" t="s">
        <v>240</v>
      </c>
      <c r="AC70" s="242"/>
      <c r="AD70" s="100" t="s">
        <v>242</v>
      </c>
      <c r="AE70" s="243" t="s">
        <v>243</v>
      </c>
      <c r="AF70" s="244" t="str">
        <f t="shared" si="3"/>
        <v/>
      </c>
      <c r="AG70" s="247" t="s">
        <v>244</v>
      </c>
      <c r="AH70" s="246" t="str">
        <f t="shared" si="1"/>
        <v/>
      </c>
    </row>
    <row r="71" spans="1:34" ht="36.75" customHeigh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37" t="str">
        <f>IF(基本情報入力シート!AA92="","",基本情報入力シート!AA92)</f>
        <v/>
      </c>
      <c r="S71" s="238"/>
      <c r="T71" s="239"/>
      <c r="U71" s="240" t="str">
        <f>IF(P71="","",VLOOKUP(P71,数式用!$A$5:$I$28,MATCH(T71,数式用!$C$4:$G$4,0)+2,0))</f>
        <v/>
      </c>
      <c r="V71" s="101" t="s">
        <v>239</v>
      </c>
      <c r="W71" s="241"/>
      <c r="X71" s="100" t="s">
        <v>240</v>
      </c>
      <c r="Y71" s="241"/>
      <c r="Z71" s="172" t="s">
        <v>241</v>
      </c>
      <c r="AA71" s="242"/>
      <c r="AB71" s="100" t="s">
        <v>240</v>
      </c>
      <c r="AC71" s="242"/>
      <c r="AD71" s="100" t="s">
        <v>242</v>
      </c>
      <c r="AE71" s="243" t="s">
        <v>243</v>
      </c>
      <c r="AF71" s="244" t="str">
        <f t="shared" si="3"/>
        <v/>
      </c>
      <c r="AG71" s="247" t="s">
        <v>244</v>
      </c>
      <c r="AH71" s="246" t="str">
        <f t="shared" si="1"/>
        <v/>
      </c>
    </row>
    <row r="72" spans="1:34" ht="36.75" customHeigh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37" t="str">
        <f>IF(基本情報入力シート!AA93="","",基本情報入力シート!AA93)</f>
        <v/>
      </c>
      <c r="S72" s="238"/>
      <c r="T72" s="239"/>
      <c r="U72" s="240" t="str">
        <f>IF(P72="","",VLOOKUP(P72,数式用!$A$5:$I$28,MATCH(T72,数式用!$C$4:$G$4,0)+2,0))</f>
        <v/>
      </c>
      <c r="V72" s="101" t="s">
        <v>239</v>
      </c>
      <c r="W72" s="241"/>
      <c r="X72" s="100" t="s">
        <v>240</v>
      </c>
      <c r="Y72" s="241"/>
      <c r="Z72" s="172" t="s">
        <v>241</v>
      </c>
      <c r="AA72" s="242"/>
      <c r="AB72" s="100" t="s">
        <v>240</v>
      </c>
      <c r="AC72" s="242"/>
      <c r="AD72" s="100" t="s">
        <v>242</v>
      </c>
      <c r="AE72" s="243" t="s">
        <v>243</v>
      </c>
      <c r="AF72" s="244" t="str">
        <f t="shared" si="3"/>
        <v/>
      </c>
      <c r="AG72" s="247" t="s">
        <v>244</v>
      </c>
      <c r="AH72" s="246" t="str">
        <f t="shared" si="1"/>
        <v/>
      </c>
    </row>
    <row r="73" spans="1:34" ht="36.75" customHeigh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37" t="str">
        <f>IF(基本情報入力シート!AA94="","",基本情報入力シート!AA94)</f>
        <v/>
      </c>
      <c r="S73" s="238"/>
      <c r="T73" s="239"/>
      <c r="U73" s="240" t="str">
        <f>IF(P73="","",VLOOKUP(P73,数式用!$A$5:$I$28,MATCH(T73,数式用!$C$4:$G$4,0)+2,0))</f>
        <v/>
      </c>
      <c r="V73" s="101" t="s">
        <v>239</v>
      </c>
      <c r="W73" s="241"/>
      <c r="X73" s="100" t="s">
        <v>240</v>
      </c>
      <c r="Y73" s="241"/>
      <c r="Z73" s="172" t="s">
        <v>241</v>
      </c>
      <c r="AA73" s="242"/>
      <c r="AB73" s="100" t="s">
        <v>240</v>
      </c>
      <c r="AC73" s="242"/>
      <c r="AD73" s="100" t="s">
        <v>242</v>
      </c>
      <c r="AE73" s="243" t="s">
        <v>243</v>
      </c>
      <c r="AF73" s="244" t="str">
        <f t="shared" si="3"/>
        <v/>
      </c>
      <c r="AG73" s="247" t="s">
        <v>244</v>
      </c>
      <c r="AH73" s="246" t="str">
        <f t="shared" si="1"/>
        <v/>
      </c>
    </row>
    <row r="74" spans="1:34" ht="36.75" customHeigh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37" t="str">
        <f>IF(基本情報入力シート!AA95="","",基本情報入力シート!AA95)</f>
        <v/>
      </c>
      <c r="S74" s="238"/>
      <c r="T74" s="239"/>
      <c r="U74" s="240" t="str">
        <f>IF(P74="","",VLOOKUP(P74,数式用!$A$5:$I$28,MATCH(T74,数式用!$C$4:$G$4,0)+2,0))</f>
        <v/>
      </c>
      <c r="V74" s="101" t="s">
        <v>239</v>
      </c>
      <c r="W74" s="241"/>
      <c r="X74" s="100" t="s">
        <v>240</v>
      </c>
      <c r="Y74" s="241"/>
      <c r="Z74" s="172" t="s">
        <v>241</v>
      </c>
      <c r="AA74" s="242"/>
      <c r="AB74" s="100" t="s">
        <v>240</v>
      </c>
      <c r="AC74" s="242"/>
      <c r="AD74" s="100" t="s">
        <v>242</v>
      </c>
      <c r="AE74" s="243" t="s">
        <v>243</v>
      </c>
      <c r="AF74" s="244" t="str">
        <f t="shared" si="3"/>
        <v/>
      </c>
      <c r="AG74" s="247" t="s">
        <v>244</v>
      </c>
      <c r="AH74" s="246" t="str">
        <f t="shared" si="1"/>
        <v/>
      </c>
    </row>
    <row r="75" spans="1:34" ht="36.75" customHeigh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37" t="str">
        <f>IF(基本情報入力シート!AA96="","",基本情報入力シート!AA96)</f>
        <v/>
      </c>
      <c r="S75" s="238"/>
      <c r="T75" s="239"/>
      <c r="U75" s="240" t="str">
        <f>IF(P75="","",VLOOKUP(P75,数式用!$A$5:$I$28,MATCH(T75,数式用!$C$4:$G$4,0)+2,0))</f>
        <v/>
      </c>
      <c r="V75" s="101" t="s">
        <v>239</v>
      </c>
      <c r="W75" s="241"/>
      <c r="X75" s="100" t="s">
        <v>240</v>
      </c>
      <c r="Y75" s="241"/>
      <c r="Z75" s="172" t="s">
        <v>241</v>
      </c>
      <c r="AA75" s="242"/>
      <c r="AB75" s="100" t="s">
        <v>240</v>
      </c>
      <c r="AC75" s="242"/>
      <c r="AD75" s="100" t="s">
        <v>242</v>
      </c>
      <c r="AE75" s="243" t="s">
        <v>243</v>
      </c>
      <c r="AF75" s="244" t="str">
        <f t="shared" si="3"/>
        <v/>
      </c>
      <c r="AG75" s="247" t="s">
        <v>244</v>
      </c>
      <c r="AH75" s="246" t="str">
        <f t="shared" si="1"/>
        <v/>
      </c>
    </row>
    <row r="76" spans="1:34" ht="36.75" customHeigh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37" t="str">
        <f>IF(基本情報入力シート!AA97="","",基本情報入力シート!AA97)</f>
        <v/>
      </c>
      <c r="S76" s="238"/>
      <c r="T76" s="239"/>
      <c r="U76" s="240" t="str">
        <f>IF(P76="","",VLOOKUP(P76,数式用!$A$5:$I$28,MATCH(T76,数式用!$C$4:$G$4,0)+2,0))</f>
        <v/>
      </c>
      <c r="V76" s="101" t="s">
        <v>239</v>
      </c>
      <c r="W76" s="241"/>
      <c r="X76" s="100" t="s">
        <v>240</v>
      </c>
      <c r="Y76" s="241"/>
      <c r="Z76" s="172" t="s">
        <v>241</v>
      </c>
      <c r="AA76" s="242"/>
      <c r="AB76" s="100" t="s">
        <v>240</v>
      </c>
      <c r="AC76" s="242"/>
      <c r="AD76" s="100" t="s">
        <v>242</v>
      </c>
      <c r="AE76" s="243" t="s">
        <v>243</v>
      </c>
      <c r="AF76" s="244" t="str">
        <f t="shared" si="3"/>
        <v/>
      </c>
      <c r="AG76" s="247" t="s">
        <v>244</v>
      </c>
      <c r="AH76" s="246" t="str">
        <f t="shared" si="1"/>
        <v/>
      </c>
    </row>
    <row r="77" spans="1:34" ht="36.75" customHeigh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37" t="str">
        <f>IF(基本情報入力シート!AA98="","",基本情報入力シート!AA98)</f>
        <v/>
      </c>
      <c r="S77" s="238"/>
      <c r="T77" s="239"/>
      <c r="U77" s="240" t="str">
        <f>IF(P77="","",VLOOKUP(P77,数式用!$A$5:$I$28,MATCH(T77,数式用!$C$4:$G$4,0)+2,0))</f>
        <v/>
      </c>
      <c r="V77" s="101" t="s">
        <v>239</v>
      </c>
      <c r="W77" s="241"/>
      <c r="X77" s="100" t="s">
        <v>240</v>
      </c>
      <c r="Y77" s="241"/>
      <c r="Z77" s="172" t="s">
        <v>241</v>
      </c>
      <c r="AA77" s="242"/>
      <c r="AB77" s="100" t="s">
        <v>240</v>
      </c>
      <c r="AC77" s="242"/>
      <c r="AD77" s="100" t="s">
        <v>242</v>
      </c>
      <c r="AE77" s="243" t="s">
        <v>243</v>
      </c>
      <c r="AF77" s="244" t="str">
        <f t="shared" si="3"/>
        <v/>
      </c>
      <c r="AG77" s="247" t="s">
        <v>244</v>
      </c>
      <c r="AH77" s="246" t="str">
        <f t="shared" ref="AH77:AH111" si="5">IFERROR(ROUNDDOWN(ROUND(Q77*R77,0)*U77,0)*AF77,"")</f>
        <v/>
      </c>
    </row>
    <row r="78" spans="1:34" ht="36.75" customHeigh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37" t="str">
        <f>IF(基本情報入力シート!AA99="","",基本情報入力シート!AA99)</f>
        <v/>
      </c>
      <c r="S78" s="238"/>
      <c r="T78" s="239"/>
      <c r="U78" s="240" t="str">
        <f>IF(P78="","",VLOOKUP(P78,数式用!$A$5:$I$28,MATCH(T78,数式用!$C$4:$G$4,0)+2,0))</f>
        <v/>
      </c>
      <c r="V78" s="101" t="s">
        <v>239</v>
      </c>
      <c r="W78" s="241"/>
      <c r="X78" s="100" t="s">
        <v>240</v>
      </c>
      <c r="Y78" s="241"/>
      <c r="Z78" s="172" t="s">
        <v>241</v>
      </c>
      <c r="AA78" s="242"/>
      <c r="AB78" s="100" t="s">
        <v>240</v>
      </c>
      <c r="AC78" s="242"/>
      <c r="AD78" s="100" t="s">
        <v>242</v>
      </c>
      <c r="AE78" s="243" t="s">
        <v>243</v>
      </c>
      <c r="AF78" s="244" t="str">
        <f t="shared" si="3"/>
        <v/>
      </c>
      <c r="AG78" s="247" t="s">
        <v>244</v>
      </c>
      <c r="AH78" s="246" t="str">
        <f t="shared" si="5"/>
        <v/>
      </c>
    </row>
    <row r="79" spans="1:34" ht="36.75" customHeigh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37" t="str">
        <f>IF(基本情報入力シート!AA100="","",基本情報入力シート!AA100)</f>
        <v/>
      </c>
      <c r="S79" s="238"/>
      <c r="T79" s="239"/>
      <c r="U79" s="240" t="str">
        <f>IF(P79="","",VLOOKUP(P79,数式用!$A$5:$I$28,MATCH(T79,数式用!$C$4:$G$4,0)+2,0))</f>
        <v/>
      </c>
      <c r="V79" s="101" t="s">
        <v>239</v>
      </c>
      <c r="W79" s="241"/>
      <c r="X79" s="100" t="s">
        <v>240</v>
      </c>
      <c r="Y79" s="241"/>
      <c r="Z79" s="172" t="s">
        <v>241</v>
      </c>
      <c r="AA79" s="242"/>
      <c r="AB79" s="100" t="s">
        <v>240</v>
      </c>
      <c r="AC79" s="242"/>
      <c r="AD79" s="100" t="s">
        <v>242</v>
      </c>
      <c r="AE79" s="243" t="s">
        <v>243</v>
      </c>
      <c r="AF79" s="244" t="str">
        <f t="shared" si="3"/>
        <v/>
      </c>
      <c r="AG79" s="247" t="s">
        <v>244</v>
      </c>
      <c r="AH79" s="246" t="str">
        <f t="shared" si="5"/>
        <v/>
      </c>
    </row>
    <row r="80" spans="1:34" ht="36.75" customHeigh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37" t="str">
        <f>IF(基本情報入力シート!AA101="","",基本情報入力シート!AA101)</f>
        <v/>
      </c>
      <c r="S80" s="238"/>
      <c r="T80" s="239"/>
      <c r="U80" s="240" t="str">
        <f>IF(P80="","",VLOOKUP(P80,数式用!$A$5:$I$28,MATCH(T80,数式用!$C$4:$G$4,0)+2,0))</f>
        <v/>
      </c>
      <c r="V80" s="101" t="s">
        <v>239</v>
      </c>
      <c r="W80" s="241"/>
      <c r="X80" s="100" t="s">
        <v>240</v>
      </c>
      <c r="Y80" s="241"/>
      <c r="Z80" s="172" t="s">
        <v>241</v>
      </c>
      <c r="AA80" s="242"/>
      <c r="AB80" s="100" t="s">
        <v>240</v>
      </c>
      <c r="AC80" s="242"/>
      <c r="AD80" s="100" t="s">
        <v>242</v>
      </c>
      <c r="AE80" s="243" t="s">
        <v>243</v>
      </c>
      <c r="AF80" s="244" t="str">
        <f t="shared" si="3"/>
        <v/>
      </c>
      <c r="AG80" s="247" t="s">
        <v>244</v>
      </c>
      <c r="AH80" s="246" t="str">
        <f t="shared" si="5"/>
        <v/>
      </c>
    </row>
    <row r="81" spans="1:34" ht="36.75" customHeigh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37" t="str">
        <f>IF(基本情報入力シート!AA102="","",基本情報入力シート!AA102)</f>
        <v/>
      </c>
      <c r="S81" s="238"/>
      <c r="T81" s="239"/>
      <c r="U81" s="240" t="str">
        <f>IF(P81="","",VLOOKUP(P81,数式用!$A$5:$I$28,MATCH(T81,数式用!$C$4:$G$4,0)+2,0))</f>
        <v/>
      </c>
      <c r="V81" s="101" t="s">
        <v>239</v>
      </c>
      <c r="W81" s="241"/>
      <c r="X81" s="100" t="s">
        <v>240</v>
      </c>
      <c r="Y81" s="241"/>
      <c r="Z81" s="172" t="s">
        <v>241</v>
      </c>
      <c r="AA81" s="242"/>
      <c r="AB81" s="100" t="s">
        <v>240</v>
      </c>
      <c r="AC81" s="242"/>
      <c r="AD81" s="100" t="s">
        <v>242</v>
      </c>
      <c r="AE81" s="243" t="s">
        <v>243</v>
      </c>
      <c r="AF81" s="244" t="str">
        <f t="shared" ref="AF81:AF111" si="6">IF(W81&gt;=1,(AA81*12+AC81)-(W81*12+Y81)+1,"")</f>
        <v/>
      </c>
      <c r="AG81" s="247" t="s">
        <v>244</v>
      </c>
      <c r="AH81" s="246" t="str">
        <f t="shared" si="5"/>
        <v/>
      </c>
    </row>
    <row r="82" spans="1:34" ht="36.75" customHeigh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37" t="str">
        <f>IF(基本情報入力シート!AA103="","",基本情報入力シート!AA103)</f>
        <v/>
      </c>
      <c r="S82" s="238"/>
      <c r="T82" s="239"/>
      <c r="U82" s="240" t="str">
        <f>IF(P82="","",VLOOKUP(P82,数式用!$A$5:$I$28,MATCH(T82,数式用!$C$4:$G$4,0)+2,0))</f>
        <v/>
      </c>
      <c r="V82" s="101" t="s">
        <v>239</v>
      </c>
      <c r="W82" s="241"/>
      <c r="X82" s="100" t="s">
        <v>240</v>
      </c>
      <c r="Y82" s="241"/>
      <c r="Z82" s="172" t="s">
        <v>241</v>
      </c>
      <c r="AA82" s="242"/>
      <c r="AB82" s="100" t="s">
        <v>240</v>
      </c>
      <c r="AC82" s="242"/>
      <c r="AD82" s="100" t="s">
        <v>242</v>
      </c>
      <c r="AE82" s="243" t="s">
        <v>243</v>
      </c>
      <c r="AF82" s="244" t="str">
        <f t="shared" si="6"/>
        <v/>
      </c>
      <c r="AG82" s="247" t="s">
        <v>244</v>
      </c>
      <c r="AH82" s="246" t="str">
        <f t="shared" si="5"/>
        <v/>
      </c>
    </row>
    <row r="83" spans="1:34" ht="36.75" customHeigh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37" t="str">
        <f>IF(基本情報入力シート!AA104="","",基本情報入力シート!AA104)</f>
        <v/>
      </c>
      <c r="S83" s="238"/>
      <c r="T83" s="239"/>
      <c r="U83" s="240" t="str">
        <f>IF(P83="","",VLOOKUP(P83,数式用!$A$5:$I$28,MATCH(T83,数式用!$C$4:$G$4,0)+2,0))</f>
        <v/>
      </c>
      <c r="V83" s="101" t="s">
        <v>239</v>
      </c>
      <c r="W83" s="241"/>
      <c r="X83" s="100" t="s">
        <v>240</v>
      </c>
      <c r="Y83" s="241"/>
      <c r="Z83" s="172" t="s">
        <v>241</v>
      </c>
      <c r="AA83" s="242"/>
      <c r="AB83" s="100" t="s">
        <v>240</v>
      </c>
      <c r="AC83" s="242"/>
      <c r="AD83" s="100" t="s">
        <v>242</v>
      </c>
      <c r="AE83" s="243" t="s">
        <v>243</v>
      </c>
      <c r="AF83" s="244" t="str">
        <f t="shared" si="6"/>
        <v/>
      </c>
      <c r="AG83" s="247" t="s">
        <v>244</v>
      </c>
      <c r="AH83" s="246" t="str">
        <f t="shared" si="5"/>
        <v/>
      </c>
    </row>
    <row r="84" spans="1:34" ht="36.75" customHeigh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37" t="str">
        <f>IF(基本情報入力シート!AA105="","",基本情報入力シート!AA105)</f>
        <v/>
      </c>
      <c r="S84" s="238"/>
      <c r="T84" s="239"/>
      <c r="U84" s="240" t="str">
        <f>IF(P84="","",VLOOKUP(P84,数式用!$A$5:$I$28,MATCH(T84,数式用!$C$4:$G$4,0)+2,0))</f>
        <v/>
      </c>
      <c r="V84" s="101" t="s">
        <v>239</v>
      </c>
      <c r="W84" s="241"/>
      <c r="X84" s="100" t="s">
        <v>240</v>
      </c>
      <c r="Y84" s="241"/>
      <c r="Z84" s="172" t="s">
        <v>241</v>
      </c>
      <c r="AA84" s="242"/>
      <c r="AB84" s="100" t="s">
        <v>240</v>
      </c>
      <c r="AC84" s="242"/>
      <c r="AD84" s="100" t="s">
        <v>242</v>
      </c>
      <c r="AE84" s="243" t="s">
        <v>243</v>
      </c>
      <c r="AF84" s="244" t="str">
        <f t="shared" si="6"/>
        <v/>
      </c>
      <c r="AG84" s="247" t="s">
        <v>244</v>
      </c>
      <c r="AH84" s="246" t="str">
        <f t="shared" si="5"/>
        <v/>
      </c>
    </row>
    <row r="85" spans="1:34" ht="36.75" customHeigh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37" t="str">
        <f>IF(基本情報入力シート!AA106="","",基本情報入力シート!AA106)</f>
        <v/>
      </c>
      <c r="S85" s="238"/>
      <c r="T85" s="239"/>
      <c r="U85" s="240" t="str">
        <f>IF(P85="","",VLOOKUP(P85,数式用!$A$5:$I$28,MATCH(T85,数式用!$C$4:$G$4,0)+2,0))</f>
        <v/>
      </c>
      <c r="V85" s="101" t="s">
        <v>239</v>
      </c>
      <c r="W85" s="241"/>
      <c r="X85" s="100" t="s">
        <v>240</v>
      </c>
      <c r="Y85" s="241"/>
      <c r="Z85" s="172" t="s">
        <v>241</v>
      </c>
      <c r="AA85" s="242"/>
      <c r="AB85" s="100" t="s">
        <v>240</v>
      </c>
      <c r="AC85" s="242"/>
      <c r="AD85" s="100" t="s">
        <v>242</v>
      </c>
      <c r="AE85" s="243" t="s">
        <v>243</v>
      </c>
      <c r="AF85" s="244" t="str">
        <f t="shared" si="6"/>
        <v/>
      </c>
      <c r="AG85" s="247" t="s">
        <v>244</v>
      </c>
      <c r="AH85" s="246" t="str">
        <f t="shared" si="5"/>
        <v/>
      </c>
    </row>
    <row r="86" spans="1:34" ht="36.75" customHeigh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37" t="str">
        <f>IF(基本情報入力シート!AA107="","",基本情報入力シート!AA107)</f>
        <v/>
      </c>
      <c r="S86" s="238"/>
      <c r="T86" s="239"/>
      <c r="U86" s="240" t="str">
        <f>IF(P86="","",VLOOKUP(P86,数式用!$A$5:$I$28,MATCH(T86,数式用!$C$4:$G$4,0)+2,0))</f>
        <v/>
      </c>
      <c r="V86" s="101" t="s">
        <v>239</v>
      </c>
      <c r="W86" s="241"/>
      <c r="X86" s="100" t="s">
        <v>240</v>
      </c>
      <c r="Y86" s="241"/>
      <c r="Z86" s="172" t="s">
        <v>241</v>
      </c>
      <c r="AA86" s="242"/>
      <c r="AB86" s="100" t="s">
        <v>240</v>
      </c>
      <c r="AC86" s="242"/>
      <c r="AD86" s="100" t="s">
        <v>242</v>
      </c>
      <c r="AE86" s="243" t="s">
        <v>243</v>
      </c>
      <c r="AF86" s="244" t="str">
        <f t="shared" si="6"/>
        <v/>
      </c>
      <c r="AG86" s="247" t="s">
        <v>244</v>
      </c>
      <c r="AH86" s="246" t="str">
        <f t="shared" si="5"/>
        <v/>
      </c>
    </row>
    <row r="87" spans="1:34" ht="36.75" customHeigh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37" t="str">
        <f>IF(基本情報入力シート!AA108="","",基本情報入力シート!AA108)</f>
        <v/>
      </c>
      <c r="S87" s="238"/>
      <c r="T87" s="239"/>
      <c r="U87" s="240" t="str">
        <f>IF(P87="","",VLOOKUP(P87,数式用!$A$5:$I$28,MATCH(T87,数式用!$C$4:$G$4,0)+2,0))</f>
        <v/>
      </c>
      <c r="V87" s="101" t="s">
        <v>239</v>
      </c>
      <c r="W87" s="241"/>
      <c r="X87" s="100" t="s">
        <v>240</v>
      </c>
      <c r="Y87" s="241"/>
      <c r="Z87" s="172" t="s">
        <v>241</v>
      </c>
      <c r="AA87" s="242"/>
      <c r="AB87" s="100" t="s">
        <v>240</v>
      </c>
      <c r="AC87" s="242"/>
      <c r="AD87" s="100" t="s">
        <v>242</v>
      </c>
      <c r="AE87" s="243" t="s">
        <v>243</v>
      </c>
      <c r="AF87" s="244" t="str">
        <f t="shared" si="6"/>
        <v/>
      </c>
      <c r="AG87" s="247" t="s">
        <v>244</v>
      </c>
      <c r="AH87" s="246" t="str">
        <f t="shared" si="5"/>
        <v/>
      </c>
    </row>
    <row r="88" spans="1:34" ht="36.75" customHeigh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37" t="str">
        <f>IF(基本情報入力シート!AA109="","",基本情報入力シート!AA109)</f>
        <v/>
      </c>
      <c r="S88" s="238"/>
      <c r="T88" s="239"/>
      <c r="U88" s="240" t="str">
        <f>IF(P88="","",VLOOKUP(P88,数式用!$A$5:$I$28,MATCH(T88,数式用!$C$4:$G$4,0)+2,0))</f>
        <v/>
      </c>
      <c r="V88" s="101" t="s">
        <v>239</v>
      </c>
      <c r="W88" s="241"/>
      <c r="X88" s="100" t="s">
        <v>240</v>
      </c>
      <c r="Y88" s="241"/>
      <c r="Z88" s="172" t="s">
        <v>241</v>
      </c>
      <c r="AA88" s="242"/>
      <c r="AB88" s="100" t="s">
        <v>240</v>
      </c>
      <c r="AC88" s="242"/>
      <c r="AD88" s="100" t="s">
        <v>242</v>
      </c>
      <c r="AE88" s="243" t="s">
        <v>243</v>
      </c>
      <c r="AF88" s="244" t="str">
        <f t="shared" si="6"/>
        <v/>
      </c>
      <c r="AG88" s="247" t="s">
        <v>244</v>
      </c>
      <c r="AH88" s="246" t="str">
        <f t="shared" si="5"/>
        <v/>
      </c>
    </row>
    <row r="89" spans="1:34" ht="36.75" customHeigh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37" t="str">
        <f>IF(基本情報入力シート!AA110="","",基本情報入力シート!AA110)</f>
        <v/>
      </c>
      <c r="S89" s="238"/>
      <c r="T89" s="239"/>
      <c r="U89" s="240" t="str">
        <f>IF(P89="","",VLOOKUP(P89,数式用!$A$5:$I$28,MATCH(T89,数式用!$C$4:$G$4,0)+2,0))</f>
        <v/>
      </c>
      <c r="V89" s="101" t="s">
        <v>239</v>
      </c>
      <c r="W89" s="241"/>
      <c r="X89" s="100" t="s">
        <v>240</v>
      </c>
      <c r="Y89" s="241"/>
      <c r="Z89" s="172" t="s">
        <v>241</v>
      </c>
      <c r="AA89" s="242"/>
      <c r="AB89" s="100" t="s">
        <v>240</v>
      </c>
      <c r="AC89" s="242"/>
      <c r="AD89" s="100" t="s">
        <v>242</v>
      </c>
      <c r="AE89" s="243" t="s">
        <v>243</v>
      </c>
      <c r="AF89" s="244" t="str">
        <f t="shared" si="6"/>
        <v/>
      </c>
      <c r="AG89" s="247" t="s">
        <v>244</v>
      </c>
      <c r="AH89" s="246" t="str">
        <f t="shared" si="5"/>
        <v/>
      </c>
    </row>
    <row r="90" spans="1:34" ht="36.75" customHeigh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37" t="str">
        <f>IF(基本情報入力シート!AA111="","",基本情報入力シート!AA111)</f>
        <v/>
      </c>
      <c r="S90" s="238"/>
      <c r="T90" s="239"/>
      <c r="U90" s="240" t="str">
        <f>IF(P90="","",VLOOKUP(P90,数式用!$A$5:$I$28,MATCH(T90,数式用!$C$4:$G$4,0)+2,0))</f>
        <v/>
      </c>
      <c r="V90" s="101" t="s">
        <v>239</v>
      </c>
      <c r="W90" s="241"/>
      <c r="X90" s="100" t="s">
        <v>240</v>
      </c>
      <c r="Y90" s="241"/>
      <c r="Z90" s="172" t="s">
        <v>241</v>
      </c>
      <c r="AA90" s="242"/>
      <c r="AB90" s="100" t="s">
        <v>240</v>
      </c>
      <c r="AC90" s="242"/>
      <c r="AD90" s="100" t="s">
        <v>242</v>
      </c>
      <c r="AE90" s="243" t="s">
        <v>243</v>
      </c>
      <c r="AF90" s="244" t="str">
        <f t="shared" si="6"/>
        <v/>
      </c>
      <c r="AG90" s="247" t="s">
        <v>244</v>
      </c>
      <c r="AH90" s="246" t="str">
        <f t="shared" si="5"/>
        <v/>
      </c>
    </row>
    <row r="91" spans="1:34" ht="36.75" customHeight="1">
      <c r="A91" s="229">
        <f t="shared" ref="A91:A111" si="7">A90+1</f>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37" t="str">
        <f>IF(基本情報入力シート!AA112="","",基本情報入力シート!AA112)</f>
        <v/>
      </c>
      <c r="S91" s="238"/>
      <c r="T91" s="239"/>
      <c r="U91" s="240" t="str">
        <f>IF(P91="","",VLOOKUP(P91,数式用!$A$5:$I$28,MATCH(T91,数式用!$C$4:$G$4,0)+2,0))</f>
        <v/>
      </c>
      <c r="V91" s="101" t="s">
        <v>239</v>
      </c>
      <c r="W91" s="241"/>
      <c r="X91" s="100" t="s">
        <v>240</v>
      </c>
      <c r="Y91" s="241"/>
      <c r="Z91" s="172" t="s">
        <v>241</v>
      </c>
      <c r="AA91" s="242"/>
      <c r="AB91" s="100" t="s">
        <v>240</v>
      </c>
      <c r="AC91" s="242"/>
      <c r="AD91" s="100" t="s">
        <v>242</v>
      </c>
      <c r="AE91" s="243" t="s">
        <v>243</v>
      </c>
      <c r="AF91" s="244" t="str">
        <f t="shared" si="6"/>
        <v/>
      </c>
      <c r="AG91" s="247" t="s">
        <v>244</v>
      </c>
      <c r="AH91" s="246" t="str">
        <f t="shared" si="5"/>
        <v/>
      </c>
    </row>
    <row r="92" spans="1:34" ht="36.75" customHeight="1">
      <c r="A92" s="229">
        <f t="shared" si="7"/>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37" t="str">
        <f>IF(基本情報入力シート!AA113="","",基本情報入力シート!AA113)</f>
        <v/>
      </c>
      <c r="S92" s="238"/>
      <c r="T92" s="239"/>
      <c r="U92" s="240" t="str">
        <f>IF(P92="","",VLOOKUP(P92,数式用!$A$5:$I$28,MATCH(T92,数式用!$C$4:$G$4,0)+2,0))</f>
        <v/>
      </c>
      <c r="V92" s="101" t="s">
        <v>239</v>
      </c>
      <c r="W92" s="241"/>
      <c r="X92" s="100" t="s">
        <v>240</v>
      </c>
      <c r="Y92" s="241"/>
      <c r="Z92" s="172" t="s">
        <v>241</v>
      </c>
      <c r="AA92" s="242"/>
      <c r="AB92" s="100" t="s">
        <v>240</v>
      </c>
      <c r="AC92" s="242"/>
      <c r="AD92" s="100" t="s">
        <v>242</v>
      </c>
      <c r="AE92" s="243" t="s">
        <v>243</v>
      </c>
      <c r="AF92" s="244" t="str">
        <f t="shared" si="6"/>
        <v/>
      </c>
      <c r="AG92" s="247" t="s">
        <v>244</v>
      </c>
      <c r="AH92" s="246" t="str">
        <f t="shared" si="5"/>
        <v/>
      </c>
    </row>
    <row r="93" spans="1:34" ht="36.75" customHeight="1">
      <c r="A93" s="229">
        <f t="shared" si="7"/>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37" t="str">
        <f>IF(基本情報入力シート!AA114="","",基本情報入力シート!AA114)</f>
        <v/>
      </c>
      <c r="S93" s="238"/>
      <c r="T93" s="239"/>
      <c r="U93" s="240" t="str">
        <f>IF(P93="","",VLOOKUP(P93,数式用!$A$5:$I$28,MATCH(T93,数式用!$C$4:$G$4,0)+2,0))</f>
        <v/>
      </c>
      <c r="V93" s="101" t="s">
        <v>239</v>
      </c>
      <c r="W93" s="241"/>
      <c r="X93" s="100" t="s">
        <v>240</v>
      </c>
      <c r="Y93" s="241"/>
      <c r="Z93" s="172" t="s">
        <v>241</v>
      </c>
      <c r="AA93" s="242"/>
      <c r="AB93" s="100" t="s">
        <v>240</v>
      </c>
      <c r="AC93" s="242"/>
      <c r="AD93" s="100" t="s">
        <v>242</v>
      </c>
      <c r="AE93" s="243" t="s">
        <v>243</v>
      </c>
      <c r="AF93" s="244" t="str">
        <f t="shared" si="6"/>
        <v/>
      </c>
      <c r="AG93" s="247" t="s">
        <v>244</v>
      </c>
      <c r="AH93" s="246" t="str">
        <f t="shared" si="5"/>
        <v/>
      </c>
    </row>
    <row r="94" spans="1:34" ht="36.75" customHeight="1">
      <c r="A94" s="229">
        <f t="shared" si="7"/>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37" t="str">
        <f>IF(基本情報入力シート!AA115="","",基本情報入力シート!AA115)</f>
        <v/>
      </c>
      <c r="S94" s="238"/>
      <c r="T94" s="239"/>
      <c r="U94" s="240" t="str">
        <f>IF(P94="","",VLOOKUP(P94,数式用!$A$5:$I$28,MATCH(T94,数式用!$C$4:$G$4,0)+2,0))</f>
        <v/>
      </c>
      <c r="V94" s="101" t="s">
        <v>239</v>
      </c>
      <c r="W94" s="241"/>
      <c r="X94" s="100" t="s">
        <v>240</v>
      </c>
      <c r="Y94" s="241"/>
      <c r="Z94" s="172" t="s">
        <v>241</v>
      </c>
      <c r="AA94" s="242"/>
      <c r="AB94" s="100" t="s">
        <v>240</v>
      </c>
      <c r="AC94" s="242"/>
      <c r="AD94" s="100" t="s">
        <v>242</v>
      </c>
      <c r="AE94" s="243" t="s">
        <v>243</v>
      </c>
      <c r="AF94" s="244" t="str">
        <f t="shared" si="6"/>
        <v/>
      </c>
      <c r="AG94" s="247" t="s">
        <v>244</v>
      </c>
      <c r="AH94" s="246" t="str">
        <f t="shared" si="5"/>
        <v/>
      </c>
    </row>
    <row r="95" spans="1:34" ht="36.75" customHeight="1">
      <c r="A95" s="229">
        <f t="shared" si="7"/>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37" t="str">
        <f>IF(基本情報入力シート!AA116="","",基本情報入力シート!AA116)</f>
        <v/>
      </c>
      <c r="S95" s="238"/>
      <c r="T95" s="239"/>
      <c r="U95" s="240" t="str">
        <f>IF(P95="","",VLOOKUP(P95,数式用!$A$5:$I$28,MATCH(T95,数式用!$C$4:$G$4,0)+2,0))</f>
        <v/>
      </c>
      <c r="V95" s="101" t="s">
        <v>239</v>
      </c>
      <c r="W95" s="241"/>
      <c r="X95" s="100" t="s">
        <v>240</v>
      </c>
      <c r="Y95" s="241"/>
      <c r="Z95" s="172" t="s">
        <v>241</v>
      </c>
      <c r="AA95" s="242"/>
      <c r="AB95" s="100" t="s">
        <v>240</v>
      </c>
      <c r="AC95" s="242"/>
      <c r="AD95" s="100" t="s">
        <v>242</v>
      </c>
      <c r="AE95" s="243" t="s">
        <v>243</v>
      </c>
      <c r="AF95" s="244" t="str">
        <f t="shared" si="6"/>
        <v/>
      </c>
      <c r="AG95" s="247" t="s">
        <v>244</v>
      </c>
      <c r="AH95" s="246" t="str">
        <f t="shared" si="5"/>
        <v/>
      </c>
    </row>
    <row r="96" spans="1:34" ht="36.75" customHeight="1">
      <c r="A96" s="229">
        <f t="shared" si="7"/>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37" t="str">
        <f>IF(基本情報入力シート!AA117="","",基本情報入力シート!AA117)</f>
        <v/>
      </c>
      <c r="S96" s="238"/>
      <c r="T96" s="239"/>
      <c r="U96" s="240" t="str">
        <f>IF(P96="","",VLOOKUP(P96,数式用!$A$5:$I$28,MATCH(T96,数式用!$C$4:$G$4,0)+2,0))</f>
        <v/>
      </c>
      <c r="V96" s="101" t="s">
        <v>239</v>
      </c>
      <c r="W96" s="241"/>
      <c r="X96" s="100" t="s">
        <v>240</v>
      </c>
      <c r="Y96" s="241"/>
      <c r="Z96" s="172" t="s">
        <v>241</v>
      </c>
      <c r="AA96" s="242"/>
      <c r="AB96" s="100" t="s">
        <v>240</v>
      </c>
      <c r="AC96" s="242"/>
      <c r="AD96" s="100" t="s">
        <v>242</v>
      </c>
      <c r="AE96" s="243" t="s">
        <v>243</v>
      </c>
      <c r="AF96" s="244" t="str">
        <f t="shared" si="6"/>
        <v/>
      </c>
      <c r="AG96" s="247" t="s">
        <v>244</v>
      </c>
      <c r="AH96" s="246" t="str">
        <f t="shared" si="5"/>
        <v/>
      </c>
    </row>
    <row r="97" spans="1:34" ht="36.75" customHeight="1">
      <c r="A97" s="229">
        <f t="shared" si="7"/>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37" t="str">
        <f>IF(基本情報入力シート!AA118="","",基本情報入力シート!AA118)</f>
        <v/>
      </c>
      <c r="S97" s="238"/>
      <c r="T97" s="239"/>
      <c r="U97" s="240" t="str">
        <f>IF(P97="","",VLOOKUP(P97,数式用!$A$5:$I$28,MATCH(T97,数式用!$C$4:$G$4,0)+2,0))</f>
        <v/>
      </c>
      <c r="V97" s="101" t="s">
        <v>239</v>
      </c>
      <c r="W97" s="241"/>
      <c r="X97" s="100" t="s">
        <v>240</v>
      </c>
      <c r="Y97" s="241"/>
      <c r="Z97" s="172" t="s">
        <v>241</v>
      </c>
      <c r="AA97" s="242"/>
      <c r="AB97" s="100" t="s">
        <v>240</v>
      </c>
      <c r="AC97" s="242"/>
      <c r="AD97" s="100" t="s">
        <v>242</v>
      </c>
      <c r="AE97" s="243" t="s">
        <v>243</v>
      </c>
      <c r="AF97" s="244" t="str">
        <f t="shared" si="6"/>
        <v/>
      </c>
      <c r="AG97" s="247" t="s">
        <v>244</v>
      </c>
      <c r="AH97" s="246" t="str">
        <f t="shared" si="5"/>
        <v/>
      </c>
    </row>
    <row r="98" spans="1:34" ht="36.75" customHeight="1">
      <c r="A98" s="229">
        <f t="shared" si="7"/>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37" t="str">
        <f>IF(基本情報入力シート!AA119="","",基本情報入力シート!AA119)</f>
        <v/>
      </c>
      <c r="S98" s="238"/>
      <c r="T98" s="239"/>
      <c r="U98" s="240" t="str">
        <f>IF(P98="","",VLOOKUP(P98,数式用!$A$5:$I$28,MATCH(T98,数式用!$C$4:$G$4,0)+2,0))</f>
        <v/>
      </c>
      <c r="V98" s="101" t="s">
        <v>239</v>
      </c>
      <c r="W98" s="241"/>
      <c r="X98" s="100" t="s">
        <v>240</v>
      </c>
      <c r="Y98" s="241"/>
      <c r="Z98" s="172" t="s">
        <v>241</v>
      </c>
      <c r="AA98" s="242"/>
      <c r="AB98" s="100" t="s">
        <v>240</v>
      </c>
      <c r="AC98" s="242"/>
      <c r="AD98" s="100" t="s">
        <v>242</v>
      </c>
      <c r="AE98" s="243" t="s">
        <v>243</v>
      </c>
      <c r="AF98" s="244" t="str">
        <f t="shared" si="6"/>
        <v/>
      </c>
      <c r="AG98" s="247" t="s">
        <v>244</v>
      </c>
      <c r="AH98" s="246" t="str">
        <f t="shared" si="5"/>
        <v/>
      </c>
    </row>
    <row r="99" spans="1:34" ht="36.75" customHeight="1">
      <c r="A99" s="229">
        <f t="shared" si="7"/>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37" t="str">
        <f>IF(基本情報入力シート!AA120="","",基本情報入力シート!AA120)</f>
        <v/>
      </c>
      <c r="S99" s="238"/>
      <c r="T99" s="239"/>
      <c r="U99" s="240" t="str">
        <f>IF(P99="","",VLOOKUP(P99,数式用!$A$5:$I$28,MATCH(T99,数式用!$C$4:$G$4,0)+2,0))</f>
        <v/>
      </c>
      <c r="V99" s="101" t="s">
        <v>239</v>
      </c>
      <c r="W99" s="241"/>
      <c r="X99" s="100" t="s">
        <v>240</v>
      </c>
      <c r="Y99" s="241"/>
      <c r="Z99" s="172" t="s">
        <v>241</v>
      </c>
      <c r="AA99" s="242"/>
      <c r="AB99" s="100" t="s">
        <v>240</v>
      </c>
      <c r="AC99" s="242"/>
      <c r="AD99" s="100" t="s">
        <v>242</v>
      </c>
      <c r="AE99" s="243" t="s">
        <v>243</v>
      </c>
      <c r="AF99" s="244" t="str">
        <f t="shared" si="6"/>
        <v/>
      </c>
      <c r="AG99" s="247" t="s">
        <v>244</v>
      </c>
      <c r="AH99" s="246" t="str">
        <f t="shared" si="5"/>
        <v/>
      </c>
    </row>
    <row r="100" spans="1:34" ht="36.75" customHeight="1">
      <c r="A100" s="229">
        <f t="shared" si="7"/>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37" t="str">
        <f>IF(基本情報入力シート!AA121="","",基本情報入力シート!AA121)</f>
        <v/>
      </c>
      <c r="S100" s="238"/>
      <c r="T100" s="239"/>
      <c r="U100" s="240" t="str">
        <f>IF(P100="","",VLOOKUP(P100,数式用!$A$5:$I$28,MATCH(T100,数式用!$C$4:$G$4,0)+2,0))</f>
        <v/>
      </c>
      <c r="V100" s="101" t="s">
        <v>239</v>
      </c>
      <c r="W100" s="241"/>
      <c r="X100" s="100" t="s">
        <v>240</v>
      </c>
      <c r="Y100" s="241"/>
      <c r="Z100" s="172" t="s">
        <v>241</v>
      </c>
      <c r="AA100" s="242"/>
      <c r="AB100" s="100" t="s">
        <v>240</v>
      </c>
      <c r="AC100" s="242"/>
      <c r="AD100" s="100" t="s">
        <v>242</v>
      </c>
      <c r="AE100" s="243" t="s">
        <v>243</v>
      </c>
      <c r="AF100" s="244" t="str">
        <f t="shared" si="6"/>
        <v/>
      </c>
      <c r="AG100" s="247" t="s">
        <v>244</v>
      </c>
      <c r="AH100" s="246" t="str">
        <f t="shared" si="5"/>
        <v/>
      </c>
    </row>
    <row r="101" spans="1:34" ht="36.75" customHeight="1">
      <c r="A101" s="229">
        <f t="shared" si="7"/>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37" t="str">
        <f>IF(基本情報入力シート!AA122="","",基本情報入力シート!AA122)</f>
        <v/>
      </c>
      <c r="S101" s="238"/>
      <c r="T101" s="239"/>
      <c r="U101" s="240" t="str">
        <f>IF(P101="","",VLOOKUP(P101,数式用!$A$5:$I$28,MATCH(T101,数式用!$C$4:$G$4,0)+2,0))</f>
        <v/>
      </c>
      <c r="V101" s="101" t="s">
        <v>239</v>
      </c>
      <c r="W101" s="241"/>
      <c r="X101" s="100" t="s">
        <v>240</v>
      </c>
      <c r="Y101" s="241"/>
      <c r="Z101" s="172" t="s">
        <v>241</v>
      </c>
      <c r="AA101" s="242"/>
      <c r="AB101" s="100" t="s">
        <v>240</v>
      </c>
      <c r="AC101" s="242"/>
      <c r="AD101" s="100" t="s">
        <v>242</v>
      </c>
      <c r="AE101" s="243" t="s">
        <v>243</v>
      </c>
      <c r="AF101" s="244" t="str">
        <f t="shared" si="6"/>
        <v/>
      </c>
      <c r="AG101" s="247" t="s">
        <v>244</v>
      </c>
      <c r="AH101" s="246" t="str">
        <f t="shared" si="5"/>
        <v/>
      </c>
    </row>
    <row r="102" spans="1:34" ht="36.75" customHeight="1">
      <c r="A102" s="229">
        <f t="shared" si="7"/>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37" t="str">
        <f>IF(基本情報入力シート!AA123="","",基本情報入力シート!AA123)</f>
        <v/>
      </c>
      <c r="S102" s="238"/>
      <c r="T102" s="239"/>
      <c r="U102" s="240" t="str">
        <f>IF(P102="","",VLOOKUP(P102,数式用!$A$5:$I$28,MATCH(T102,数式用!$C$4:$G$4,0)+2,0))</f>
        <v/>
      </c>
      <c r="V102" s="101" t="s">
        <v>239</v>
      </c>
      <c r="W102" s="241"/>
      <c r="X102" s="100" t="s">
        <v>240</v>
      </c>
      <c r="Y102" s="241"/>
      <c r="Z102" s="172" t="s">
        <v>241</v>
      </c>
      <c r="AA102" s="242"/>
      <c r="AB102" s="100" t="s">
        <v>240</v>
      </c>
      <c r="AC102" s="242"/>
      <c r="AD102" s="100" t="s">
        <v>242</v>
      </c>
      <c r="AE102" s="243" t="s">
        <v>243</v>
      </c>
      <c r="AF102" s="244" t="str">
        <f t="shared" si="6"/>
        <v/>
      </c>
      <c r="AG102" s="247" t="s">
        <v>244</v>
      </c>
      <c r="AH102" s="246" t="str">
        <f t="shared" si="5"/>
        <v/>
      </c>
    </row>
    <row r="103" spans="1:34" ht="36.75" customHeight="1">
      <c r="A103" s="229">
        <f t="shared" si="7"/>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37" t="str">
        <f>IF(基本情報入力シート!AA124="","",基本情報入力シート!AA124)</f>
        <v/>
      </c>
      <c r="S103" s="238"/>
      <c r="T103" s="239"/>
      <c r="U103" s="240" t="str">
        <f>IF(P103="","",VLOOKUP(P103,数式用!$A$5:$I$28,MATCH(T103,数式用!$C$4:$G$4,0)+2,0))</f>
        <v/>
      </c>
      <c r="V103" s="101" t="s">
        <v>239</v>
      </c>
      <c r="W103" s="241"/>
      <c r="X103" s="100" t="s">
        <v>240</v>
      </c>
      <c r="Y103" s="241"/>
      <c r="Z103" s="172" t="s">
        <v>241</v>
      </c>
      <c r="AA103" s="242"/>
      <c r="AB103" s="100" t="s">
        <v>240</v>
      </c>
      <c r="AC103" s="242"/>
      <c r="AD103" s="100" t="s">
        <v>242</v>
      </c>
      <c r="AE103" s="243" t="s">
        <v>243</v>
      </c>
      <c r="AF103" s="244" t="str">
        <f t="shared" si="6"/>
        <v/>
      </c>
      <c r="AG103" s="247" t="s">
        <v>244</v>
      </c>
      <c r="AH103" s="246" t="str">
        <f t="shared" si="5"/>
        <v/>
      </c>
    </row>
    <row r="104" spans="1:34" ht="36.75" customHeight="1">
      <c r="A104" s="229">
        <f t="shared" si="7"/>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37" t="str">
        <f>IF(基本情報入力シート!AA125="","",基本情報入力シート!AA125)</f>
        <v/>
      </c>
      <c r="S104" s="238"/>
      <c r="T104" s="239"/>
      <c r="U104" s="240" t="str">
        <f>IF(P104="","",VLOOKUP(P104,数式用!$A$5:$I$28,MATCH(T104,数式用!$C$4:$G$4,0)+2,0))</f>
        <v/>
      </c>
      <c r="V104" s="101" t="s">
        <v>239</v>
      </c>
      <c r="W104" s="241"/>
      <c r="X104" s="100" t="s">
        <v>240</v>
      </c>
      <c r="Y104" s="241"/>
      <c r="Z104" s="172" t="s">
        <v>241</v>
      </c>
      <c r="AA104" s="242"/>
      <c r="AB104" s="100" t="s">
        <v>240</v>
      </c>
      <c r="AC104" s="242"/>
      <c r="AD104" s="100" t="s">
        <v>242</v>
      </c>
      <c r="AE104" s="243" t="s">
        <v>243</v>
      </c>
      <c r="AF104" s="244" t="str">
        <f t="shared" si="6"/>
        <v/>
      </c>
      <c r="AG104" s="247" t="s">
        <v>244</v>
      </c>
      <c r="AH104" s="246" t="str">
        <f t="shared" si="5"/>
        <v/>
      </c>
    </row>
    <row r="105" spans="1:34" ht="36.75" customHeight="1">
      <c r="A105" s="229">
        <f t="shared" si="7"/>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37" t="str">
        <f>IF(基本情報入力シート!AA126="","",基本情報入力シート!AA126)</f>
        <v/>
      </c>
      <c r="S105" s="238"/>
      <c r="T105" s="239"/>
      <c r="U105" s="240" t="str">
        <f>IF(P105="","",VLOOKUP(P105,数式用!$A$5:$I$28,MATCH(T105,数式用!$C$4:$G$4,0)+2,0))</f>
        <v/>
      </c>
      <c r="V105" s="101" t="s">
        <v>239</v>
      </c>
      <c r="W105" s="241"/>
      <c r="X105" s="100" t="s">
        <v>240</v>
      </c>
      <c r="Y105" s="241"/>
      <c r="Z105" s="172" t="s">
        <v>241</v>
      </c>
      <c r="AA105" s="242"/>
      <c r="AB105" s="100" t="s">
        <v>240</v>
      </c>
      <c r="AC105" s="242"/>
      <c r="AD105" s="100" t="s">
        <v>242</v>
      </c>
      <c r="AE105" s="243" t="s">
        <v>243</v>
      </c>
      <c r="AF105" s="244" t="str">
        <f t="shared" si="6"/>
        <v/>
      </c>
      <c r="AG105" s="247" t="s">
        <v>244</v>
      </c>
      <c r="AH105" s="246" t="str">
        <f t="shared" si="5"/>
        <v/>
      </c>
    </row>
    <row r="106" spans="1:34" ht="36.75" customHeight="1">
      <c r="A106" s="229">
        <f t="shared" si="7"/>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37" t="str">
        <f>IF(基本情報入力シート!AA127="","",基本情報入力シート!AA127)</f>
        <v/>
      </c>
      <c r="S106" s="238"/>
      <c r="T106" s="239"/>
      <c r="U106" s="240" t="str">
        <f>IF(P106="","",VLOOKUP(P106,数式用!$A$5:$I$28,MATCH(T106,数式用!$C$4:$G$4,0)+2,0))</f>
        <v/>
      </c>
      <c r="V106" s="101" t="s">
        <v>239</v>
      </c>
      <c r="W106" s="241"/>
      <c r="X106" s="100" t="s">
        <v>240</v>
      </c>
      <c r="Y106" s="241"/>
      <c r="Z106" s="172" t="s">
        <v>241</v>
      </c>
      <c r="AA106" s="242"/>
      <c r="AB106" s="100" t="s">
        <v>240</v>
      </c>
      <c r="AC106" s="242"/>
      <c r="AD106" s="100" t="s">
        <v>242</v>
      </c>
      <c r="AE106" s="243" t="s">
        <v>243</v>
      </c>
      <c r="AF106" s="244" t="str">
        <f t="shared" si="6"/>
        <v/>
      </c>
      <c r="AG106" s="247" t="s">
        <v>244</v>
      </c>
      <c r="AH106" s="246" t="str">
        <f t="shared" si="5"/>
        <v/>
      </c>
    </row>
    <row r="107" spans="1:34" ht="36.75" customHeight="1">
      <c r="A107" s="229">
        <f t="shared" si="7"/>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37" t="str">
        <f>IF(基本情報入力シート!AA128="","",基本情報入力シート!AA128)</f>
        <v/>
      </c>
      <c r="S107" s="238"/>
      <c r="T107" s="239"/>
      <c r="U107" s="240" t="str">
        <f>IF(P107="","",VLOOKUP(P107,数式用!$A$5:$I$28,MATCH(T107,数式用!$C$4:$G$4,0)+2,0))</f>
        <v/>
      </c>
      <c r="V107" s="101" t="s">
        <v>239</v>
      </c>
      <c r="W107" s="241"/>
      <c r="X107" s="100" t="s">
        <v>240</v>
      </c>
      <c r="Y107" s="241"/>
      <c r="Z107" s="172" t="s">
        <v>241</v>
      </c>
      <c r="AA107" s="242"/>
      <c r="AB107" s="100" t="s">
        <v>240</v>
      </c>
      <c r="AC107" s="242"/>
      <c r="AD107" s="100" t="s">
        <v>242</v>
      </c>
      <c r="AE107" s="243" t="s">
        <v>243</v>
      </c>
      <c r="AF107" s="244" t="str">
        <f t="shared" si="6"/>
        <v/>
      </c>
      <c r="AG107" s="247" t="s">
        <v>244</v>
      </c>
      <c r="AH107" s="246" t="str">
        <f t="shared" si="5"/>
        <v/>
      </c>
    </row>
    <row r="108" spans="1:34" ht="36.75" customHeight="1">
      <c r="A108" s="229">
        <f t="shared" si="7"/>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37" t="str">
        <f>IF(基本情報入力シート!AA129="","",基本情報入力シート!AA129)</f>
        <v/>
      </c>
      <c r="S108" s="238"/>
      <c r="T108" s="239"/>
      <c r="U108" s="240" t="str">
        <f>IF(P108="","",VLOOKUP(P108,数式用!$A$5:$I$28,MATCH(T108,数式用!$C$4:$G$4,0)+2,0))</f>
        <v/>
      </c>
      <c r="V108" s="101" t="s">
        <v>239</v>
      </c>
      <c r="W108" s="241"/>
      <c r="X108" s="100" t="s">
        <v>240</v>
      </c>
      <c r="Y108" s="241"/>
      <c r="Z108" s="172" t="s">
        <v>241</v>
      </c>
      <c r="AA108" s="242"/>
      <c r="AB108" s="100" t="s">
        <v>240</v>
      </c>
      <c r="AC108" s="242"/>
      <c r="AD108" s="100" t="s">
        <v>242</v>
      </c>
      <c r="AE108" s="243" t="s">
        <v>243</v>
      </c>
      <c r="AF108" s="244" t="str">
        <f t="shared" si="6"/>
        <v/>
      </c>
      <c r="AG108" s="247" t="s">
        <v>244</v>
      </c>
      <c r="AH108" s="246" t="str">
        <f t="shared" si="5"/>
        <v/>
      </c>
    </row>
    <row r="109" spans="1:34" ht="36.75" customHeight="1">
      <c r="A109" s="229">
        <f t="shared" si="7"/>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37" t="str">
        <f>IF(基本情報入力シート!AA130="","",基本情報入力シート!AA130)</f>
        <v/>
      </c>
      <c r="S109" s="238"/>
      <c r="T109" s="239"/>
      <c r="U109" s="240" t="str">
        <f>IF(P109="","",VLOOKUP(P109,数式用!$A$5:$I$28,MATCH(T109,数式用!$C$4:$G$4,0)+2,0))</f>
        <v/>
      </c>
      <c r="V109" s="101" t="s">
        <v>239</v>
      </c>
      <c r="W109" s="241"/>
      <c r="X109" s="100" t="s">
        <v>240</v>
      </c>
      <c r="Y109" s="241"/>
      <c r="Z109" s="172" t="s">
        <v>241</v>
      </c>
      <c r="AA109" s="242"/>
      <c r="AB109" s="100" t="s">
        <v>240</v>
      </c>
      <c r="AC109" s="242"/>
      <c r="AD109" s="100" t="s">
        <v>242</v>
      </c>
      <c r="AE109" s="243" t="s">
        <v>243</v>
      </c>
      <c r="AF109" s="244" t="str">
        <f t="shared" si="6"/>
        <v/>
      </c>
      <c r="AG109" s="247" t="s">
        <v>244</v>
      </c>
      <c r="AH109" s="246" t="str">
        <f t="shared" si="5"/>
        <v/>
      </c>
    </row>
    <row r="110" spans="1:34" ht="36.75" customHeight="1">
      <c r="A110" s="229">
        <f t="shared" si="7"/>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37" t="str">
        <f>IF(基本情報入力シート!AA131="","",基本情報入力シート!AA131)</f>
        <v/>
      </c>
      <c r="S110" s="238"/>
      <c r="T110" s="239"/>
      <c r="U110" s="240" t="str">
        <f>IF(P110="","",VLOOKUP(P110,数式用!$A$5:$I$28,MATCH(T110,数式用!$C$4:$G$4,0)+2,0))</f>
        <v/>
      </c>
      <c r="V110" s="101" t="s">
        <v>239</v>
      </c>
      <c r="W110" s="241"/>
      <c r="X110" s="100" t="s">
        <v>240</v>
      </c>
      <c r="Y110" s="241"/>
      <c r="Z110" s="172" t="s">
        <v>241</v>
      </c>
      <c r="AA110" s="242"/>
      <c r="AB110" s="100" t="s">
        <v>240</v>
      </c>
      <c r="AC110" s="242"/>
      <c r="AD110" s="100" t="s">
        <v>242</v>
      </c>
      <c r="AE110" s="243" t="s">
        <v>243</v>
      </c>
      <c r="AF110" s="244" t="str">
        <f t="shared" si="6"/>
        <v/>
      </c>
      <c r="AG110" s="247" t="s">
        <v>244</v>
      </c>
      <c r="AH110" s="246" t="str">
        <f t="shared" si="5"/>
        <v/>
      </c>
    </row>
    <row r="111" spans="1:34" ht="36.75" customHeight="1">
      <c r="A111" s="229">
        <f t="shared" si="7"/>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37" t="str">
        <f>IF(基本情報入力シート!AA132="","",基本情報入力シート!AA132)</f>
        <v/>
      </c>
      <c r="S111" s="238"/>
      <c r="T111" s="239"/>
      <c r="U111" s="240" t="str">
        <f>IF(P111="","",VLOOKUP(P111,数式用!$A$5:$I$28,MATCH(T111,数式用!$C$4:$G$4,0)+2,0))</f>
        <v/>
      </c>
      <c r="V111" s="101" t="s">
        <v>239</v>
      </c>
      <c r="W111" s="241"/>
      <c r="X111" s="100" t="s">
        <v>240</v>
      </c>
      <c r="Y111" s="241"/>
      <c r="Z111" s="172" t="s">
        <v>241</v>
      </c>
      <c r="AA111" s="242"/>
      <c r="AB111" s="100" t="s">
        <v>240</v>
      </c>
      <c r="AC111" s="242"/>
      <c r="AD111" s="100" t="s">
        <v>242</v>
      </c>
      <c r="AE111" s="243" t="s">
        <v>243</v>
      </c>
      <c r="AF111" s="244" t="str">
        <f t="shared" si="6"/>
        <v/>
      </c>
      <c r="AG111" s="247" t="s">
        <v>244</v>
      </c>
      <c r="AH111" s="246"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8"/>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70" zoomScaleNormal="70" zoomScaleSheetLayoutView="70" workbookViewId="0"/>
  </sheetViews>
  <sheetFormatPr defaultColWidth="2.5" defaultRowHeight="13.5"/>
  <cols>
    <col min="1" max="1" width="5.625" style="90" customWidth="1"/>
    <col min="2" max="11" width="2.625" style="90" customWidth="1"/>
    <col min="12" max="13" width="11.875" style="90" customWidth="1"/>
    <col min="14" max="14" width="12.625" style="90" customWidth="1"/>
    <col min="15" max="15" width="37.5" style="90" customWidth="1"/>
    <col min="16" max="16" width="31.25" style="90" customWidth="1"/>
    <col min="17" max="17" width="10.625" style="90" customWidth="1"/>
    <col min="18" max="18" width="9.625" style="90" customWidth="1"/>
    <col min="19" max="20" width="13.625" style="90" customWidth="1"/>
    <col min="21" max="21" width="6.75" style="90" customWidth="1"/>
    <col min="22" max="22" width="31.5" style="90" customWidth="1"/>
    <col min="23" max="23" width="4.75" style="90" bestFit="1" customWidth="1"/>
    <col min="24" max="24" width="3.625" style="90" customWidth="1"/>
    <col min="25" max="25" width="3.125" style="90" bestFit="1" customWidth="1"/>
    <col min="26" max="26" width="3.625" style="90" customWidth="1"/>
    <col min="27" max="27" width="8" style="90" bestFit="1" customWidth="1"/>
    <col min="28" max="28" width="3.625" style="90" customWidth="1"/>
    <col min="29" max="29" width="3.125" style="90" bestFit="1" customWidth="1"/>
    <col min="30" max="30" width="3.625" style="90" customWidth="1"/>
    <col min="31" max="32" width="3.125" style="90" customWidth="1"/>
    <col min="33" max="33" width="3.5" style="90" bestFit="1" customWidth="1"/>
    <col min="34" max="34" width="5.875" style="90" bestFit="1" customWidth="1"/>
    <col min="35" max="35" width="14.625" style="90" customWidth="1"/>
    <col min="36" max="36" width="2.5" style="90"/>
    <col min="37" max="37" width="6.125" style="90" customWidth="1"/>
    <col min="38" max="47" width="8.375" style="90" customWidth="1"/>
    <col min="48" max="16384" width="2.5" style="90"/>
  </cols>
  <sheetData>
    <row r="1" spans="1:47" ht="21" customHeight="1">
      <c r="A1" s="195" t="s">
        <v>194</v>
      </c>
      <c r="H1" s="93" t="s">
        <v>277</v>
      </c>
      <c r="AA1" s="91"/>
      <c r="AB1" s="91"/>
      <c r="AC1" s="91"/>
      <c r="AD1" s="91"/>
      <c r="AE1" s="91"/>
      <c r="AF1" s="91"/>
      <c r="AG1" s="91"/>
      <c r="AH1" s="91"/>
      <c r="AI1" s="91"/>
    </row>
    <row r="2" spans="1:47" ht="21" customHeight="1" thickBot="1">
      <c r="B2" s="93"/>
      <c r="C2" s="93"/>
      <c r="D2" s="93"/>
      <c r="E2" s="93"/>
      <c r="F2" s="93"/>
      <c r="G2" s="93"/>
      <c r="H2" s="93"/>
      <c r="I2" s="93"/>
      <c r="J2" s="93"/>
      <c r="K2" s="93"/>
      <c r="L2" s="93"/>
      <c r="M2" s="93"/>
      <c r="N2" s="93"/>
      <c r="O2" s="93"/>
      <c r="P2" s="93"/>
      <c r="X2" s="93"/>
      <c r="Y2" s="93"/>
      <c r="Z2" s="93"/>
      <c r="AA2" s="91"/>
      <c r="AB2" s="91"/>
      <c r="AC2" s="91"/>
      <c r="AD2" s="91"/>
      <c r="AE2" s="196"/>
      <c r="AF2" s="196"/>
      <c r="AG2" s="196"/>
      <c r="AH2" s="196"/>
      <c r="AI2" s="196"/>
    </row>
    <row r="3" spans="1:47" ht="27" customHeight="1" thickBot="1">
      <c r="A3" s="1080" t="s">
        <v>6</v>
      </c>
      <c r="B3" s="1080"/>
      <c r="C3" s="1081"/>
      <c r="D3" s="1077" t="str">
        <f>IF(基本情報入力シート!M16="","",基本情報入力シート!M16)</f>
        <v>○○ケアサービス</v>
      </c>
      <c r="E3" s="1078"/>
      <c r="F3" s="1078"/>
      <c r="G3" s="1078"/>
      <c r="H3" s="1078"/>
      <c r="I3" s="1078"/>
      <c r="J3" s="1078"/>
      <c r="K3" s="1078"/>
      <c r="L3" s="1078"/>
      <c r="M3" s="1078"/>
      <c r="N3" s="1078"/>
      <c r="O3" s="1079"/>
      <c r="P3" s="197"/>
      <c r="Q3" s="198"/>
      <c r="R3" s="198"/>
      <c r="W3" s="198"/>
      <c r="X3" s="198"/>
      <c r="Y3" s="198"/>
      <c r="Z3" s="198"/>
    </row>
    <row r="4" spans="1:47" ht="21" customHeight="1" thickBot="1">
      <c r="A4" s="199"/>
      <c r="B4" s="199"/>
      <c r="C4" s="199"/>
      <c r="D4" s="200"/>
      <c r="E4" s="200"/>
      <c r="F4" s="200"/>
      <c r="G4" s="200"/>
      <c r="H4" s="200"/>
      <c r="I4" s="200"/>
      <c r="J4" s="200"/>
      <c r="K4" s="200"/>
      <c r="L4" s="200"/>
      <c r="M4" s="200"/>
      <c r="N4" s="200"/>
      <c r="O4" s="200"/>
      <c r="P4" s="200"/>
      <c r="Q4" s="198"/>
      <c r="R4" s="198"/>
      <c r="W4" s="198"/>
      <c r="X4" s="198"/>
      <c r="Y4" s="198"/>
      <c r="Z4" s="198"/>
    </row>
    <row r="5" spans="1:47" ht="27" customHeight="1" thickBot="1">
      <c r="A5" s="248" t="s">
        <v>276</v>
      </c>
      <c r="B5" s="249"/>
      <c r="C5" s="249"/>
      <c r="D5" s="250"/>
      <c r="E5" s="250"/>
      <c r="F5" s="250"/>
      <c r="G5" s="250"/>
      <c r="H5" s="250"/>
      <c r="I5" s="250"/>
      <c r="J5" s="250"/>
      <c r="K5" s="250"/>
      <c r="L5" s="250"/>
      <c r="M5" s="250"/>
      <c r="N5" s="250"/>
      <c r="O5" s="251">
        <f>SUM(AI12:AI111)</f>
        <v>19158216</v>
      </c>
      <c r="P5" s="200"/>
      <c r="R5" s="198"/>
      <c r="S5" s="94"/>
      <c r="T5" s="94"/>
      <c r="U5" s="94"/>
      <c r="V5" s="94"/>
      <c r="W5" s="198"/>
      <c r="X5" s="198"/>
      <c r="Y5" s="198"/>
      <c r="Z5" s="198"/>
      <c r="AA5" s="94"/>
      <c r="AB5" s="94"/>
      <c r="AC5" s="94"/>
      <c r="AD5" s="94"/>
      <c r="AE5" s="94"/>
      <c r="AF5" s="94"/>
      <c r="AG5" s="94"/>
      <c r="AH5" s="94"/>
      <c r="AI5" s="94"/>
    </row>
    <row r="6" spans="1:47" ht="21" customHeight="1" thickBot="1">
      <c r="Q6" s="102"/>
      <c r="R6" s="102"/>
    </row>
    <row r="7" spans="1:47" ht="18" customHeight="1">
      <c r="A7" s="1084"/>
      <c r="B7" s="1086" t="s">
        <v>7</v>
      </c>
      <c r="C7" s="1087"/>
      <c r="D7" s="1087"/>
      <c r="E7" s="1087"/>
      <c r="F7" s="1087"/>
      <c r="G7" s="1087"/>
      <c r="H7" s="1087"/>
      <c r="I7" s="1087"/>
      <c r="J7" s="1087"/>
      <c r="K7" s="1088"/>
      <c r="L7" s="1092" t="s">
        <v>138</v>
      </c>
      <c r="M7" s="203"/>
      <c r="N7" s="204"/>
      <c r="O7" s="1094" t="s">
        <v>182</v>
      </c>
      <c r="P7" s="1096" t="s">
        <v>81</v>
      </c>
      <c r="Q7" s="1098" t="s">
        <v>254</v>
      </c>
      <c r="R7" s="1107" t="s">
        <v>154</v>
      </c>
      <c r="S7" s="252" t="s">
        <v>48</v>
      </c>
      <c r="T7" s="253"/>
      <c r="U7" s="253"/>
      <c r="V7" s="254"/>
      <c r="W7" s="254"/>
      <c r="X7" s="254"/>
      <c r="Y7" s="254"/>
      <c r="Z7" s="254"/>
      <c r="AA7" s="254"/>
      <c r="AB7" s="254"/>
      <c r="AC7" s="254"/>
      <c r="AD7" s="254"/>
      <c r="AE7" s="254"/>
      <c r="AF7" s="254"/>
      <c r="AG7" s="254"/>
      <c r="AH7" s="254"/>
      <c r="AI7" s="255"/>
    </row>
    <row r="8" spans="1:47" ht="14.25" customHeight="1">
      <c r="A8" s="1085"/>
      <c r="B8" s="1089"/>
      <c r="C8" s="1090"/>
      <c r="D8" s="1090"/>
      <c r="E8" s="1090"/>
      <c r="F8" s="1090"/>
      <c r="G8" s="1090"/>
      <c r="H8" s="1090"/>
      <c r="I8" s="1090"/>
      <c r="J8" s="1090"/>
      <c r="K8" s="1091"/>
      <c r="L8" s="1093"/>
      <c r="M8" s="208" t="s">
        <v>265</v>
      </c>
      <c r="N8" s="209"/>
      <c r="O8" s="1095"/>
      <c r="P8" s="1097"/>
      <c r="Q8" s="1099"/>
      <c r="R8" s="1108"/>
      <c r="S8" s="256"/>
      <c r="T8" s="1103" t="s">
        <v>10</v>
      </c>
      <c r="U8" s="1104"/>
      <c r="V8" s="257" t="s">
        <v>37</v>
      </c>
      <c r="W8" s="1105" t="s">
        <v>29</v>
      </c>
      <c r="X8" s="1106"/>
      <c r="Y8" s="1106"/>
      <c r="Z8" s="1106"/>
      <c r="AA8" s="1106"/>
      <c r="AB8" s="1106"/>
      <c r="AC8" s="1106"/>
      <c r="AD8" s="1106"/>
      <c r="AE8" s="1106"/>
      <c r="AF8" s="1106"/>
      <c r="AG8" s="1106"/>
      <c r="AH8" s="1106"/>
      <c r="AI8" s="258" t="s">
        <v>15</v>
      </c>
    </row>
    <row r="9" spans="1:47" ht="13.5" customHeight="1">
      <c r="A9" s="1085"/>
      <c r="B9" s="1089"/>
      <c r="C9" s="1090"/>
      <c r="D9" s="1090"/>
      <c r="E9" s="1090"/>
      <c r="F9" s="1090"/>
      <c r="G9" s="1090"/>
      <c r="H9" s="1090"/>
      <c r="I9" s="1090"/>
      <c r="J9" s="1090"/>
      <c r="K9" s="1091"/>
      <c r="L9" s="1093"/>
      <c r="M9" s="212"/>
      <c r="N9" s="213"/>
      <c r="O9" s="1095"/>
      <c r="P9" s="1097"/>
      <c r="Q9" s="1099"/>
      <c r="R9" s="1108"/>
      <c r="S9" s="1071" t="s">
        <v>126</v>
      </c>
      <c r="T9" s="1111" t="s">
        <v>255</v>
      </c>
      <c r="U9" s="1112" t="s">
        <v>155</v>
      </c>
      <c r="V9" s="1109" t="s">
        <v>93</v>
      </c>
      <c r="W9" s="1065" t="s">
        <v>156</v>
      </c>
      <c r="X9" s="1066"/>
      <c r="Y9" s="1066"/>
      <c r="Z9" s="1066"/>
      <c r="AA9" s="1066"/>
      <c r="AB9" s="1066"/>
      <c r="AC9" s="1066"/>
      <c r="AD9" s="1066"/>
      <c r="AE9" s="1066"/>
      <c r="AF9" s="1066"/>
      <c r="AG9" s="1066"/>
      <c r="AH9" s="1066"/>
      <c r="AI9" s="1074" t="s">
        <v>283</v>
      </c>
    </row>
    <row r="10" spans="1:47" ht="150" customHeight="1">
      <c r="A10" s="1085"/>
      <c r="B10" s="1089"/>
      <c r="C10" s="1090"/>
      <c r="D10" s="1090"/>
      <c r="E10" s="1090"/>
      <c r="F10" s="1090"/>
      <c r="G10" s="1090"/>
      <c r="H10" s="1090"/>
      <c r="I10" s="1090"/>
      <c r="J10" s="1090"/>
      <c r="K10" s="1091"/>
      <c r="L10" s="1093"/>
      <c r="M10" s="214" t="s">
        <v>272</v>
      </c>
      <c r="N10" s="214" t="s">
        <v>273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row>
    <row r="11" spans="1:47" ht="15" thickBot="1">
      <c r="A11" s="215"/>
      <c r="B11" s="216"/>
      <c r="C11" s="217"/>
      <c r="D11" s="217"/>
      <c r="E11" s="217"/>
      <c r="F11" s="217"/>
      <c r="G11" s="217"/>
      <c r="H11" s="217"/>
      <c r="I11" s="217"/>
      <c r="J11" s="217"/>
      <c r="K11" s="218"/>
      <c r="L11" s="219"/>
      <c r="M11" s="219"/>
      <c r="N11" s="219"/>
      <c r="O11" s="220"/>
      <c r="P11" s="221"/>
      <c r="Q11" s="222"/>
      <c r="R11" s="259"/>
      <c r="S11" s="210"/>
      <c r="T11" s="260"/>
      <c r="U11" s="261"/>
      <c r="V11" s="262"/>
      <c r="W11" s="227"/>
      <c r="X11" s="228"/>
      <c r="Y11" s="228"/>
      <c r="Z11" s="228"/>
      <c r="AA11" s="228"/>
      <c r="AB11" s="228"/>
      <c r="AC11" s="228"/>
      <c r="AD11" s="228"/>
      <c r="AE11" s="228"/>
      <c r="AF11" s="228"/>
      <c r="AG11" s="228"/>
      <c r="AH11" s="228"/>
      <c r="AI11" s="223"/>
    </row>
    <row r="12" spans="1:47" ht="33" customHeight="1" thickBot="1">
      <c r="A12" s="229">
        <v>1</v>
      </c>
      <c r="B12" s="230">
        <f>IF(基本情報入力シート!C33="","",基本情報入力シート!C33)</f>
        <v>1</v>
      </c>
      <c r="C12" s="231">
        <f>IF(基本情報入力シート!D33="","",基本情報入力シート!D33)</f>
        <v>3</v>
      </c>
      <c r="D12" s="232">
        <f>IF(基本情報入力シート!E33="","",基本情報入力シート!E33)</f>
        <v>3</v>
      </c>
      <c r="E12" s="232">
        <f>IF(基本情報入力シート!F33="","",基本情報入力シート!F33)</f>
        <v>4</v>
      </c>
      <c r="F12" s="232">
        <f>IF(基本情報入力シート!G33="","",基本情報入力シート!G33)</f>
        <v>5</v>
      </c>
      <c r="G12" s="232">
        <f>IF(基本情報入力シート!H33="","",基本情報入力シート!H33)</f>
        <v>6</v>
      </c>
      <c r="H12" s="232">
        <f>IF(基本情報入力シート!I33="","",基本情報入力シート!I33)</f>
        <v>7</v>
      </c>
      <c r="I12" s="232">
        <f>IF(基本情報入力シート!J33="","",基本情報入力シート!J33)</f>
        <v>8</v>
      </c>
      <c r="J12" s="232">
        <f>IF(基本情報入力シート!K33="","",基本情報入力シート!K33)</f>
        <v>9</v>
      </c>
      <c r="K12" s="233">
        <f>IF(基本情報入力シート!L33="","",基本情報入力シート!L33)</f>
        <v>1</v>
      </c>
      <c r="L12" s="234" t="str">
        <f>IF(基本情報入力シート!M33="","",基本情報入力シート!M33)</f>
        <v>東京都</v>
      </c>
      <c r="M12" s="234" t="str">
        <f>IF(基本情報入力シート!R33="","",基本情報入力シート!R33)</f>
        <v>東京都</v>
      </c>
      <c r="N12" s="234" t="str">
        <f>IF(基本情報入力シート!W33="","",基本情報入力シート!W33)</f>
        <v>千代田区</v>
      </c>
      <c r="O12" s="229" t="str">
        <f>IF(基本情報入力シート!X33="","",基本情報入力シート!X33)</f>
        <v>介護保険事業所名称０１</v>
      </c>
      <c r="P12" s="235" t="str">
        <f>IF(基本情報入力シート!Y33="","",基本情報入力シート!Y33)</f>
        <v>訪問介護</v>
      </c>
      <c r="Q12" s="236">
        <f>IF(基本情報入力シート!Z33="","",基本情報入力シート!Z33)</f>
        <v>250000</v>
      </c>
      <c r="R12" s="263">
        <f>IF(基本情報入力シート!AA33="","",基本情報入力シート!AA33)</f>
        <v>11.4</v>
      </c>
      <c r="S12" s="264" t="s">
        <v>371</v>
      </c>
      <c r="T12" s="265" t="s">
        <v>73</v>
      </c>
      <c r="U12" s="266">
        <f>IF(P12="","",VLOOKUP(P12,数式用!$A$5:$I$28,MATCH(T12,数式用!$H$4:$I$4,0)+7,0))</f>
        <v>6.3E-2</v>
      </c>
      <c r="V12" s="267" t="s">
        <v>311</v>
      </c>
      <c r="W12" s="101" t="s">
        <v>36</v>
      </c>
      <c r="X12" s="268">
        <v>3</v>
      </c>
      <c r="Y12" s="100" t="s">
        <v>12</v>
      </c>
      <c r="Z12" s="268">
        <v>4</v>
      </c>
      <c r="AA12" s="172" t="s">
        <v>112</v>
      </c>
      <c r="AB12" s="268">
        <v>4</v>
      </c>
      <c r="AC12" s="100" t="s">
        <v>12</v>
      </c>
      <c r="AD12" s="268">
        <v>3</v>
      </c>
      <c r="AE12" s="100" t="s">
        <v>17</v>
      </c>
      <c r="AF12" s="243" t="s">
        <v>51</v>
      </c>
      <c r="AG12" s="245">
        <f t="shared" ref="AG12:AG16" si="0">IF(X12&gt;=1,(AB12*12+AD12)-(X12*12+Z12)+1,"")</f>
        <v>12</v>
      </c>
      <c r="AH12" s="245" t="s">
        <v>71</v>
      </c>
      <c r="AI12" s="246">
        <f t="shared" ref="AI12:AI43" si="1">IFERROR(ROUNDDOWN(ROUND(Q12*R12,0)*U12,0)*AG12,"")</f>
        <v>2154600</v>
      </c>
      <c r="AK12" s="103" t="str">
        <f>IFERROR(IF(AND(T12="特定加算Ⅰ",OR(V12="",V12="-",V12="いずれも取得していない")),"☓","○"),"")</f>
        <v>○</v>
      </c>
      <c r="AL12" s="104" t="str">
        <f>IFERROR(IF(AND(T12="特定加算Ⅰ",OR(V12="",V12="-",V12="いずれも取得していない")),"！特定加算Ⅰが選択されています。該当する介護福祉士配置等要件を選択してください。",""),"")</f>
        <v/>
      </c>
      <c r="AM12" s="105"/>
      <c r="AN12" s="105"/>
      <c r="AO12" s="105"/>
      <c r="AP12" s="105"/>
      <c r="AQ12" s="105"/>
      <c r="AR12" s="105"/>
      <c r="AS12" s="105"/>
      <c r="AT12" s="105"/>
      <c r="AU12" s="269"/>
    </row>
    <row r="13" spans="1:47" ht="33" customHeight="1" thickBot="1">
      <c r="A13" s="229">
        <f>A12+1</f>
        <v>2</v>
      </c>
      <c r="B13" s="230">
        <f>IF(基本情報入力シート!C34="","",基本情報入力シート!C34)</f>
        <v>1</v>
      </c>
      <c r="C13" s="231">
        <f>IF(基本情報入力シート!D34="","",基本情報入力シート!D34)</f>
        <v>3</v>
      </c>
      <c r="D13" s="232">
        <f>IF(基本情報入力シート!E34="","",基本情報入力シート!E34)</f>
        <v>3</v>
      </c>
      <c r="E13" s="232">
        <f>IF(基本情報入力シート!F34="","",基本情報入力シート!F34)</f>
        <v>4</v>
      </c>
      <c r="F13" s="232">
        <f>IF(基本情報入力シート!G34="","",基本情報入力シート!G34)</f>
        <v>5</v>
      </c>
      <c r="G13" s="232">
        <f>IF(基本情報入力シート!H34="","",基本情報入力シート!H34)</f>
        <v>6</v>
      </c>
      <c r="H13" s="232">
        <f>IF(基本情報入力シート!I34="","",基本情報入力シート!I34)</f>
        <v>7</v>
      </c>
      <c r="I13" s="232">
        <f>IF(基本情報入力シート!J34="","",基本情報入力シート!J34)</f>
        <v>8</v>
      </c>
      <c r="J13" s="232">
        <f>IF(基本情報入力シート!K34="","",基本情報入力シート!K34)</f>
        <v>9</v>
      </c>
      <c r="K13" s="233">
        <f>IF(基本情報入力シート!L34="","",基本情報入力シート!L34)</f>
        <v>2</v>
      </c>
      <c r="L13" s="234" t="str">
        <f>IF(基本情報入力シート!M34="","",基本情報入力シート!M34)</f>
        <v>東京都</v>
      </c>
      <c r="M13" s="234" t="str">
        <f>IF(基本情報入力シート!R34="","",基本情報入力シート!R34)</f>
        <v>東京都</v>
      </c>
      <c r="N13" s="234" t="str">
        <f>IF(基本情報入力シート!W34="","",基本情報入力シート!W34)</f>
        <v>豊島区</v>
      </c>
      <c r="O13" s="229" t="str">
        <f>IF(基本情報入力シート!X34="","",基本情報入力シート!X34)</f>
        <v>介護保険事業所名称０２</v>
      </c>
      <c r="P13" s="235" t="str">
        <f>IF(基本情報入力シート!Y34="","",基本情報入力シート!Y34)</f>
        <v>通所介護</v>
      </c>
      <c r="Q13" s="236">
        <f>IF(基本情報入力シート!Z34="","",基本情報入力シート!Z34)</f>
        <v>400000</v>
      </c>
      <c r="R13" s="263">
        <f>IF(基本情報入力シート!AA34="","",基本情報入力シート!AA34)</f>
        <v>10.9</v>
      </c>
      <c r="S13" s="264" t="s">
        <v>372</v>
      </c>
      <c r="T13" s="265" t="s">
        <v>74</v>
      </c>
      <c r="U13" s="266">
        <f>IF(P13="","",VLOOKUP(P13,数式用!$A$5:$I$28,MATCH(T13,数式用!$H$4:$I$4,0)+7,0))</f>
        <v>0.01</v>
      </c>
      <c r="V13" s="267" t="s">
        <v>317</v>
      </c>
      <c r="W13" s="101" t="s">
        <v>36</v>
      </c>
      <c r="X13" s="268">
        <v>3</v>
      </c>
      <c r="Y13" s="100" t="s">
        <v>12</v>
      </c>
      <c r="Z13" s="268">
        <v>4</v>
      </c>
      <c r="AA13" s="172" t="s">
        <v>112</v>
      </c>
      <c r="AB13" s="268">
        <v>4</v>
      </c>
      <c r="AC13" s="100" t="s">
        <v>12</v>
      </c>
      <c r="AD13" s="268">
        <v>3</v>
      </c>
      <c r="AE13" s="100" t="s">
        <v>17</v>
      </c>
      <c r="AF13" s="243" t="s">
        <v>51</v>
      </c>
      <c r="AG13" s="244">
        <f t="shared" si="0"/>
        <v>12</v>
      </c>
      <c r="AH13" s="245" t="s">
        <v>71</v>
      </c>
      <c r="AI13" s="246">
        <f t="shared" si="1"/>
        <v>523200</v>
      </c>
      <c r="AK13" s="103" t="str">
        <f t="shared" ref="AK13:AK18" si="2">IFERROR(IF(AND(T13="特定加算Ⅰ",OR(V13="",V13="-",V13="いずれも取得していない")),"☓","○"),"")</f>
        <v>○</v>
      </c>
      <c r="AL13" s="104" t="str">
        <f t="shared" ref="AL13:AL18" si="3">IFERROR(IF(AND(T13="特定加算Ⅰ",OR(V13="",V13="-",V13="いずれも取得していない")),"！特定加算Ⅰが選択されています。該当する介護福祉士配置等要件を選択してください。",""),"")</f>
        <v/>
      </c>
      <c r="AM13" s="105"/>
      <c r="AN13" s="105"/>
      <c r="AO13" s="105"/>
      <c r="AP13" s="105"/>
      <c r="AQ13" s="105"/>
      <c r="AR13" s="105"/>
      <c r="AS13" s="105"/>
      <c r="AT13" s="105"/>
      <c r="AU13" s="269"/>
    </row>
    <row r="14" spans="1:47" ht="33" customHeight="1" thickBot="1">
      <c r="A14" s="229">
        <f t="shared" ref="A14:A111" si="4">A13+1</f>
        <v>3</v>
      </c>
      <c r="B14" s="230">
        <f>IF(基本情報入力シート!C35="","",基本情報入力シート!C35)</f>
        <v>1</v>
      </c>
      <c r="C14" s="231">
        <f>IF(基本情報入力シート!D35="","",基本情報入力シート!D35)</f>
        <v>3</v>
      </c>
      <c r="D14" s="232">
        <f>IF(基本情報入力シート!E35="","",基本情報入力シート!E35)</f>
        <v>3</v>
      </c>
      <c r="E14" s="232">
        <f>IF(基本情報入力シート!F35="","",基本情報入力シート!F35)</f>
        <v>4</v>
      </c>
      <c r="F14" s="232">
        <f>IF(基本情報入力シート!G35="","",基本情報入力シート!G35)</f>
        <v>5</v>
      </c>
      <c r="G14" s="232">
        <f>IF(基本情報入力シート!H35="","",基本情報入力シート!H35)</f>
        <v>6</v>
      </c>
      <c r="H14" s="232">
        <f>IF(基本情報入力シート!I35="","",基本情報入力シート!I35)</f>
        <v>7</v>
      </c>
      <c r="I14" s="232">
        <f>IF(基本情報入力シート!J35="","",基本情報入力シート!J35)</f>
        <v>8</v>
      </c>
      <c r="J14" s="232">
        <f>IF(基本情報入力シート!K35="","",基本情報入力シート!K35)</f>
        <v>9</v>
      </c>
      <c r="K14" s="233">
        <f>IF(基本情報入力シート!L35="","",基本情報入力シート!L35)</f>
        <v>3</v>
      </c>
      <c r="L14" s="234" t="str">
        <f>IF(基本情報入力シート!M35="","",基本情報入力シート!M35)</f>
        <v>世田谷区</v>
      </c>
      <c r="M14" s="234" t="str">
        <f>IF(基本情報入力シート!R35="","",基本情報入力シート!R35)</f>
        <v>東京都</v>
      </c>
      <c r="N14" s="234" t="str">
        <f>IF(基本情報入力シート!W35="","",基本情報入力シート!W35)</f>
        <v>世田谷区</v>
      </c>
      <c r="O14" s="229" t="str">
        <f>IF(基本情報入力シート!X35="","",基本情報入力シート!X35)</f>
        <v>介護保険事業所名称０３</v>
      </c>
      <c r="P14" s="235" t="str">
        <f>IF(基本情報入力シート!Y35="","",基本情報入力シート!Y35)</f>
        <v>定期巡回･随時対応型訪問介護看護</v>
      </c>
      <c r="Q14" s="236">
        <f>IF(基本情報入力シート!Z35="","",基本情報入力シート!Z35)</f>
        <v>400000</v>
      </c>
      <c r="R14" s="263">
        <f>IF(基本情報入力シート!AA35="","",基本情報入力シート!AA35)</f>
        <v>11.4</v>
      </c>
      <c r="S14" s="264" t="s">
        <v>108</v>
      </c>
      <c r="T14" s="265" t="s">
        <v>73</v>
      </c>
      <c r="U14" s="266">
        <f>IF(P14="","",VLOOKUP(P14,数式用!$A$5:$I$28,MATCH(T14,数式用!$H$4:$I$4,0)+7,0))</f>
        <v>6.3E-2</v>
      </c>
      <c r="V14" s="267" t="s">
        <v>313</v>
      </c>
      <c r="W14" s="101" t="s">
        <v>36</v>
      </c>
      <c r="X14" s="268">
        <v>3</v>
      </c>
      <c r="Y14" s="100" t="s">
        <v>12</v>
      </c>
      <c r="Z14" s="268">
        <v>4</v>
      </c>
      <c r="AA14" s="172" t="s">
        <v>112</v>
      </c>
      <c r="AB14" s="268">
        <v>4</v>
      </c>
      <c r="AC14" s="100" t="s">
        <v>12</v>
      </c>
      <c r="AD14" s="268">
        <v>3</v>
      </c>
      <c r="AE14" s="100" t="s">
        <v>17</v>
      </c>
      <c r="AF14" s="243" t="s">
        <v>51</v>
      </c>
      <c r="AG14" s="244">
        <f t="shared" si="0"/>
        <v>12</v>
      </c>
      <c r="AH14" s="245" t="s">
        <v>71</v>
      </c>
      <c r="AI14" s="246">
        <f t="shared" si="1"/>
        <v>3447360</v>
      </c>
      <c r="AK14" s="103" t="str">
        <f t="shared" si="2"/>
        <v>○</v>
      </c>
      <c r="AL14" s="104" t="str">
        <f t="shared" si="3"/>
        <v/>
      </c>
      <c r="AM14" s="105"/>
      <c r="AN14" s="105"/>
      <c r="AO14" s="105"/>
      <c r="AP14" s="105"/>
      <c r="AQ14" s="105"/>
      <c r="AR14" s="105"/>
      <c r="AS14" s="105"/>
      <c r="AT14" s="105"/>
      <c r="AU14" s="269"/>
    </row>
    <row r="15" spans="1:47" ht="33" customHeight="1" thickBot="1">
      <c r="A15" s="229">
        <f t="shared" si="4"/>
        <v>4</v>
      </c>
      <c r="B15" s="230">
        <f>IF(基本情報入力シート!C36="","",基本情報入力シート!C36)</f>
        <v>1</v>
      </c>
      <c r="C15" s="231">
        <f>IF(基本情報入力シート!D36="","",基本情報入力シート!D36)</f>
        <v>1</v>
      </c>
      <c r="D15" s="232">
        <f>IF(基本情報入力シート!E36="","",基本情報入力シート!E36)</f>
        <v>3</v>
      </c>
      <c r="E15" s="232">
        <f>IF(基本情報入力シート!F36="","",基本情報入力シート!F36)</f>
        <v>4</v>
      </c>
      <c r="F15" s="232">
        <f>IF(基本情報入力シート!G36="","",基本情報入力シート!G36)</f>
        <v>5</v>
      </c>
      <c r="G15" s="232">
        <f>IF(基本情報入力シート!H36="","",基本情報入力シート!H36)</f>
        <v>6</v>
      </c>
      <c r="H15" s="232">
        <f>IF(基本情報入力シート!I36="","",基本情報入力シート!I36)</f>
        <v>7</v>
      </c>
      <c r="I15" s="232">
        <f>IF(基本情報入力シート!J36="","",基本情報入力シート!J36)</f>
        <v>8</v>
      </c>
      <c r="J15" s="232">
        <f>IF(基本情報入力シート!K36="","",基本情報入力シート!K36)</f>
        <v>9</v>
      </c>
      <c r="K15" s="233">
        <f>IF(基本情報入力シート!L36="","",基本情報入力シート!L36)</f>
        <v>4</v>
      </c>
      <c r="L15" s="234" t="str">
        <f>IF(基本情報入力シート!M36="","",基本情報入力シート!M36)</f>
        <v>埼玉県</v>
      </c>
      <c r="M15" s="234" t="str">
        <f>IF(基本情報入力シート!R36="","",基本情報入力シート!R36)</f>
        <v>埼玉県</v>
      </c>
      <c r="N15" s="234" t="str">
        <f>IF(基本情報入力シート!W36="","",基本情報入力シート!W36)</f>
        <v>さいたま市</v>
      </c>
      <c r="O15" s="229" t="str">
        <f>IF(基本情報入力シート!X36="","",基本情報入力シート!X36)</f>
        <v>介護保険事業所名称０４</v>
      </c>
      <c r="P15" s="235" t="str">
        <f>IF(基本情報入力シート!Y36="","",基本情報入力シート!Y36)</f>
        <v>介護老人福祉施設</v>
      </c>
      <c r="Q15" s="236">
        <f>IF(基本情報入力シート!Z36="","",基本情報入力シート!Z36)</f>
        <v>2000000</v>
      </c>
      <c r="R15" s="263">
        <f>IF(基本情報入力シート!AA36="","",基本情報入力シート!AA36)</f>
        <v>10.68</v>
      </c>
      <c r="S15" s="264" t="s">
        <v>108</v>
      </c>
      <c r="T15" s="265" t="s">
        <v>73</v>
      </c>
      <c r="U15" s="266">
        <f>IF(P15="","",VLOOKUP(P15,数式用!$A$5:$I$28,MATCH(T15,数式用!$H$4:$I$4,0)+7,0))</f>
        <v>2.7E-2</v>
      </c>
      <c r="V15" s="267" t="s">
        <v>314</v>
      </c>
      <c r="W15" s="101" t="s">
        <v>36</v>
      </c>
      <c r="X15" s="268">
        <v>3</v>
      </c>
      <c r="Y15" s="100" t="s">
        <v>12</v>
      </c>
      <c r="Z15" s="268">
        <v>9</v>
      </c>
      <c r="AA15" s="172" t="s">
        <v>112</v>
      </c>
      <c r="AB15" s="268">
        <v>4</v>
      </c>
      <c r="AC15" s="100" t="s">
        <v>12</v>
      </c>
      <c r="AD15" s="268">
        <v>3</v>
      </c>
      <c r="AE15" s="100" t="s">
        <v>17</v>
      </c>
      <c r="AF15" s="243" t="s">
        <v>51</v>
      </c>
      <c r="AG15" s="244">
        <f t="shared" si="0"/>
        <v>7</v>
      </c>
      <c r="AH15" s="245" t="s">
        <v>71</v>
      </c>
      <c r="AI15" s="246">
        <f t="shared" si="1"/>
        <v>4037040</v>
      </c>
      <c r="AK15" s="103" t="str">
        <f t="shared" si="2"/>
        <v>○</v>
      </c>
      <c r="AL15" s="104" t="str">
        <f t="shared" si="3"/>
        <v/>
      </c>
      <c r="AM15" s="105"/>
      <c r="AN15" s="105"/>
      <c r="AO15" s="105"/>
      <c r="AP15" s="105"/>
      <c r="AQ15" s="105"/>
      <c r="AR15" s="105"/>
      <c r="AS15" s="105"/>
      <c r="AT15" s="105"/>
      <c r="AU15" s="269"/>
    </row>
    <row r="16" spans="1:47" ht="33" customHeight="1" thickBot="1">
      <c r="A16" s="229">
        <f t="shared" si="4"/>
        <v>5</v>
      </c>
      <c r="B16" s="230">
        <f>IF(基本情報入力シート!C37="","",基本情報入力シート!C37)</f>
        <v>1</v>
      </c>
      <c r="C16" s="231">
        <f>IF(基本情報入力シート!D37="","",基本情報入力シート!D37)</f>
        <v>4</v>
      </c>
      <c r="D16" s="232">
        <f>IF(基本情報入力シート!E37="","",基本情報入力シート!E37)</f>
        <v>3</v>
      </c>
      <c r="E16" s="232">
        <f>IF(基本情報入力シート!F37="","",基本情報入力シート!F37)</f>
        <v>4</v>
      </c>
      <c r="F16" s="232">
        <f>IF(基本情報入力シート!G37="","",基本情報入力シート!G37)</f>
        <v>5</v>
      </c>
      <c r="G16" s="232">
        <f>IF(基本情報入力シート!H37="","",基本情報入力シート!H37)</f>
        <v>6</v>
      </c>
      <c r="H16" s="232">
        <f>IF(基本情報入力シート!I37="","",基本情報入力シート!I37)</f>
        <v>7</v>
      </c>
      <c r="I16" s="232">
        <f>IF(基本情報入力シート!J37="","",基本情報入力シート!J37)</f>
        <v>8</v>
      </c>
      <c r="J16" s="232">
        <f>IF(基本情報入力シート!K37="","",基本情報入力シート!K37)</f>
        <v>9</v>
      </c>
      <c r="K16" s="233">
        <f>IF(基本情報入力シート!L37="","",基本情報入力シート!L37)</f>
        <v>5</v>
      </c>
      <c r="L16" s="234" t="str">
        <f>IF(基本情報入力シート!M37="","",基本情報入力シート!M37)</f>
        <v>横浜市</v>
      </c>
      <c r="M16" s="234" t="str">
        <f>IF(基本情報入力シート!R37="","",基本情報入力シート!R37)</f>
        <v>神奈川県</v>
      </c>
      <c r="N16" s="234" t="str">
        <f>IF(基本情報入力シート!W37="","",基本情報入力シート!W37)</f>
        <v>横浜市</v>
      </c>
      <c r="O16" s="229" t="str">
        <f>IF(基本情報入力シート!X37="","",基本情報入力シート!X37)</f>
        <v>介護保険事業所名称０５</v>
      </c>
      <c r="P16" s="235" t="str">
        <f>IF(基本情報入力シート!Y37="","",基本情報入力シート!Y37)</f>
        <v>（介護予防）小規模多機能型居宅介護</v>
      </c>
      <c r="Q16" s="236">
        <f>IF(基本情報入力シート!Z37="","",基本情報入力シート!Z37)</f>
        <v>400000</v>
      </c>
      <c r="R16" s="263">
        <f>IF(基本情報入力シート!AA37="","",基本情報入力シート!AA37)</f>
        <v>10.88</v>
      </c>
      <c r="S16" s="264" t="s">
        <v>108</v>
      </c>
      <c r="T16" s="265" t="s">
        <v>73</v>
      </c>
      <c r="U16" s="266">
        <f>IF(P16="","",VLOOKUP(P16,数式用!$A$5:$I$28,MATCH(T16,数式用!$H$4:$I$4,0)+7,0))</f>
        <v>1.4999999999999999E-2</v>
      </c>
      <c r="V16" s="267" t="s">
        <v>313</v>
      </c>
      <c r="W16" s="101" t="s">
        <v>36</v>
      </c>
      <c r="X16" s="268">
        <v>3</v>
      </c>
      <c r="Y16" s="100" t="s">
        <v>12</v>
      </c>
      <c r="Z16" s="268">
        <v>6</v>
      </c>
      <c r="AA16" s="172" t="s">
        <v>112</v>
      </c>
      <c r="AB16" s="268">
        <v>4</v>
      </c>
      <c r="AC16" s="100" t="s">
        <v>12</v>
      </c>
      <c r="AD16" s="268">
        <v>3</v>
      </c>
      <c r="AE16" s="100" t="s">
        <v>17</v>
      </c>
      <c r="AF16" s="243" t="s">
        <v>51</v>
      </c>
      <c r="AG16" s="244">
        <f t="shared" si="0"/>
        <v>10</v>
      </c>
      <c r="AH16" s="245" t="s">
        <v>71</v>
      </c>
      <c r="AI16" s="246">
        <f t="shared" si="1"/>
        <v>652800</v>
      </c>
      <c r="AK16" s="103" t="str">
        <f t="shared" si="2"/>
        <v>○</v>
      </c>
      <c r="AL16" s="104" t="str">
        <f t="shared" si="3"/>
        <v/>
      </c>
      <c r="AM16" s="105"/>
      <c r="AN16" s="105"/>
      <c r="AO16" s="105"/>
      <c r="AP16" s="105"/>
      <c r="AQ16" s="105"/>
      <c r="AR16" s="105"/>
      <c r="AS16" s="105"/>
      <c r="AT16" s="105"/>
      <c r="AU16" s="269"/>
    </row>
    <row r="17" spans="1:47" ht="33" customHeight="1" thickBot="1">
      <c r="A17" s="229">
        <f t="shared" si="4"/>
        <v>6</v>
      </c>
      <c r="B17" s="230">
        <f>IF(基本情報入力シート!C38="","",基本情報入力シート!C38)</f>
        <v>1</v>
      </c>
      <c r="C17" s="231">
        <f>IF(基本情報入力シート!D38="","",基本情報入力シート!D38)</f>
        <v>2</v>
      </c>
      <c r="D17" s="232">
        <f>IF(基本情報入力シート!E38="","",基本情報入力シート!E38)</f>
        <v>3</v>
      </c>
      <c r="E17" s="232">
        <f>IF(基本情報入力シート!F38="","",基本情報入力シート!F38)</f>
        <v>4</v>
      </c>
      <c r="F17" s="232">
        <f>IF(基本情報入力シート!G38="","",基本情報入力シート!G38)</f>
        <v>5</v>
      </c>
      <c r="G17" s="232">
        <f>IF(基本情報入力シート!H38="","",基本情報入力シート!H38)</f>
        <v>6</v>
      </c>
      <c r="H17" s="232">
        <f>IF(基本情報入力シート!I38="","",基本情報入力シート!I38)</f>
        <v>7</v>
      </c>
      <c r="I17" s="232">
        <f>IF(基本情報入力シート!J38="","",基本情報入力シート!J38)</f>
        <v>8</v>
      </c>
      <c r="J17" s="232">
        <f>IF(基本情報入力シート!K38="","",基本情報入力シート!K38)</f>
        <v>9</v>
      </c>
      <c r="K17" s="233">
        <f>IF(基本情報入力シート!L38="","",基本情報入力シート!L38)</f>
        <v>6</v>
      </c>
      <c r="L17" s="234" t="str">
        <f>IF(基本情報入力シート!M38="","",基本情報入力シート!M38)</f>
        <v>千葉県</v>
      </c>
      <c r="M17" s="234" t="str">
        <f>IF(基本情報入力シート!R38="","",基本情報入力シート!R38)</f>
        <v>千葉県</v>
      </c>
      <c r="N17" s="234" t="str">
        <f>IF(基本情報入力シート!W38="","",基本情報入力シート!W38)</f>
        <v>千葉市</v>
      </c>
      <c r="O17" s="229" t="str">
        <f>IF(基本情報入力シート!X38="","",基本情報入力シート!X38)</f>
        <v>介護保険事業所名称０６</v>
      </c>
      <c r="P17" s="235" t="str">
        <f>IF(基本情報入力シート!Y38="","",基本情報入力シート!Y38)</f>
        <v>介護老人保健施設</v>
      </c>
      <c r="Q17" s="236">
        <f>IF(基本情報入力シート!Z38="","",基本情報入力シート!Z38)</f>
        <v>2800000</v>
      </c>
      <c r="R17" s="263">
        <f>IF(基本情報入力シート!AA38="","",基本情報入力シート!AA38)</f>
        <v>10.68</v>
      </c>
      <c r="S17" s="264" t="s">
        <v>108</v>
      </c>
      <c r="T17" s="265" t="s">
        <v>73</v>
      </c>
      <c r="U17" s="266">
        <f>IF(P17="","",VLOOKUP(P17,数式用!$A$5:$I$28,MATCH(T17,数式用!$H$4:$I$4,0)+7,0))</f>
        <v>2.1000000000000001E-2</v>
      </c>
      <c r="V17" s="267" t="s">
        <v>313</v>
      </c>
      <c r="W17" s="101" t="s">
        <v>239</v>
      </c>
      <c r="X17" s="268">
        <v>3</v>
      </c>
      <c r="Y17" s="100" t="s">
        <v>240</v>
      </c>
      <c r="Z17" s="268">
        <v>4</v>
      </c>
      <c r="AA17" s="172" t="s">
        <v>241</v>
      </c>
      <c r="AB17" s="268">
        <v>4</v>
      </c>
      <c r="AC17" s="100" t="s">
        <v>240</v>
      </c>
      <c r="AD17" s="268">
        <v>3</v>
      </c>
      <c r="AE17" s="100" t="s">
        <v>242</v>
      </c>
      <c r="AF17" s="243" t="s">
        <v>243</v>
      </c>
      <c r="AG17" s="244">
        <f t="shared" ref="AG17:AG80" si="5">IF(X17&gt;=1,(AB17*12+AD17)-(X17*12+Z17)+1,"")</f>
        <v>12</v>
      </c>
      <c r="AH17" s="245" t="s">
        <v>244</v>
      </c>
      <c r="AI17" s="246">
        <f t="shared" si="1"/>
        <v>7535808</v>
      </c>
      <c r="AK17" s="103" t="str">
        <f t="shared" si="2"/>
        <v>○</v>
      </c>
      <c r="AL17" s="104" t="str">
        <f t="shared" si="3"/>
        <v/>
      </c>
      <c r="AM17" s="105"/>
      <c r="AN17" s="105"/>
      <c r="AO17" s="105"/>
      <c r="AP17" s="105"/>
      <c r="AQ17" s="105"/>
      <c r="AR17" s="105"/>
      <c r="AS17" s="105"/>
      <c r="AT17" s="105"/>
      <c r="AU17" s="269"/>
    </row>
    <row r="18" spans="1:47" ht="33" customHeight="1" thickBot="1">
      <c r="A18" s="229">
        <f t="shared" si="4"/>
        <v>7</v>
      </c>
      <c r="B18" s="230">
        <f>IF(基本情報入力シート!C39="","",基本情報入力シート!C39)</f>
        <v>1</v>
      </c>
      <c r="C18" s="231">
        <f>IF(基本情報入力シート!D39="","",基本情報入力シート!D39)</f>
        <v>2</v>
      </c>
      <c r="D18" s="232">
        <f>IF(基本情報入力シート!E39="","",基本情報入力シート!E39)</f>
        <v>3</v>
      </c>
      <c r="E18" s="232">
        <f>IF(基本情報入力シート!F39="","",基本情報入力シート!F39)</f>
        <v>4</v>
      </c>
      <c r="F18" s="232">
        <f>IF(基本情報入力シート!G39="","",基本情報入力シート!G39)</f>
        <v>5</v>
      </c>
      <c r="G18" s="232">
        <f>IF(基本情報入力シート!H39="","",基本情報入力シート!H39)</f>
        <v>6</v>
      </c>
      <c r="H18" s="232">
        <f>IF(基本情報入力シート!I39="","",基本情報入力シート!I39)</f>
        <v>7</v>
      </c>
      <c r="I18" s="232">
        <f>IF(基本情報入力シート!J39="","",基本情報入力シート!J39)</f>
        <v>8</v>
      </c>
      <c r="J18" s="232">
        <f>IF(基本情報入力シート!K39="","",基本情報入力シート!K39)</f>
        <v>9</v>
      </c>
      <c r="K18" s="233">
        <f>IF(基本情報入力シート!L39="","",基本情報入力シート!L39)</f>
        <v>6</v>
      </c>
      <c r="L18" s="234" t="str">
        <f>IF(基本情報入力シート!M39="","",基本情報入力シート!M39)</f>
        <v>千葉県</v>
      </c>
      <c r="M18" s="234" t="str">
        <f>IF(基本情報入力シート!R39="","",基本情報入力シート!R39)</f>
        <v>千葉県</v>
      </c>
      <c r="N18" s="234" t="str">
        <f>IF(基本情報入力シート!W39="","",基本情報入力シート!W39)</f>
        <v>千葉市</v>
      </c>
      <c r="O18" s="229" t="str">
        <f>IF(基本情報入力シート!X39="","",基本情報入力シート!X39)</f>
        <v>介護保険事業所名称０６</v>
      </c>
      <c r="P18" s="235" t="str">
        <f>IF(基本情報入力シート!Y39="","",基本情報入力シート!Y39)</f>
        <v>（介護予防）短期入所療養介護（老健）</v>
      </c>
      <c r="Q18" s="236">
        <f>IF(基本情報入力シート!Z39="","",基本情報入力シート!Z39)</f>
        <v>300000</v>
      </c>
      <c r="R18" s="263">
        <f>IF(基本情報入力シート!AA39="","",基本情報入力シート!AA39)</f>
        <v>10.68</v>
      </c>
      <c r="S18" s="264" t="s">
        <v>108</v>
      </c>
      <c r="T18" s="265" t="s">
        <v>73</v>
      </c>
      <c r="U18" s="266">
        <f>IF(P18="","",VLOOKUP(P18,数式用!$A$5:$I$28,MATCH(T18,数式用!$H$4:$I$4,0)+7,0))</f>
        <v>2.1000000000000001E-2</v>
      </c>
      <c r="V18" s="267" t="s">
        <v>313</v>
      </c>
      <c r="W18" s="101" t="s">
        <v>239</v>
      </c>
      <c r="X18" s="268">
        <v>3</v>
      </c>
      <c r="Y18" s="100" t="s">
        <v>240</v>
      </c>
      <c r="Z18" s="268">
        <v>4</v>
      </c>
      <c r="AA18" s="172" t="s">
        <v>241</v>
      </c>
      <c r="AB18" s="268">
        <v>4</v>
      </c>
      <c r="AC18" s="100" t="s">
        <v>240</v>
      </c>
      <c r="AD18" s="268">
        <v>3</v>
      </c>
      <c r="AE18" s="100" t="s">
        <v>242</v>
      </c>
      <c r="AF18" s="243" t="s">
        <v>243</v>
      </c>
      <c r="AG18" s="244">
        <f t="shared" si="5"/>
        <v>12</v>
      </c>
      <c r="AH18" s="245" t="s">
        <v>244</v>
      </c>
      <c r="AI18" s="246">
        <f t="shared" si="1"/>
        <v>807408</v>
      </c>
      <c r="AK18" s="103" t="str">
        <f t="shared" si="2"/>
        <v>○</v>
      </c>
      <c r="AL18" s="104" t="str">
        <f t="shared" si="3"/>
        <v/>
      </c>
      <c r="AM18" s="105"/>
      <c r="AN18" s="105"/>
      <c r="AO18" s="105"/>
      <c r="AP18" s="105"/>
      <c r="AQ18" s="105"/>
      <c r="AR18" s="105"/>
      <c r="AS18" s="105"/>
      <c r="AT18" s="105"/>
      <c r="AU18" s="269"/>
    </row>
    <row r="19" spans="1:47" ht="33" customHeight="1" thickBot="1">
      <c r="A19" s="229">
        <f t="shared" si="4"/>
        <v>8</v>
      </c>
      <c r="B19" s="230" t="str">
        <f>IF(基本情報入力シート!C40="","",基本情報入力シート!C40)</f>
        <v/>
      </c>
      <c r="C19" s="231" t="str">
        <f>IF(基本情報入力シート!D40="","",基本情報入力シート!D40)</f>
        <v/>
      </c>
      <c r="D19" s="232" t="str">
        <f>IF(基本情報入力シート!E40="","",基本情報入力シート!E40)</f>
        <v/>
      </c>
      <c r="E19" s="232" t="str">
        <f>IF(基本情報入力シート!F40="","",基本情報入力シート!F40)</f>
        <v/>
      </c>
      <c r="F19" s="232" t="str">
        <f>IF(基本情報入力シート!G40="","",基本情報入力シート!G40)</f>
        <v/>
      </c>
      <c r="G19" s="232" t="str">
        <f>IF(基本情報入力シート!H40="","",基本情報入力シート!H40)</f>
        <v/>
      </c>
      <c r="H19" s="232" t="str">
        <f>IF(基本情報入力シート!I40="","",基本情報入力シート!I40)</f>
        <v/>
      </c>
      <c r="I19" s="232" t="str">
        <f>IF(基本情報入力シート!J40="","",基本情報入力シート!J40)</f>
        <v/>
      </c>
      <c r="J19" s="232" t="str">
        <f>IF(基本情報入力シート!K40="","",基本情報入力シート!K40)</f>
        <v/>
      </c>
      <c r="K19" s="233" t="str">
        <f>IF(基本情報入力シート!L40="","",基本情報入力シート!L40)</f>
        <v/>
      </c>
      <c r="L19" s="234" t="str">
        <f>IF(基本情報入力シート!M40="","",基本情報入力シート!M40)</f>
        <v/>
      </c>
      <c r="M19" s="234" t="str">
        <f>IF(基本情報入力シート!R40="","",基本情報入力シート!R40)</f>
        <v/>
      </c>
      <c r="N19" s="234" t="str">
        <f>IF(基本情報入力シート!W40="","",基本情報入力シート!W40)</f>
        <v/>
      </c>
      <c r="O19" s="229" t="str">
        <f>IF(基本情報入力シート!X40="","",基本情報入力シート!X40)</f>
        <v/>
      </c>
      <c r="P19" s="235" t="str">
        <f>IF(基本情報入力シート!Y40="","",基本情報入力シート!Y40)</f>
        <v/>
      </c>
      <c r="Q19" s="236" t="str">
        <f>IF(基本情報入力シート!Z40="","",基本情報入力シート!Z40)</f>
        <v/>
      </c>
      <c r="R19" s="263" t="str">
        <f>IF(基本情報入力シート!AA40="","",基本情報入力シート!AA40)</f>
        <v/>
      </c>
      <c r="S19" s="264"/>
      <c r="T19" s="265"/>
      <c r="U19" s="266" t="str">
        <f>IF(P19="","",VLOOKUP(P19,数式用!$A$5:$I$28,MATCH(T19,数式用!$H$4:$I$4,0)+7,0))</f>
        <v/>
      </c>
      <c r="V19" s="267"/>
      <c r="W19" s="101" t="s">
        <v>239</v>
      </c>
      <c r="X19" s="268"/>
      <c r="Y19" s="100" t="s">
        <v>240</v>
      </c>
      <c r="Z19" s="268"/>
      <c r="AA19" s="172" t="s">
        <v>241</v>
      </c>
      <c r="AB19" s="268"/>
      <c r="AC19" s="100" t="s">
        <v>240</v>
      </c>
      <c r="AD19" s="268"/>
      <c r="AE19" s="100" t="s">
        <v>242</v>
      </c>
      <c r="AF19" s="243" t="s">
        <v>243</v>
      </c>
      <c r="AG19" s="244" t="str">
        <f t="shared" si="5"/>
        <v/>
      </c>
      <c r="AH19" s="245" t="s">
        <v>244</v>
      </c>
      <c r="AI19" s="246" t="str">
        <f t="shared" si="1"/>
        <v/>
      </c>
      <c r="AK19" s="103" t="str">
        <f t="shared" ref="AK19:AK82" si="6">IFERROR(IF(AND(T19="特定加算Ⅰ",OR(V19="",V19="-",V19="いずれも取得していない")),"☓","○"),"")</f>
        <v>○</v>
      </c>
      <c r="AL19" s="104" t="str">
        <f t="shared" ref="AL19:AL82" si="7">IFERROR(IF(AND(T19="特定加算Ⅰ",OR(V19="",V19="-",V19="いずれも取得していない")),"！特定加算Ⅰが選択されています。該当する介護福祉士配置等要件を選択してください。",""),"")</f>
        <v/>
      </c>
      <c r="AM19" s="105"/>
      <c r="AN19" s="105"/>
      <c r="AO19" s="105"/>
      <c r="AP19" s="105"/>
      <c r="AQ19" s="105"/>
      <c r="AR19" s="105"/>
      <c r="AS19" s="105"/>
      <c r="AT19" s="105"/>
      <c r="AU19" s="269"/>
    </row>
    <row r="20" spans="1:47" ht="33" customHeight="1" thickBot="1">
      <c r="A20" s="229">
        <f t="shared" si="4"/>
        <v>9</v>
      </c>
      <c r="B20" s="230" t="str">
        <f>IF(基本情報入力シート!C41="","",基本情報入力シート!C41)</f>
        <v/>
      </c>
      <c r="C20" s="231" t="str">
        <f>IF(基本情報入力シート!D41="","",基本情報入力シート!D41)</f>
        <v/>
      </c>
      <c r="D20" s="232" t="str">
        <f>IF(基本情報入力シート!E41="","",基本情報入力シート!E41)</f>
        <v/>
      </c>
      <c r="E20" s="232" t="str">
        <f>IF(基本情報入力シート!F41="","",基本情報入力シート!F41)</f>
        <v/>
      </c>
      <c r="F20" s="232" t="str">
        <f>IF(基本情報入力シート!G41="","",基本情報入力シート!G41)</f>
        <v/>
      </c>
      <c r="G20" s="232" t="str">
        <f>IF(基本情報入力シート!H41="","",基本情報入力シート!H41)</f>
        <v/>
      </c>
      <c r="H20" s="232" t="str">
        <f>IF(基本情報入力シート!I41="","",基本情報入力シート!I41)</f>
        <v/>
      </c>
      <c r="I20" s="232" t="str">
        <f>IF(基本情報入力シート!J41="","",基本情報入力シート!J41)</f>
        <v/>
      </c>
      <c r="J20" s="232" t="str">
        <f>IF(基本情報入力シート!K41="","",基本情報入力シート!K41)</f>
        <v/>
      </c>
      <c r="K20" s="233" t="str">
        <f>IF(基本情報入力シート!L41="","",基本情報入力シート!L41)</f>
        <v/>
      </c>
      <c r="L20" s="234" t="str">
        <f>IF(基本情報入力シート!M41="","",基本情報入力シート!M41)</f>
        <v/>
      </c>
      <c r="M20" s="234" t="str">
        <f>IF(基本情報入力シート!R41="","",基本情報入力シート!R41)</f>
        <v/>
      </c>
      <c r="N20" s="234" t="str">
        <f>IF(基本情報入力シート!W41="","",基本情報入力シート!W41)</f>
        <v/>
      </c>
      <c r="O20" s="229" t="str">
        <f>IF(基本情報入力シート!X41="","",基本情報入力シート!X41)</f>
        <v/>
      </c>
      <c r="P20" s="235" t="str">
        <f>IF(基本情報入力シート!Y41="","",基本情報入力シート!Y41)</f>
        <v/>
      </c>
      <c r="Q20" s="236" t="str">
        <f>IF(基本情報入力シート!Z41="","",基本情報入力シート!Z41)</f>
        <v/>
      </c>
      <c r="R20" s="263" t="str">
        <f>IF(基本情報入力シート!AA41="","",基本情報入力シート!AA41)</f>
        <v/>
      </c>
      <c r="S20" s="264"/>
      <c r="T20" s="265"/>
      <c r="U20" s="266" t="str">
        <f>IF(P20="","",VLOOKUP(P20,数式用!$A$5:$I$28,MATCH(T20,数式用!$H$4:$I$4,0)+7,0))</f>
        <v/>
      </c>
      <c r="V20" s="267"/>
      <c r="W20" s="101" t="s">
        <v>239</v>
      </c>
      <c r="X20" s="268"/>
      <c r="Y20" s="100" t="s">
        <v>240</v>
      </c>
      <c r="Z20" s="268"/>
      <c r="AA20" s="172" t="s">
        <v>241</v>
      </c>
      <c r="AB20" s="268"/>
      <c r="AC20" s="100" t="s">
        <v>240</v>
      </c>
      <c r="AD20" s="268"/>
      <c r="AE20" s="100" t="s">
        <v>242</v>
      </c>
      <c r="AF20" s="243" t="s">
        <v>243</v>
      </c>
      <c r="AG20" s="244" t="str">
        <f t="shared" si="5"/>
        <v/>
      </c>
      <c r="AH20" s="245" t="s">
        <v>244</v>
      </c>
      <c r="AI20" s="246" t="str">
        <f t="shared" si="1"/>
        <v/>
      </c>
      <c r="AK20" s="103" t="str">
        <f t="shared" si="6"/>
        <v>○</v>
      </c>
      <c r="AL20" s="104" t="str">
        <f t="shared" si="7"/>
        <v/>
      </c>
      <c r="AM20" s="105"/>
      <c r="AN20" s="105"/>
      <c r="AO20" s="105"/>
      <c r="AP20" s="105"/>
      <c r="AQ20" s="105"/>
      <c r="AR20" s="105"/>
      <c r="AS20" s="105"/>
      <c r="AT20" s="105"/>
      <c r="AU20" s="269"/>
    </row>
    <row r="21" spans="1:47" ht="33" customHeight="1" thickBot="1">
      <c r="A21" s="229">
        <f t="shared" si="4"/>
        <v>10</v>
      </c>
      <c r="B21" s="230" t="str">
        <f>IF(基本情報入力シート!C42="","",基本情報入力シート!C42)</f>
        <v/>
      </c>
      <c r="C21" s="231" t="str">
        <f>IF(基本情報入力シート!D42="","",基本情報入力シート!D42)</f>
        <v/>
      </c>
      <c r="D21" s="232" t="str">
        <f>IF(基本情報入力シート!E42="","",基本情報入力シート!E42)</f>
        <v/>
      </c>
      <c r="E21" s="232" t="str">
        <f>IF(基本情報入力シート!F42="","",基本情報入力シート!F42)</f>
        <v/>
      </c>
      <c r="F21" s="232" t="str">
        <f>IF(基本情報入力シート!G42="","",基本情報入力シート!G42)</f>
        <v/>
      </c>
      <c r="G21" s="232" t="str">
        <f>IF(基本情報入力シート!H42="","",基本情報入力シート!H42)</f>
        <v/>
      </c>
      <c r="H21" s="232" t="str">
        <f>IF(基本情報入力シート!I42="","",基本情報入力シート!I42)</f>
        <v/>
      </c>
      <c r="I21" s="232" t="str">
        <f>IF(基本情報入力シート!J42="","",基本情報入力シート!J42)</f>
        <v/>
      </c>
      <c r="J21" s="232" t="str">
        <f>IF(基本情報入力シート!K42="","",基本情報入力シート!K42)</f>
        <v/>
      </c>
      <c r="K21" s="233" t="str">
        <f>IF(基本情報入力シート!L42="","",基本情報入力シート!L42)</f>
        <v/>
      </c>
      <c r="L21" s="234" t="str">
        <f>IF(基本情報入力シート!M42="","",基本情報入力シート!M42)</f>
        <v/>
      </c>
      <c r="M21" s="234" t="str">
        <f>IF(基本情報入力シート!R42="","",基本情報入力シート!R42)</f>
        <v/>
      </c>
      <c r="N21" s="234" t="str">
        <f>IF(基本情報入力シート!W42="","",基本情報入力シート!W42)</f>
        <v/>
      </c>
      <c r="O21" s="229" t="str">
        <f>IF(基本情報入力シート!X42="","",基本情報入力シート!X42)</f>
        <v/>
      </c>
      <c r="P21" s="235" t="str">
        <f>IF(基本情報入力シート!Y42="","",基本情報入力シート!Y42)</f>
        <v/>
      </c>
      <c r="Q21" s="236" t="str">
        <f>IF(基本情報入力シート!Z42="","",基本情報入力シート!Z42)</f>
        <v/>
      </c>
      <c r="R21" s="263" t="str">
        <f>IF(基本情報入力シート!AA42="","",基本情報入力シート!AA42)</f>
        <v/>
      </c>
      <c r="S21" s="264"/>
      <c r="T21" s="265"/>
      <c r="U21" s="266" t="str">
        <f>IF(P21="","",VLOOKUP(P21,数式用!$A$5:$I$28,MATCH(T21,数式用!$H$4:$I$4,0)+7,0))</f>
        <v/>
      </c>
      <c r="V21" s="267"/>
      <c r="W21" s="101" t="s">
        <v>239</v>
      </c>
      <c r="X21" s="268"/>
      <c r="Y21" s="100" t="s">
        <v>240</v>
      </c>
      <c r="Z21" s="268"/>
      <c r="AA21" s="172" t="s">
        <v>241</v>
      </c>
      <c r="AB21" s="268"/>
      <c r="AC21" s="100" t="s">
        <v>240</v>
      </c>
      <c r="AD21" s="268"/>
      <c r="AE21" s="100" t="s">
        <v>242</v>
      </c>
      <c r="AF21" s="243" t="s">
        <v>243</v>
      </c>
      <c r="AG21" s="244" t="str">
        <f t="shared" si="5"/>
        <v/>
      </c>
      <c r="AH21" s="245" t="s">
        <v>244</v>
      </c>
      <c r="AI21" s="246" t="str">
        <f t="shared" si="1"/>
        <v/>
      </c>
      <c r="AK21" s="103" t="str">
        <f t="shared" si="6"/>
        <v>○</v>
      </c>
      <c r="AL21" s="104" t="str">
        <f t="shared" si="7"/>
        <v/>
      </c>
      <c r="AM21" s="105"/>
      <c r="AN21" s="105"/>
      <c r="AO21" s="105"/>
      <c r="AP21" s="105"/>
      <c r="AQ21" s="105"/>
      <c r="AR21" s="105"/>
      <c r="AS21" s="105"/>
      <c r="AT21" s="105"/>
      <c r="AU21" s="269"/>
    </row>
    <row r="22" spans="1:47" ht="33" customHeight="1" thickBot="1">
      <c r="A22" s="229">
        <f t="shared" si="4"/>
        <v>11</v>
      </c>
      <c r="B22" s="230" t="str">
        <f>IF(基本情報入力シート!C43="","",基本情報入力シート!C43)</f>
        <v/>
      </c>
      <c r="C22" s="231" t="str">
        <f>IF(基本情報入力シート!D43="","",基本情報入力シート!D43)</f>
        <v/>
      </c>
      <c r="D22" s="232" t="str">
        <f>IF(基本情報入力シート!E43="","",基本情報入力シート!E43)</f>
        <v/>
      </c>
      <c r="E22" s="232" t="str">
        <f>IF(基本情報入力シート!F43="","",基本情報入力シート!F43)</f>
        <v/>
      </c>
      <c r="F22" s="232" t="str">
        <f>IF(基本情報入力シート!G43="","",基本情報入力シート!G43)</f>
        <v/>
      </c>
      <c r="G22" s="232" t="str">
        <f>IF(基本情報入力シート!H43="","",基本情報入力シート!H43)</f>
        <v/>
      </c>
      <c r="H22" s="232" t="str">
        <f>IF(基本情報入力シート!I43="","",基本情報入力シート!I43)</f>
        <v/>
      </c>
      <c r="I22" s="232" t="str">
        <f>IF(基本情報入力シート!J43="","",基本情報入力シート!J43)</f>
        <v/>
      </c>
      <c r="J22" s="232" t="str">
        <f>IF(基本情報入力シート!K43="","",基本情報入力シート!K43)</f>
        <v/>
      </c>
      <c r="K22" s="233" t="str">
        <f>IF(基本情報入力シート!L43="","",基本情報入力シート!L43)</f>
        <v/>
      </c>
      <c r="L22" s="234" t="str">
        <f>IF(基本情報入力シート!M43="","",基本情報入力シート!M43)</f>
        <v/>
      </c>
      <c r="M22" s="234" t="str">
        <f>IF(基本情報入力シート!R43="","",基本情報入力シート!R43)</f>
        <v/>
      </c>
      <c r="N22" s="234" t="str">
        <f>IF(基本情報入力シート!W43="","",基本情報入力シート!W43)</f>
        <v/>
      </c>
      <c r="O22" s="229" t="str">
        <f>IF(基本情報入力シート!X43="","",基本情報入力シート!X43)</f>
        <v/>
      </c>
      <c r="P22" s="235" t="str">
        <f>IF(基本情報入力シート!Y43="","",基本情報入力シート!Y43)</f>
        <v/>
      </c>
      <c r="Q22" s="236" t="str">
        <f>IF(基本情報入力シート!Z43="","",基本情報入力シート!Z43)</f>
        <v/>
      </c>
      <c r="R22" s="263" t="str">
        <f>IF(基本情報入力シート!AA43="","",基本情報入力シート!AA43)</f>
        <v/>
      </c>
      <c r="S22" s="264"/>
      <c r="T22" s="265"/>
      <c r="U22" s="266" t="str">
        <f>IF(P22="","",VLOOKUP(P22,数式用!$A$5:$I$28,MATCH(T22,数式用!$H$4:$I$4,0)+7,0))</f>
        <v/>
      </c>
      <c r="V22" s="267"/>
      <c r="W22" s="101" t="s">
        <v>239</v>
      </c>
      <c r="X22" s="268"/>
      <c r="Y22" s="100" t="s">
        <v>240</v>
      </c>
      <c r="Z22" s="268"/>
      <c r="AA22" s="172" t="s">
        <v>241</v>
      </c>
      <c r="AB22" s="268"/>
      <c r="AC22" s="100" t="s">
        <v>240</v>
      </c>
      <c r="AD22" s="268"/>
      <c r="AE22" s="100" t="s">
        <v>242</v>
      </c>
      <c r="AF22" s="243" t="s">
        <v>243</v>
      </c>
      <c r="AG22" s="244" t="str">
        <f t="shared" si="5"/>
        <v/>
      </c>
      <c r="AH22" s="245" t="s">
        <v>244</v>
      </c>
      <c r="AI22" s="246" t="str">
        <f t="shared" si="1"/>
        <v/>
      </c>
      <c r="AK22" s="103" t="str">
        <f t="shared" si="6"/>
        <v>○</v>
      </c>
      <c r="AL22" s="104" t="str">
        <f t="shared" si="7"/>
        <v/>
      </c>
      <c r="AM22" s="105"/>
      <c r="AN22" s="105"/>
      <c r="AO22" s="105"/>
      <c r="AP22" s="105"/>
      <c r="AQ22" s="105"/>
      <c r="AR22" s="105"/>
      <c r="AS22" s="105"/>
      <c r="AT22" s="105"/>
      <c r="AU22" s="269"/>
    </row>
    <row r="23" spans="1:47" ht="33" customHeight="1" thickBot="1">
      <c r="A23" s="229">
        <f t="shared" si="4"/>
        <v>12</v>
      </c>
      <c r="B23" s="230" t="str">
        <f>IF(基本情報入力シート!C44="","",基本情報入力シート!C44)</f>
        <v/>
      </c>
      <c r="C23" s="231" t="str">
        <f>IF(基本情報入力シート!D44="","",基本情報入力シート!D44)</f>
        <v/>
      </c>
      <c r="D23" s="232" t="str">
        <f>IF(基本情報入力シート!E44="","",基本情報入力シート!E44)</f>
        <v/>
      </c>
      <c r="E23" s="232" t="str">
        <f>IF(基本情報入力シート!F44="","",基本情報入力シート!F44)</f>
        <v/>
      </c>
      <c r="F23" s="232" t="str">
        <f>IF(基本情報入力シート!G44="","",基本情報入力シート!G44)</f>
        <v/>
      </c>
      <c r="G23" s="232" t="str">
        <f>IF(基本情報入力シート!H44="","",基本情報入力シート!H44)</f>
        <v/>
      </c>
      <c r="H23" s="232" t="str">
        <f>IF(基本情報入力シート!I44="","",基本情報入力シート!I44)</f>
        <v/>
      </c>
      <c r="I23" s="232" t="str">
        <f>IF(基本情報入力シート!J44="","",基本情報入力シート!J44)</f>
        <v/>
      </c>
      <c r="J23" s="232" t="str">
        <f>IF(基本情報入力シート!K44="","",基本情報入力シート!K44)</f>
        <v/>
      </c>
      <c r="K23" s="233" t="str">
        <f>IF(基本情報入力シート!L44="","",基本情報入力シート!L44)</f>
        <v/>
      </c>
      <c r="L23" s="234" t="str">
        <f>IF(基本情報入力シート!M44="","",基本情報入力シート!M44)</f>
        <v/>
      </c>
      <c r="M23" s="234" t="str">
        <f>IF(基本情報入力シート!R44="","",基本情報入力シート!R44)</f>
        <v/>
      </c>
      <c r="N23" s="234" t="str">
        <f>IF(基本情報入力シート!W44="","",基本情報入力シート!W44)</f>
        <v/>
      </c>
      <c r="O23" s="229" t="str">
        <f>IF(基本情報入力シート!X44="","",基本情報入力シート!X44)</f>
        <v/>
      </c>
      <c r="P23" s="235" t="str">
        <f>IF(基本情報入力シート!Y44="","",基本情報入力シート!Y44)</f>
        <v/>
      </c>
      <c r="Q23" s="236" t="str">
        <f>IF(基本情報入力シート!Z44="","",基本情報入力シート!Z44)</f>
        <v/>
      </c>
      <c r="R23" s="263" t="str">
        <f>IF(基本情報入力シート!AA44="","",基本情報入力シート!AA44)</f>
        <v/>
      </c>
      <c r="S23" s="264"/>
      <c r="T23" s="265"/>
      <c r="U23" s="266" t="str">
        <f>IF(P23="","",VLOOKUP(P23,数式用!$A$5:$I$28,MATCH(T23,数式用!$H$4:$I$4,0)+7,0))</f>
        <v/>
      </c>
      <c r="V23" s="267"/>
      <c r="W23" s="101" t="s">
        <v>239</v>
      </c>
      <c r="X23" s="268"/>
      <c r="Y23" s="100" t="s">
        <v>240</v>
      </c>
      <c r="Z23" s="268"/>
      <c r="AA23" s="172" t="s">
        <v>241</v>
      </c>
      <c r="AB23" s="268"/>
      <c r="AC23" s="100" t="s">
        <v>240</v>
      </c>
      <c r="AD23" s="268"/>
      <c r="AE23" s="100" t="s">
        <v>242</v>
      </c>
      <c r="AF23" s="243" t="s">
        <v>243</v>
      </c>
      <c r="AG23" s="244" t="str">
        <f t="shared" si="5"/>
        <v/>
      </c>
      <c r="AH23" s="245" t="s">
        <v>244</v>
      </c>
      <c r="AI23" s="246" t="str">
        <f t="shared" si="1"/>
        <v/>
      </c>
      <c r="AK23" s="103" t="str">
        <f t="shared" si="6"/>
        <v>○</v>
      </c>
      <c r="AL23" s="104" t="str">
        <f t="shared" si="7"/>
        <v/>
      </c>
      <c r="AM23" s="105"/>
      <c r="AN23" s="105"/>
      <c r="AO23" s="105"/>
      <c r="AP23" s="105"/>
      <c r="AQ23" s="105"/>
      <c r="AR23" s="105"/>
      <c r="AS23" s="105"/>
      <c r="AT23" s="105"/>
      <c r="AU23" s="269"/>
    </row>
    <row r="24" spans="1:47" ht="33" customHeight="1" thickBot="1">
      <c r="A24" s="229">
        <f t="shared" si="4"/>
        <v>13</v>
      </c>
      <c r="B24" s="230" t="str">
        <f>IF(基本情報入力シート!C45="","",基本情報入力シート!C45)</f>
        <v/>
      </c>
      <c r="C24" s="231" t="str">
        <f>IF(基本情報入力シート!D45="","",基本情報入力シート!D45)</f>
        <v/>
      </c>
      <c r="D24" s="232" t="str">
        <f>IF(基本情報入力シート!E45="","",基本情報入力シート!E45)</f>
        <v/>
      </c>
      <c r="E24" s="232" t="str">
        <f>IF(基本情報入力シート!F45="","",基本情報入力シート!F45)</f>
        <v/>
      </c>
      <c r="F24" s="232" t="str">
        <f>IF(基本情報入力シート!G45="","",基本情報入力シート!G45)</f>
        <v/>
      </c>
      <c r="G24" s="232" t="str">
        <f>IF(基本情報入力シート!H45="","",基本情報入力シート!H45)</f>
        <v/>
      </c>
      <c r="H24" s="232" t="str">
        <f>IF(基本情報入力シート!I45="","",基本情報入力シート!I45)</f>
        <v/>
      </c>
      <c r="I24" s="232" t="str">
        <f>IF(基本情報入力シート!J45="","",基本情報入力シート!J45)</f>
        <v/>
      </c>
      <c r="J24" s="232" t="str">
        <f>IF(基本情報入力シート!K45="","",基本情報入力シート!K45)</f>
        <v/>
      </c>
      <c r="K24" s="233" t="str">
        <f>IF(基本情報入力シート!L45="","",基本情報入力シート!L45)</f>
        <v/>
      </c>
      <c r="L24" s="234" t="str">
        <f>IF(基本情報入力シート!M45="","",基本情報入力シート!M45)</f>
        <v/>
      </c>
      <c r="M24" s="234" t="str">
        <f>IF(基本情報入力シート!R45="","",基本情報入力シート!R45)</f>
        <v/>
      </c>
      <c r="N24" s="234" t="str">
        <f>IF(基本情報入力シート!W45="","",基本情報入力シート!W45)</f>
        <v/>
      </c>
      <c r="O24" s="229" t="str">
        <f>IF(基本情報入力シート!X45="","",基本情報入力シート!X45)</f>
        <v/>
      </c>
      <c r="P24" s="235" t="str">
        <f>IF(基本情報入力シート!Y45="","",基本情報入力シート!Y45)</f>
        <v/>
      </c>
      <c r="Q24" s="236" t="str">
        <f>IF(基本情報入力シート!Z45="","",基本情報入力シート!Z45)</f>
        <v/>
      </c>
      <c r="R24" s="263" t="str">
        <f>IF(基本情報入力シート!AA45="","",基本情報入力シート!AA45)</f>
        <v/>
      </c>
      <c r="S24" s="264"/>
      <c r="T24" s="265"/>
      <c r="U24" s="266" t="str">
        <f>IF(P24="","",VLOOKUP(P24,数式用!$A$5:$I$28,MATCH(T24,数式用!$H$4:$I$4,0)+7,0))</f>
        <v/>
      </c>
      <c r="V24" s="267"/>
      <c r="W24" s="101" t="s">
        <v>239</v>
      </c>
      <c r="X24" s="268"/>
      <c r="Y24" s="100" t="s">
        <v>240</v>
      </c>
      <c r="Z24" s="268"/>
      <c r="AA24" s="172" t="s">
        <v>241</v>
      </c>
      <c r="AB24" s="268"/>
      <c r="AC24" s="100" t="s">
        <v>240</v>
      </c>
      <c r="AD24" s="268"/>
      <c r="AE24" s="100" t="s">
        <v>242</v>
      </c>
      <c r="AF24" s="243" t="s">
        <v>243</v>
      </c>
      <c r="AG24" s="244" t="str">
        <f t="shared" si="5"/>
        <v/>
      </c>
      <c r="AH24" s="245" t="s">
        <v>244</v>
      </c>
      <c r="AI24" s="246" t="str">
        <f t="shared" si="1"/>
        <v/>
      </c>
      <c r="AK24" s="103" t="str">
        <f t="shared" si="6"/>
        <v>○</v>
      </c>
      <c r="AL24" s="104" t="str">
        <f t="shared" si="7"/>
        <v/>
      </c>
      <c r="AM24" s="105"/>
      <c r="AN24" s="105"/>
      <c r="AO24" s="105"/>
      <c r="AP24" s="105"/>
      <c r="AQ24" s="105"/>
      <c r="AR24" s="105"/>
      <c r="AS24" s="105"/>
      <c r="AT24" s="105"/>
      <c r="AU24" s="269"/>
    </row>
    <row r="25" spans="1:47" ht="33" customHeight="1" thickBot="1">
      <c r="A25" s="229">
        <f t="shared" si="4"/>
        <v>14</v>
      </c>
      <c r="B25" s="230" t="str">
        <f>IF(基本情報入力シート!C46="","",基本情報入力シート!C46)</f>
        <v/>
      </c>
      <c r="C25" s="231" t="str">
        <f>IF(基本情報入力シート!D46="","",基本情報入力シート!D46)</f>
        <v/>
      </c>
      <c r="D25" s="232" t="str">
        <f>IF(基本情報入力シート!E46="","",基本情報入力シート!E46)</f>
        <v/>
      </c>
      <c r="E25" s="232" t="str">
        <f>IF(基本情報入力シート!F46="","",基本情報入力シート!F46)</f>
        <v/>
      </c>
      <c r="F25" s="232" t="str">
        <f>IF(基本情報入力シート!G46="","",基本情報入力シート!G46)</f>
        <v/>
      </c>
      <c r="G25" s="232" t="str">
        <f>IF(基本情報入力シート!H46="","",基本情報入力シート!H46)</f>
        <v/>
      </c>
      <c r="H25" s="232" t="str">
        <f>IF(基本情報入力シート!I46="","",基本情報入力シート!I46)</f>
        <v/>
      </c>
      <c r="I25" s="232" t="str">
        <f>IF(基本情報入力シート!J46="","",基本情報入力シート!J46)</f>
        <v/>
      </c>
      <c r="J25" s="232" t="str">
        <f>IF(基本情報入力シート!K46="","",基本情報入力シート!K46)</f>
        <v/>
      </c>
      <c r="K25" s="233" t="str">
        <f>IF(基本情報入力シート!L46="","",基本情報入力シート!L46)</f>
        <v/>
      </c>
      <c r="L25" s="234" t="str">
        <f>IF(基本情報入力シート!M46="","",基本情報入力シート!M46)</f>
        <v/>
      </c>
      <c r="M25" s="234" t="str">
        <f>IF(基本情報入力シート!R46="","",基本情報入力シート!R46)</f>
        <v/>
      </c>
      <c r="N25" s="234" t="str">
        <f>IF(基本情報入力シート!W46="","",基本情報入力シート!W46)</f>
        <v/>
      </c>
      <c r="O25" s="229" t="str">
        <f>IF(基本情報入力シート!X46="","",基本情報入力シート!X46)</f>
        <v/>
      </c>
      <c r="P25" s="235" t="str">
        <f>IF(基本情報入力シート!Y46="","",基本情報入力シート!Y46)</f>
        <v/>
      </c>
      <c r="Q25" s="236" t="str">
        <f>IF(基本情報入力シート!Z46="","",基本情報入力シート!Z46)</f>
        <v/>
      </c>
      <c r="R25" s="263" t="str">
        <f>IF(基本情報入力シート!AA46="","",基本情報入力シート!AA46)</f>
        <v/>
      </c>
      <c r="S25" s="264"/>
      <c r="T25" s="265"/>
      <c r="U25" s="266" t="str">
        <f>IF(P25="","",VLOOKUP(P25,数式用!$A$5:$I$28,MATCH(T25,数式用!$H$4:$I$4,0)+7,0))</f>
        <v/>
      </c>
      <c r="V25" s="267"/>
      <c r="W25" s="101" t="s">
        <v>239</v>
      </c>
      <c r="X25" s="268"/>
      <c r="Y25" s="100" t="s">
        <v>240</v>
      </c>
      <c r="Z25" s="268"/>
      <c r="AA25" s="172" t="s">
        <v>241</v>
      </c>
      <c r="AB25" s="268"/>
      <c r="AC25" s="100" t="s">
        <v>240</v>
      </c>
      <c r="AD25" s="268"/>
      <c r="AE25" s="100" t="s">
        <v>242</v>
      </c>
      <c r="AF25" s="243" t="s">
        <v>243</v>
      </c>
      <c r="AG25" s="244" t="str">
        <f t="shared" si="5"/>
        <v/>
      </c>
      <c r="AH25" s="245" t="s">
        <v>244</v>
      </c>
      <c r="AI25" s="246" t="str">
        <f t="shared" si="1"/>
        <v/>
      </c>
      <c r="AK25" s="103" t="str">
        <f t="shared" si="6"/>
        <v>○</v>
      </c>
      <c r="AL25" s="104" t="str">
        <f t="shared" si="7"/>
        <v/>
      </c>
      <c r="AM25" s="105"/>
      <c r="AN25" s="105"/>
      <c r="AO25" s="105"/>
      <c r="AP25" s="105"/>
      <c r="AQ25" s="105"/>
      <c r="AR25" s="105"/>
      <c r="AS25" s="105"/>
      <c r="AT25" s="105"/>
      <c r="AU25" s="269"/>
    </row>
    <row r="26" spans="1:47" ht="33" customHeight="1" thickBot="1">
      <c r="A26" s="229">
        <f t="shared" si="4"/>
        <v>15</v>
      </c>
      <c r="B26" s="230" t="str">
        <f>IF(基本情報入力シート!C47="","",基本情報入力シート!C47)</f>
        <v/>
      </c>
      <c r="C26" s="231" t="str">
        <f>IF(基本情報入力シート!D47="","",基本情報入力シート!D47)</f>
        <v/>
      </c>
      <c r="D26" s="232" t="str">
        <f>IF(基本情報入力シート!E47="","",基本情報入力シート!E47)</f>
        <v/>
      </c>
      <c r="E26" s="232" t="str">
        <f>IF(基本情報入力シート!F47="","",基本情報入力シート!F47)</f>
        <v/>
      </c>
      <c r="F26" s="232" t="str">
        <f>IF(基本情報入力シート!G47="","",基本情報入力シート!G47)</f>
        <v/>
      </c>
      <c r="G26" s="232" t="str">
        <f>IF(基本情報入力シート!H47="","",基本情報入力シート!H47)</f>
        <v/>
      </c>
      <c r="H26" s="232" t="str">
        <f>IF(基本情報入力シート!I47="","",基本情報入力シート!I47)</f>
        <v/>
      </c>
      <c r="I26" s="232" t="str">
        <f>IF(基本情報入力シート!J47="","",基本情報入力シート!J47)</f>
        <v/>
      </c>
      <c r="J26" s="232" t="str">
        <f>IF(基本情報入力シート!K47="","",基本情報入力シート!K47)</f>
        <v/>
      </c>
      <c r="K26" s="233" t="str">
        <f>IF(基本情報入力シート!L47="","",基本情報入力シート!L47)</f>
        <v/>
      </c>
      <c r="L26" s="234" t="str">
        <f>IF(基本情報入力シート!M47="","",基本情報入力シート!M47)</f>
        <v/>
      </c>
      <c r="M26" s="234" t="str">
        <f>IF(基本情報入力シート!R47="","",基本情報入力シート!R47)</f>
        <v/>
      </c>
      <c r="N26" s="234" t="str">
        <f>IF(基本情報入力シート!W47="","",基本情報入力シート!W47)</f>
        <v/>
      </c>
      <c r="O26" s="229" t="str">
        <f>IF(基本情報入力シート!X47="","",基本情報入力シート!X47)</f>
        <v/>
      </c>
      <c r="P26" s="235" t="str">
        <f>IF(基本情報入力シート!Y47="","",基本情報入力シート!Y47)</f>
        <v/>
      </c>
      <c r="Q26" s="236" t="str">
        <f>IF(基本情報入力シート!Z47="","",基本情報入力シート!Z47)</f>
        <v/>
      </c>
      <c r="R26" s="263" t="str">
        <f>IF(基本情報入力シート!AA47="","",基本情報入力シート!AA47)</f>
        <v/>
      </c>
      <c r="S26" s="264"/>
      <c r="T26" s="265"/>
      <c r="U26" s="266" t="str">
        <f>IF(P26="","",VLOOKUP(P26,数式用!$A$5:$I$28,MATCH(T26,数式用!$H$4:$I$4,0)+7,0))</f>
        <v/>
      </c>
      <c r="V26" s="267"/>
      <c r="W26" s="101" t="s">
        <v>239</v>
      </c>
      <c r="X26" s="268"/>
      <c r="Y26" s="100" t="s">
        <v>240</v>
      </c>
      <c r="Z26" s="268"/>
      <c r="AA26" s="172" t="s">
        <v>241</v>
      </c>
      <c r="AB26" s="268"/>
      <c r="AC26" s="100" t="s">
        <v>240</v>
      </c>
      <c r="AD26" s="268"/>
      <c r="AE26" s="100" t="s">
        <v>242</v>
      </c>
      <c r="AF26" s="243" t="s">
        <v>243</v>
      </c>
      <c r="AG26" s="244" t="str">
        <f t="shared" si="5"/>
        <v/>
      </c>
      <c r="AH26" s="245" t="s">
        <v>244</v>
      </c>
      <c r="AI26" s="246" t="str">
        <f t="shared" si="1"/>
        <v/>
      </c>
      <c r="AK26" s="103" t="str">
        <f t="shared" si="6"/>
        <v>○</v>
      </c>
      <c r="AL26" s="104" t="str">
        <f t="shared" si="7"/>
        <v/>
      </c>
      <c r="AM26" s="105"/>
      <c r="AN26" s="105"/>
      <c r="AO26" s="105"/>
      <c r="AP26" s="105"/>
      <c r="AQ26" s="105"/>
      <c r="AR26" s="105"/>
      <c r="AS26" s="105"/>
      <c r="AT26" s="105"/>
      <c r="AU26" s="269"/>
    </row>
    <row r="27" spans="1:47" ht="33" customHeight="1" thickBot="1">
      <c r="A27" s="229">
        <f t="shared" si="4"/>
        <v>16</v>
      </c>
      <c r="B27" s="230" t="str">
        <f>IF(基本情報入力シート!C48="","",基本情報入力シート!C48)</f>
        <v/>
      </c>
      <c r="C27" s="231" t="str">
        <f>IF(基本情報入力シート!D48="","",基本情報入力シート!D48)</f>
        <v/>
      </c>
      <c r="D27" s="232" t="str">
        <f>IF(基本情報入力シート!E48="","",基本情報入力シート!E48)</f>
        <v/>
      </c>
      <c r="E27" s="232" t="str">
        <f>IF(基本情報入力シート!F48="","",基本情報入力シート!F48)</f>
        <v/>
      </c>
      <c r="F27" s="232" t="str">
        <f>IF(基本情報入力シート!G48="","",基本情報入力シート!G48)</f>
        <v/>
      </c>
      <c r="G27" s="232" t="str">
        <f>IF(基本情報入力シート!H48="","",基本情報入力シート!H48)</f>
        <v/>
      </c>
      <c r="H27" s="232" t="str">
        <f>IF(基本情報入力シート!I48="","",基本情報入力シート!I48)</f>
        <v/>
      </c>
      <c r="I27" s="232" t="str">
        <f>IF(基本情報入力シート!J48="","",基本情報入力シート!J48)</f>
        <v/>
      </c>
      <c r="J27" s="232" t="str">
        <f>IF(基本情報入力シート!K48="","",基本情報入力シート!K48)</f>
        <v/>
      </c>
      <c r="K27" s="233" t="str">
        <f>IF(基本情報入力シート!L48="","",基本情報入力シート!L48)</f>
        <v/>
      </c>
      <c r="L27" s="234" t="str">
        <f>IF(基本情報入力シート!M48="","",基本情報入力シート!M48)</f>
        <v/>
      </c>
      <c r="M27" s="234" t="str">
        <f>IF(基本情報入力シート!R48="","",基本情報入力シート!R48)</f>
        <v/>
      </c>
      <c r="N27" s="234" t="str">
        <f>IF(基本情報入力シート!W48="","",基本情報入力シート!W48)</f>
        <v/>
      </c>
      <c r="O27" s="229" t="str">
        <f>IF(基本情報入力シート!X48="","",基本情報入力シート!X48)</f>
        <v/>
      </c>
      <c r="P27" s="235" t="str">
        <f>IF(基本情報入力シート!Y48="","",基本情報入力シート!Y48)</f>
        <v/>
      </c>
      <c r="Q27" s="236" t="str">
        <f>IF(基本情報入力シート!Z48="","",基本情報入力シート!Z48)</f>
        <v/>
      </c>
      <c r="R27" s="263" t="str">
        <f>IF(基本情報入力シート!AA48="","",基本情報入力シート!AA48)</f>
        <v/>
      </c>
      <c r="S27" s="264"/>
      <c r="T27" s="265"/>
      <c r="U27" s="266" t="str">
        <f>IF(P27="","",VLOOKUP(P27,数式用!$A$5:$I$28,MATCH(T27,数式用!$H$4:$I$4,0)+7,0))</f>
        <v/>
      </c>
      <c r="V27" s="267"/>
      <c r="W27" s="101" t="s">
        <v>239</v>
      </c>
      <c r="X27" s="268"/>
      <c r="Y27" s="100" t="s">
        <v>240</v>
      </c>
      <c r="Z27" s="268"/>
      <c r="AA27" s="172" t="s">
        <v>241</v>
      </c>
      <c r="AB27" s="268"/>
      <c r="AC27" s="100" t="s">
        <v>240</v>
      </c>
      <c r="AD27" s="268"/>
      <c r="AE27" s="100" t="s">
        <v>242</v>
      </c>
      <c r="AF27" s="243" t="s">
        <v>243</v>
      </c>
      <c r="AG27" s="244" t="str">
        <f t="shared" si="5"/>
        <v/>
      </c>
      <c r="AH27" s="245" t="s">
        <v>244</v>
      </c>
      <c r="AI27" s="246" t="str">
        <f t="shared" si="1"/>
        <v/>
      </c>
      <c r="AK27" s="103" t="str">
        <f t="shared" si="6"/>
        <v>○</v>
      </c>
      <c r="AL27" s="104" t="str">
        <f t="shared" si="7"/>
        <v/>
      </c>
      <c r="AM27" s="105"/>
      <c r="AN27" s="105"/>
      <c r="AO27" s="105"/>
      <c r="AP27" s="105"/>
      <c r="AQ27" s="105"/>
      <c r="AR27" s="105"/>
      <c r="AS27" s="105"/>
      <c r="AT27" s="105"/>
      <c r="AU27" s="269"/>
    </row>
    <row r="28" spans="1:47" ht="33" customHeight="1" thickBot="1">
      <c r="A28" s="229">
        <f t="shared" si="4"/>
        <v>17</v>
      </c>
      <c r="B28" s="230" t="str">
        <f>IF(基本情報入力シート!C49="","",基本情報入力シート!C49)</f>
        <v/>
      </c>
      <c r="C28" s="231" t="str">
        <f>IF(基本情報入力シート!D49="","",基本情報入力シート!D49)</f>
        <v/>
      </c>
      <c r="D28" s="232" t="str">
        <f>IF(基本情報入力シート!E49="","",基本情報入力シート!E49)</f>
        <v/>
      </c>
      <c r="E28" s="232" t="str">
        <f>IF(基本情報入力シート!F49="","",基本情報入力シート!F49)</f>
        <v/>
      </c>
      <c r="F28" s="232" t="str">
        <f>IF(基本情報入力シート!G49="","",基本情報入力シート!G49)</f>
        <v/>
      </c>
      <c r="G28" s="232" t="str">
        <f>IF(基本情報入力シート!H49="","",基本情報入力シート!H49)</f>
        <v/>
      </c>
      <c r="H28" s="232" t="str">
        <f>IF(基本情報入力シート!I49="","",基本情報入力シート!I49)</f>
        <v/>
      </c>
      <c r="I28" s="232" t="str">
        <f>IF(基本情報入力シート!J49="","",基本情報入力シート!J49)</f>
        <v/>
      </c>
      <c r="J28" s="232" t="str">
        <f>IF(基本情報入力シート!K49="","",基本情報入力シート!K49)</f>
        <v/>
      </c>
      <c r="K28" s="233" t="str">
        <f>IF(基本情報入力シート!L49="","",基本情報入力シート!L49)</f>
        <v/>
      </c>
      <c r="L28" s="234" t="str">
        <f>IF(基本情報入力シート!M49="","",基本情報入力シート!M49)</f>
        <v/>
      </c>
      <c r="M28" s="234" t="str">
        <f>IF(基本情報入力シート!R49="","",基本情報入力シート!R49)</f>
        <v/>
      </c>
      <c r="N28" s="234" t="str">
        <f>IF(基本情報入力シート!W49="","",基本情報入力シート!W49)</f>
        <v/>
      </c>
      <c r="O28" s="229" t="str">
        <f>IF(基本情報入力シート!X49="","",基本情報入力シート!X49)</f>
        <v/>
      </c>
      <c r="P28" s="235" t="str">
        <f>IF(基本情報入力シート!Y49="","",基本情報入力シート!Y49)</f>
        <v/>
      </c>
      <c r="Q28" s="236" t="str">
        <f>IF(基本情報入力シート!Z49="","",基本情報入力シート!Z49)</f>
        <v/>
      </c>
      <c r="R28" s="263" t="str">
        <f>IF(基本情報入力シート!AA49="","",基本情報入力シート!AA49)</f>
        <v/>
      </c>
      <c r="S28" s="264"/>
      <c r="T28" s="265"/>
      <c r="U28" s="266" t="str">
        <f>IF(P28="","",VLOOKUP(P28,数式用!$A$5:$I$28,MATCH(T28,数式用!$H$4:$I$4,0)+7,0))</f>
        <v/>
      </c>
      <c r="V28" s="267"/>
      <c r="W28" s="101" t="s">
        <v>239</v>
      </c>
      <c r="X28" s="268"/>
      <c r="Y28" s="100" t="s">
        <v>240</v>
      </c>
      <c r="Z28" s="268"/>
      <c r="AA28" s="172" t="s">
        <v>241</v>
      </c>
      <c r="AB28" s="268"/>
      <c r="AC28" s="100" t="s">
        <v>240</v>
      </c>
      <c r="AD28" s="268"/>
      <c r="AE28" s="100" t="s">
        <v>242</v>
      </c>
      <c r="AF28" s="243" t="s">
        <v>243</v>
      </c>
      <c r="AG28" s="244" t="str">
        <f t="shared" si="5"/>
        <v/>
      </c>
      <c r="AH28" s="245" t="s">
        <v>244</v>
      </c>
      <c r="AI28" s="246" t="str">
        <f t="shared" si="1"/>
        <v/>
      </c>
      <c r="AK28" s="103" t="str">
        <f t="shared" si="6"/>
        <v>○</v>
      </c>
      <c r="AL28" s="104" t="str">
        <f t="shared" si="7"/>
        <v/>
      </c>
      <c r="AM28" s="105"/>
      <c r="AN28" s="105"/>
      <c r="AO28" s="105"/>
      <c r="AP28" s="105"/>
      <c r="AQ28" s="105"/>
      <c r="AR28" s="105"/>
      <c r="AS28" s="105"/>
      <c r="AT28" s="105"/>
      <c r="AU28" s="269"/>
    </row>
    <row r="29" spans="1:47" ht="33" customHeight="1" thickBot="1">
      <c r="A29" s="229">
        <f t="shared" si="4"/>
        <v>18</v>
      </c>
      <c r="B29" s="230" t="str">
        <f>IF(基本情報入力シート!C50="","",基本情報入力シート!C50)</f>
        <v/>
      </c>
      <c r="C29" s="231" t="str">
        <f>IF(基本情報入力シート!D50="","",基本情報入力シート!D50)</f>
        <v/>
      </c>
      <c r="D29" s="232" t="str">
        <f>IF(基本情報入力シート!E50="","",基本情報入力シート!E50)</f>
        <v/>
      </c>
      <c r="E29" s="232" t="str">
        <f>IF(基本情報入力シート!F50="","",基本情報入力シート!F50)</f>
        <v/>
      </c>
      <c r="F29" s="232" t="str">
        <f>IF(基本情報入力シート!G50="","",基本情報入力シート!G50)</f>
        <v/>
      </c>
      <c r="G29" s="232" t="str">
        <f>IF(基本情報入力シート!H50="","",基本情報入力シート!H50)</f>
        <v/>
      </c>
      <c r="H29" s="232" t="str">
        <f>IF(基本情報入力シート!I50="","",基本情報入力シート!I50)</f>
        <v/>
      </c>
      <c r="I29" s="232" t="str">
        <f>IF(基本情報入力シート!J50="","",基本情報入力シート!J50)</f>
        <v/>
      </c>
      <c r="J29" s="232" t="str">
        <f>IF(基本情報入力シート!K50="","",基本情報入力シート!K50)</f>
        <v/>
      </c>
      <c r="K29" s="233" t="str">
        <f>IF(基本情報入力シート!L50="","",基本情報入力シート!L50)</f>
        <v/>
      </c>
      <c r="L29" s="234" t="str">
        <f>IF(基本情報入力シート!M50="","",基本情報入力シート!M50)</f>
        <v/>
      </c>
      <c r="M29" s="234" t="str">
        <f>IF(基本情報入力シート!R50="","",基本情報入力シート!R50)</f>
        <v/>
      </c>
      <c r="N29" s="234" t="str">
        <f>IF(基本情報入力シート!W50="","",基本情報入力シート!W50)</f>
        <v/>
      </c>
      <c r="O29" s="229" t="str">
        <f>IF(基本情報入力シート!X50="","",基本情報入力シート!X50)</f>
        <v/>
      </c>
      <c r="P29" s="235" t="str">
        <f>IF(基本情報入力シート!Y50="","",基本情報入力シート!Y50)</f>
        <v/>
      </c>
      <c r="Q29" s="236" t="str">
        <f>IF(基本情報入力シート!Z50="","",基本情報入力シート!Z50)</f>
        <v/>
      </c>
      <c r="R29" s="263" t="str">
        <f>IF(基本情報入力シート!AA50="","",基本情報入力シート!AA50)</f>
        <v/>
      </c>
      <c r="S29" s="264"/>
      <c r="T29" s="265"/>
      <c r="U29" s="266" t="str">
        <f>IF(P29="","",VLOOKUP(P29,数式用!$A$5:$I$28,MATCH(T29,数式用!$H$4:$I$4,0)+7,0))</f>
        <v/>
      </c>
      <c r="V29" s="267"/>
      <c r="W29" s="101" t="s">
        <v>239</v>
      </c>
      <c r="X29" s="268"/>
      <c r="Y29" s="100" t="s">
        <v>240</v>
      </c>
      <c r="Z29" s="268"/>
      <c r="AA29" s="172" t="s">
        <v>241</v>
      </c>
      <c r="AB29" s="268"/>
      <c r="AC29" s="100" t="s">
        <v>240</v>
      </c>
      <c r="AD29" s="268"/>
      <c r="AE29" s="100" t="s">
        <v>242</v>
      </c>
      <c r="AF29" s="243" t="s">
        <v>243</v>
      </c>
      <c r="AG29" s="244" t="str">
        <f t="shared" si="5"/>
        <v/>
      </c>
      <c r="AH29" s="245" t="s">
        <v>244</v>
      </c>
      <c r="AI29" s="246" t="str">
        <f t="shared" si="1"/>
        <v/>
      </c>
      <c r="AK29" s="103" t="str">
        <f t="shared" si="6"/>
        <v>○</v>
      </c>
      <c r="AL29" s="104" t="str">
        <f t="shared" si="7"/>
        <v/>
      </c>
      <c r="AM29" s="105"/>
      <c r="AN29" s="105"/>
      <c r="AO29" s="105"/>
      <c r="AP29" s="105"/>
      <c r="AQ29" s="105"/>
      <c r="AR29" s="105"/>
      <c r="AS29" s="105"/>
      <c r="AT29" s="105"/>
      <c r="AU29" s="269"/>
    </row>
    <row r="30" spans="1:47" ht="33" customHeight="1" thickBot="1">
      <c r="A30" s="229">
        <f t="shared" si="4"/>
        <v>19</v>
      </c>
      <c r="B30" s="230" t="str">
        <f>IF(基本情報入力シート!C51="","",基本情報入力シート!C51)</f>
        <v/>
      </c>
      <c r="C30" s="231" t="str">
        <f>IF(基本情報入力シート!D51="","",基本情報入力シート!D51)</f>
        <v/>
      </c>
      <c r="D30" s="232" t="str">
        <f>IF(基本情報入力シート!E51="","",基本情報入力シート!E51)</f>
        <v/>
      </c>
      <c r="E30" s="232" t="str">
        <f>IF(基本情報入力シート!F51="","",基本情報入力シート!F51)</f>
        <v/>
      </c>
      <c r="F30" s="232" t="str">
        <f>IF(基本情報入力シート!G51="","",基本情報入力シート!G51)</f>
        <v/>
      </c>
      <c r="G30" s="232" t="str">
        <f>IF(基本情報入力シート!H51="","",基本情報入力シート!H51)</f>
        <v/>
      </c>
      <c r="H30" s="232" t="str">
        <f>IF(基本情報入力シート!I51="","",基本情報入力シート!I51)</f>
        <v/>
      </c>
      <c r="I30" s="232" t="str">
        <f>IF(基本情報入力シート!J51="","",基本情報入力シート!J51)</f>
        <v/>
      </c>
      <c r="J30" s="232" t="str">
        <f>IF(基本情報入力シート!K51="","",基本情報入力シート!K51)</f>
        <v/>
      </c>
      <c r="K30" s="233" t="str">
        <f>IF(基本情報入力シート!L51="","",基本情報入力シート!L51)</f>
        <v/>
      </c>
      <c r="L30" s="234" t="str">
        <f>IF(基本情報入力シート!M51="","",基本情報入力シート!M51)</f>
        <v/>
      </c>
      <c r="M30" s="234" t="str">
        <f>IF(基本情報入力シート!R51="","",基本情報入力シート!R51)</f>
        <v/>
      </c>
      <c r="N30" s="234" t="str">
        <f>IF(基本情報入力シート!W51="","",基本情報入力シート!W51)</f>
        <v/>
      </c>
      <c r="O30" s="229" t="str">
        <f>IF(基本情報入力シート!X51="","",基本情報入力シート!X51)</f>
        <v/>
      </c>
      <c r="P30" s="235" t="str">
        <f>IF(基本情報入力シート!Y51="","",基本情報入力シート!Y51)</f>
        <v/>
      </c>
      <c r="Q30" s="236" t="str">
        <f>IF(基本情報入力シート!Z51="","",基本情報入力シート!Z51)</f>
        <v/>
      </c>
      <c r="R30" s="263" t="str">
        <f>IF(基本情報入力シート!AA51="","",基本情報入力シート!AA51)</f>
        <v/>
      </c>
      <c r="S30" s="264"/>
      <c r="T30" s="265"/>
      <c r="U30" s="266" t="str">
        <f>IF(P30="","",VLOOKUP(P30,数式用!$A$5:$I$28,MATCH(T30,数式用!$H$4:$I$4,0)+7,0))</f>
        <v/>
      </c>
      <c r="V30" s="267"/>
      <c r="W30" s="101" t="s">
        <v>239</v>
      </c>
      <c r="X30" s="268"/>
      <c r="Y30" s="100" t="s">
        <v>240</v>
      </c>
      <c r="Z30" s="268"/>
      <c r="AA30" s="172" t="s">
        <v>241</v>
      </c>
      <c r="AB30" s="268"/>
      <c r="AC30" s="100" t="s">
        <v>240</v>
      </c>
      <c r="AD30" s="268"/>
      <c r="AE30" s="100" t="s">
        <v>242</v>
      </c>
      <c r="AF30" s="243" t="s">
        <v>243</v>
      </c>
      <c r="AG30" s="244" t="str">
        <f t="shared" si="5"/>
        <v/>
      </c>
      <c r="AH30" s="245" t="s">
        <v>244</v>
      </c>
      <c r="AI30" s="246" t="str">
        <f t="shared" si="1"/>
        <v/>
      </c>
      <c r="AK30" s="103" t="str">
        <f t="shared" si="6"/>
        <v>○</v>
      </c>
      <c r="AL30" s="104" t="str">
        <f t="shared" si="7"/>
        <v/>
      </c>
      <c r="AM30" s="105"/>
      <c r="AN30" s="105"/>
      <c r="AO30" s="105"/>
      <c r="AP30" s="105"/>
      <c r="AQ30" s="105"/>
      <c r="AR30" s="105"/>
      <c r="AS30" s="105"/>
      <c r="AT30" s="105"/>
      <c r="AU30" s="269"/>
    </row>
    <row r="31" spans="1:47" ht="33" customHeight="1" thickBot="1">
      <c r="A31" s="229">
        <f t="shared" si="4"/>
        <v>20</v>
      </c>
      <c r="B31" s="230" t="str">
        <f>IF(基本情報入力シート!C52="","",基本情報入力シート!C52)</f>
        <v/>
      </c>
      <c r="C31" s="231" t="str">
        <f>IF(基本情報入力シート!D52="","",基本情報入力シート!D52)</f>
        <v/>
      </c>
      <c r="D31" s="232" t="str">
        <f>IF(基本情報入力シート!E52="","",基本情報入力シート!E52)</f>
        <v/>
      </c>
      <c r="E31" s="232" t="str">
        <f>IF(基本情報入力シート!F52="","",基本情報入力シート!F52)</f>
        <v/>
      </c>
      <c r="F31" s="232" t="str">
        <f>IF(基本情報入力シート!G52="","",基本情報入力シート!G52)</f>
        <v/>
      </c>
      <c r="G31" s="232" t="str">
        <f>IF(基本情報入力シート!H52="","",基本情報入力シート!H52)</f>
        <v/>
      </c>
      <c r="H31" s="232" t="str">
        <f>IF(基本情報入力シート!I52="","",基本情報入力シート!I52)</f>
        <v/>
      </c>
      <c r="I31" s="232" t="str">
        <f>IF(基本情報入力シート!J52="","",基本情報入力シート!J52)</f>
        <v/>
      </c>
      <c r="J31" s="232" t="str">
        <f>IF(基本情報入力シート!K52="","",基本情報入力シート!K52)</f>
        <v/>
      </c>
      <c r="K31" s="233" t="str">
        <f>IF(基本情報入力シート!L52="","",基本情報入力シート!L52)</f>
        <v/>
      </c>
      <c r="L31" s="234" t="str">
        <f>IF(基本情報入力シート!M52="","",基本情報入力シート!M52)</f>
        <v/>
      </c>
      <c r="M31" s="234" t="str">
        <f>IF(基本情報入力シート!R52="","",基本情報入力シート!R52)</f>
        <v/>
      </c>
      <c r="N31" s="234" t="str">
        <f>IF(基本情報入力シート!W52="","",基本情報入力シート!W52)</f>
        <v/>
      </c>
      <c r="O31" s="229" t="str">
        <f>IF(基本情報入力シート!X52="","",基本情報入力シート!X52)</f>
        <v/>
      </c>
      <c r="P31" s="235" t="str">
        <f>IF(基本情報入力シート!Y52="","",基本情報入力シート!Y52)</f>
        <v/>
      </c>
      <c r="Q31" s="236" t="str">
        <f>IF(基本情報入力シート!Z52="","",基本情報入力シート!Z52)</f>
        <v/>
      </c>
      <c r="R31" s="263" t="str">
        <f>IF(基本情報入力シート!AA52="","",基本情報入力シート!AA52)</f>
        <v/>
      </c>
      <c r="S31" s="264"/>
      <c r="T31" s="265"/>
      <c r="U31" s="266" t="str">
        <f>IF(P31="","",VLOOKUP(P31,数式用!$A$5:$I$28,MATCH(T31,数式用!$H$4:$I$4,0)+7,0))</f>
        <v/>
      </c>
      <c r="V31" s="267"/>
      <c r="W31" s="101" t="s">
        <v>239</v>
      </c>
      <c r="X31" s="268"/>
      <c r="Y31" s="100" t="s">
        <v>240</v>
      </c>
      <c r="Z31" s="268"/>
      <c r="AA31" s="172" t="s">
        <v>241</v>
      </c>
      <c r="AB31" s="268"/>
      <c r="AC31" s="100" t="s">
        <v>240</v>
      </c>
      <c r="AD31" s="268"/>
      <c r="AE31" s="100" t="s">
        <v>242</v>
      </c>
      <c r="AF31" s="243" t="s">
        <v>243</v>
      </c>
      <c r="AG31" s="244" t="str">
        <f t="shared" si="5"/>
        <v/>
      </c>
      <c r="AH31" s="245" t="s">
        <v>244</v>
      </c>
      <c r="AI31" s="246" t="str">
        <f t="shared" si="1"/>
        <v/>
      </c>
      <c r="AK31" s="103" t="str">
        <f t="shared" si="6"/>
        <v>○</v>
      </c>
      <c r="AL31" s="104" t="str">
        <f t="shared" si="7"/>
        <v/>
      </c>
      <c r="AM31" s="105"/>
      <c r="AN31" s="105"/>
      <c r="AO31" s="105"/>
      <c r="AP31" s="105"/>
      <c r="AQ31" s="105"/>
      <c r="AR31" s="105"/>
      <c r="AS31" s="105"/>
      <c r="AT31" s="105"/>
      <c r="AU31" s="269"/>
    </row>
    <row r="32" spans="1:47" ht="33" customHeight="1" thickBot="1">
      <c r="A32" s="229">
        <f t="shared" si="4"/>
        <v>21</v>
      </c>
      <c r="B32" s="230" t="str">
        <f>IF(基本情報入力シート!C53="","",基本情報入力シート!C53)</f>
        <v/>
      </c>
      <c r="C32" s="231" t="str">
        <f>IF(基本情報入力シート!D53="","",基本情報入力シート!D53)</f>
        <v/>
      </c>
      <c r="D32" s="232" t="str">
        <f>IF(基本情報入力シート!E53="","",基本情報入力シート!E53)</f>
        <v/>
      </c>
      <c r="E32" s="232" t="str">
        <f>IF(基本情報入力シート!F53="","",基本情報入力シート!F53)</f>
        <v/>
      </c>
      <c r="F32" s="232" t="str">
        <f>IF(基本情報入力シート!G53="","",基本情報入力シート!G53)</f>
        <v/>
      </c>
      <c r="G32" s="232" t="str">
        <f>IF(基本情報入力シート!H53="","",基本情報入力シート!H53)</f>
        <v/>
      </c>
      <c r="H32" s="232" t="str">
        <f>IF(基本情報入力シート!I53="","",基本情報入力シート!I53)</f>
        <v/>
      </c>
      <c r="I32" s="232" t="str">
        <f>IF(基本情報入力シート!J53="","",基本情報入力シート!J53)</f>
        <v/>
      </c>
      <c r="J32" s="232" t="str">
        <f>IF(基本情報入力シート!K53="","",基本情報入力シート!K53)</f>
        <v/>
      </c>
      <c r="K32" s="233" t="str">
        <f>IF(基本情報入力シート!L53="","",基本情報入力シート!L53)</f>
        <v/>
      </c>
      <c r="L32" s="234" t="str">
        <f>IF(基本情報入力シート!M53="","",基本情報入力シート!M53)</f>
        <v/>
      </c>
      <c r="M32" s="234" t="str">
        <f>IF(基本情報入力シート!R53="","",基本情報入力シート!R53)</f>
        <v/>
      </c>
      <c r="N32" s="234" t="str">
        <f>IF(基本情報入力シート!W53="","",基本情報入力シート!W53)</f>
        <v/>
      </c>
      <c r="O32" s="229" t="str">
        <f>IF(基本情報入力シート!X53="","",基本情報入力シート!X53)</f>
        <v/>
      </c>
      <c r="P32" s="235" t="str">
        <f>IF(基本情報入力シート!Y53="","",基本情報入力シート!Y53)</f>
        <v/>
      </c>
      <c r="Q32" s="236" t="str">
        <f>IF(基本情報入力シート!Z53="","",基本情報入力シート!Z53)</f>
        <v/>
      </c>
      <c r="R32" s="263" t="str">
        <f>IF(基本情報入力シート!AA53="","",基本情報入力シート!AA53)</f>
        <v/>
      </c>
      <c r="S32" s="264"/>
      <c r="T32" s="265"/>
      <c r="U32" s="266" t="str">
        <f>IF(P32="","",VLOOKUP(P32,数式用!$A$5:$I$28,MATCH(T32,数式用!$H$4:$I$4,0)+7,0))</f>
        <v/>
      </c>
      <c r="V32" s="267"/>
      <c r="W32" s="101" t="s">
        <v>239</v>
      </c>
      <c r="X32" s="268"/>
      <c r="Y32" s="100" t="s">
        <v>240</v>
      </c>
      <c r="Z32" s="268"/>
      <c r="AA32" s="172" t="s">
        <v>241</v>
      </c>
      <c r="AB32" s="268"/>
      <c r="AC32" s="100" t="s">
        <v>240</v>
      </c>
      <c r="AD32" s="268"/>
      <c r="AE32" s="100" t="s">
        <v>242</v>
      </c>
      <c r="AF32" s="243" t="s">
        <v>243</v>
      </c>
      <c r="AG32" s="244" t="str">
        <f t="shared" si="5"/>
        <v/>
      </c>
      <c r="AH32" s="245" t="s">
        <v>244</v>
      </c>
      <c r="AI32" s="246" t="str">
        <f t="shared" si="1"/>
        <v/>
      </c>
      <c r="AK32" s="103" t="str">
        <f t="shared" si="6"/>
        <v>○</v>
      </c>
      <c r="AL32" s="104" t="str">
        <f t="shared" si="7"/>
        <v/>
      </c>
      <c r="AM32" s="105"/>
      <c r="AN32" s="105"/>
      <c r="AO32" s="105"/>
      <c r="AP32" s="105"/>
      <c r="AQ32" s="105"/>
      <c r="AR32" s="105"/>
      <c r="AS32" s="105"/>
      <c r="AT32" s="105"/>
      <c r="AU32" s="269"/>
    </row>
    <row r="33" spans="1:47" ht="33" customHeight="1" thickBot="1">
      <c r="A33" s="229">
        <f t="shared" si="4"/>
        <v>22</v>
      </c>
      <c r="B33" s="230" t="str">
        <f>IF(基本情報入力シート!C54="","",基本情報入力シート!C54)</f>
        <v/>
      </c>
      <c r="C33" s="231" t="str">
        <f>IF(基本情報入力シート!D54="","",基本情報入力シート!D54)</f>
        <v/>
      </c>
      <c r="D33" s="232" t="str">
        <f>IF(基本情報入力シート!E54="","",基本情報入力シート!E54)</f>
        <v/>
      </c>
      <c r="E33" s="232" t="str">
        <f>IF(基本情報入力シート!F54="","",基本情報入力シート!F54)</f>
        <v/>
      </c>
      <c r="F33" s="232" t="str">
        <f>IF(基本情報入力シート!G54="","",基本情報入力シート!G54)</f>
        <v/>
      </c>
      <c r="G33" s="232" t="str">
        <f>IF(基本情報入力シート!H54="","",基本情報入力シート!H54)</f>
        <v/>
      </c>
      <c r="H33" s="232" t="str">
        <f>IF(基本情報入力シート!I54="","",基本情報入力シート!I54)</f>
        <v/>
      </c>
      <c r="I33" s="232" t="str">
        <f>IF(基本情報入力シート!J54="","",基本情報入力シート!J54)</f>
        <v/>
      </c>
      <c r="J33" s="232" t="str">
        <f>IF(基本情報入力シート!K54="","",基本情報入力シート!K54)</f>
        <v/>
      </c>
      <c r="K33" s="233" t="str">
        <f>IF(基本情報入力シート!L54="","",基本情報入力シート!L54)</f>
        <v/>
      </c>
      <c r="L33" s="234" t="str">
        <f>IF(基本情報入力シート!M54="","",基本情報入力シート!M54)</f>
        <v/>
      </c>
      <c r="M33" s="234" t="str">
        <f>IF(基本情報入力シート!R54="","",基本情報入力シート!R54)</f>
        <v/>
      </c>
      <c r="N33" s="234" t="str">
        <f>IF(基本情報入力シート!W54="","",基本情報入力シート!W54)</f>
        <v/>
      </c>
      <c r="O33" s="229" t="str">
        <f>IF(基本情報入力シート!X54="","",基本情報入力シート!X54)</f>
        <v/>
      </c>
      <c r="P33" s="235" t="str">
        <f>IF(基本情報入力シート!Y54="","",基本情報入力シート!Y54)</f>
        <v/>
      </c>
      <c r="Q33" s="236" t="str">
        <f>IF(基本情報入力シート!Z54="","",基本情報入力シート!Z54)</f>
        <v/>
      </c>
      <c r="R33" s="263" t="str">
        <f>IF(基本情報入力シート!AA54="","",基本情報入力シート!AA54)</f>
        <v/>
      </c>
      <c r="S33" s="264"/>
      <c r="T33" s="265"/>
      <c r="U33" s="266" t="str">
        <f>IF(P33="","",VLOOKUP(P33,数式用!$A$5:$I$28,MATCH(T33,数式用!$H$4:$I$4,0)+7,0))</f>
        <v/>
      </c>
      <c r="V33" s="267"/>
      <c r="W33" s="101" t="s">
        <v>239</v>
      </c>
      <c r="X33" s="268"/>
      <c r="Y33" s="100" t="s">
        <v>240</v>
      </c>
      <c r="Z33" s="268"/>
      <c r="AA33" s="172" t="s">
        <v>241</v>
      </c>
      <c r="AB33" s="268"/>
      <c r="AC33" s="100" t="s">
        <v>240</v>
      </c>
      <c r="AD33" s="268"/>
      <c r="AE33" s="100" t="s">
        <v>242</v>
      </c>
      <c r="AF33" s="243" t="s">
        <v>243</v>
      </c>
      <c r="AG33" s="244" t="str">
        <f t="shared" si="5"/>
        <v/>
      </c>
      <c r="AH33" s="245" t="s">
        <v>244</v>
      </c>
      <c r="AI33" s="246" t="str">
        <f t="shared" si="1"/>
        <v/>
      </c>
      <c r="AK33" s="103" t="str">
        <f t="shared" si="6"/>
        <v>○</v>
      </c>
      <c r="AL33" s="104" t="str">
        <f t="shared" si="7"/>
        <v/>
      </c>
      <c r="AM33" s="105"/>
      <c r="AN33" s="105"/>
      <c r="AO33" s="105"/>
      <c r="AP33" s="105"/>
      <c r="AQ33" s="105"/>
      <c r="AR33" s="105"/>
      <c r="AS33" s="105"/>
      <c r="AT33" s="105"/>
      <c r="AU33" s="269"/>
    </row>
    <row r="34" spans="1:47" ht="33" customHeight="1" thickBot="1">
      <c r="A34" s="229">
        <f t="shared" si="4"/>
        <v>23</v>
      </c>
      <c r="B34" s="230" t="str">
        <f>IF(基本情報入力シート!C55="","",基本情報入力シート!C55)</f>
        <v/>
      </c>
      <c r="C34" s="231" t="str">
        <f>IF(基本情報入力シート!D55="","",基本情報入力シート!D55)</f>
        <v/>
      </c>
      <c r="D34" s="232" t="str">
        <f>IF(基本情報入力シート!E55="","",基本情報入力シート!E55)</f>
        <v/>
      </c>
      <c r="E34" s="232" t="str">
        <f>IF(基本情報入力シート!F55="","",基本情報入力シート!F55)</f>
        <v/>
      </c>
      <c r="F34" s="232" t="str">
        <f>IF(基本情報入力シート!G55="","",基本情報入力シート!G55)</f>
        <v/>
      </c>
      <c r="G34" s="232" t="str">
        <f>IF(基本情報入力シート!H55="","",基本情報入力シート!H55)</f>
        <v/>
      </c>
      <c r="H34" s="232" t="str">
        <f>IF(基本情報入力シート!I55="","",基本情報入力シート!I55)</f>
        <v/>
      </c>
      <c r="I34" s="232" t="str">
        <f>IF(基本情報入力シート!J55="","",基本情報入力シート!J55)</f>
        <v/>
      </c>
      <c r="J34" s="232" t="str">
        <f>IF(基本情報入力シート!K55="","",基本情報入力シート!K55)</f>
        <v/>
      </c>
      <c r="K34" s="233" t="str">
        <f>IF(基本情報入力シート!L55="","",基本情報入力シート!L55)</f>
        <v/>
      </c>
      <c r="L34" s="234" t="str">
        <f>IF(基本情報入力シート!M55="","",基本情報入力シート!M55)</f>
        <v/>
      </c>
      <c r="M34" s="234" t="str">
        <f>IF(基本情報入力シート!R55="","",基本情報入力シート!R55)</f>
        <v/>
      </c>
      <c r="N34" s="234" t="str">
        <f>IF(基本情報入力シート!W55="","",基本情報入力シート!W55)</f>
        <v/>
      </c>
      <c r="O34" s="229" t="str">
        <f>IF(基本情報入力シート!X55="","",基本情報入力シート!X55)</f>
        <v/>
      </c>
      <c r="P34" s="235" t="str">
        <f>IF(基本情報入力シート!Y55="","",基本情報入力シート!Y55)</f>
        <v/>
      </c>
      <c r="Q34" s="236" t="str">
        <f>IF(基本情報入力シート!Z55="","",基本情報入力シート!Z55)</f>
        <v/>
      </c>
      <c r="R34" s="263" t="str">
        <f>IF(基本情報入力シート!AA55="","",基本情報入力シート!AA55)</f>
        <v/>
      </c>
      <c r="S34" s="264"/>
      <c r="T34" s="265"/>
      <c r="U34" s="266" t="str">
        <f>IF(P34="","",VLOOKUP(P34,数式用!$A$5:$I$28,MATCH(T34,数式用!$H$4:$I$4,0)+7,0))</f>
        <v/>
      </c>
      <c r="V34" s="267"/>
      <c r="W34" s="101" t="s">
        <v>239</v>
      </c>
      <c r="X34" s="268"/>
      <c r="Y34" s="100" t="s">
        <v>240</v>
      </c>
      <c r="Z34" s="268"/>
      <c r="AA34" s="172" t="s">
        <v>241</v>
      </c>
      <c r="AB34" s="268"/>
      <c r="AC34" s="100" t="s">
        <v>240</v>
      </c>
      <c r="AD34" s="268"/>
      <c r="AE34" s="100" t="s">
        <v>242</v>
      </c>
      <c r="AF34" s="243" t="s">
        <v>243</v>
      </c>
      <c r="AG34" s="244" t="str">
        <f t="shared" si="5"/>
        <v/>
      </c>
      <c r="AH34" s="245" t="s">
        <v>244</v>
      </c>
      <c r="AI34" s="246" t="str">
        <f t="shared" si="1"/>
        <v/>
      </c>
      <c r="AK34" s="103" t="str">
        <f t="shared" si="6"/>
        <v>○</v>
      </c>
      <c r="AL34" s="104" t="str">
        <f t="shared" si="7"/>
        <v/>
      </c>
      <c r="AM34" s="105"/>
      <c r="AN34" s="105"/>
      <c r="AO34" s="105"/>
      <c r="AP34" s="105"/>
      <c r="AQ34" s="105"/>
      <c r="AR34" s="105"/>
      <c r="AS34" s="105"/>
      <c r="AT34" s="105"/>
      <c r="AU34" s="269"/>
    </row>
    <row r="35" spans="1:47" ht="33" customHeight="1" thickBot="1">
      <c r="A35" s="229">
        <f t="shared" si="4"/>
        <v>24</v>
      </c>
      <c r="B35" s="230" t="str">
        <f>IF(基本情報入力シート!C56="","",基本情報入力シート!C56)</f>
        <v/>
      </c>
      <c r="C35" s="231" t="str">
        <f>IF(基本情報入力シート!D56="","",基本情報入力シート!D56)</f>
        <v/>
      </c>
      <c r="D35" s="232" t="str">
        <f>IF(基本情報入力シート!E56="","",基本情報入力シート!E56)</f>
        <v/>
      </c>
      <c r="E35" s="232" t="str">
        <f>IF(基本情報入力シート!F56="","",基本情報入力シート!F56)</f>
        <v/>
      </c>
      <c r="F35" s="232" t="str">
        <f>IF(基本情報入力シート!G56="","",基本情報入力シート!G56)</f>
        <v/>
      </c>
      <c r="G35" s="232" t="str">
        <f>IF(基本情報入力シート!H56="","",基本情報入力シート!H56)</f>
        <v/>
      </c>
      <c r="H35" s="232" t="str">
        <f>IF(基本情報入力シート!I56="","",基本情報入力シート!I56)</f>
        <v/>
      </c>
      <c r="I35" s="232" t="str">
        <f>IF(基本情報入力シート!J56="","",基本情報入力シート!J56)</f>
        <v/>
      </c>
      <c r="J35" s="232" t="str">
        <f>IF(基本情報入力シート!K56="","",基本情報入力シート!K56)</f>
        <v/>
      </c>
      <c r="K35" s="233" t="str">
        <f>IF(基本情報入力シート!L56="","",基本情報入力シート!L56)</f>
        <v/>
      </c>
      <c r="L35" s="234" t="str">
        <f>IF(基本情報入力シート!M56="","",基本情報入力シート!M56)</f>
        <v/>
      </c>
      <c r="M35" s="234" t="str">
        <f>IF(基本情報入力シート!R56="","",基本情報入力シート!R56)</f>
        <v/>
      </c>
      <c r="N35" s="234" t="str">
        <f>IF(基本情報入力シート!W56="","",基本情報入力シート!W56)</f>
        <v/>
      </c>
      <c r="O35" s="229" t="str">
        <f>IF(基本情報入力シート!X56="","",基本情報入力シート!X56)</f>
        <v/>
      </c>
      <c r="P35" s="235" t="str">
        <f>IF(基本情報入力シート!Y56="","",基本情報入力シート!Y56)</f>
        <v/>
      </c>
      <c r="Q35" s="236" t="str">
        <f>IF(基本情報入力シート!Z56="","",基本情報入力シート!Z56)</f>
        <v/>
      </c>
      <c r="R35" s="263" t="str">
        <f>IF(基本情報入力シート!AA56="","",基本情報入力シート!AA56)</f>
        <v/>
      </c>
      <c r="S35" s="264"/>
      <c r="T35" s="265"/>
      <c r="U35" s="266" t="str">
        <f>IF(P35="","",VLOOKUP(P35,数式用!$A$5:$I$28,MATCH(T35,数式用!$H$4:$I$4,0)+7,0))</f>
        <v/>
      </c>
      <c r="V35" s="267"/>
      <c r="W35" s="101" t="s">
        <v>239</v>
      </c>
      <c r="X35" s="268"/>
      <c r="Y35" s="100" t="s">
        <v>240</v>
      </c>
      <c r="Z35" s="268"/>
      <c r="AA35" s="172" t="s">
        <v>241</v>
      </c>
      <c r="AB35" s="268"/>
      <c r="AC35" s="100" t="s">
        <v>240</v>
      </c>
      <c r="AD35" s="268"/>
      <c r="AE35" s="100" t="s">
        <v>242</v>
      </c>
      <c r="AF35" s="243" t="s">
        <v>243</v>
      </c>
      <c r="AG35" s="244" t="str">
        <f t="shared" si="5"/>
        <v/>
      </c>
      <c r="AH35" s="245" t="s">
        <v>244</v>
      </c>
      <c r="AI35" s="246" t="str">
        <f t="shared" si="1"/>
        <v/>
      </c>
      <c r="AK35" s="103" t="str">
        <f t="shared" si="6"/>
        <v>○</v>
      </c>
      <c r="AL35" s="104" t="str">
        <f t="shared" si="7"/>
        <v/>
      </c>
      <c r="AM35" s="105"/>
      <c r="AN35" s="105"/>
      <c r="AO35" s="105"/>
      <c r="AP35" s="105"/>
      <c r="AQ35" s="105"/>
      <c r="AR35" s="105"/>
      <c r="AS35" s="105"/>
      <c r="AT35" s="105"/>
      <c r="AU35" s="269"/>
    </row>
    <row r="36" spans="1:47" ht="33" customHeight="1" thickBot="1">
      <c r="A36" s="229">
        <f t="shared" si="4"/>
        <v>25</v>
      </c>
      <c r="B36" s="230" t="str">
        <f>IF(基本情報入力シート!C57="","",基本情報入力シート!C57)</f>
        <v/>
      </c>
      <c r="C36" s="231" t="str">
        <f>IF(基本情報入力シート!D57="","",基本情報入力シート!D57)</f>
        <v/>
      </c>
      <c r="D36" s="232" t="str">
        <f>IF(基本情報入力シート!E57="","",基本情報入力シート!E57)</f>
        <v/>
      </c>
      <c r="E36" s="232" t="str">
        <f>IF(基本情報入力シート!F57="","",基本情報入力シート!F57)</f>
        <v/>
      </c>
      <c r="F36" s="232" t="str">
        <f>IF(基本情報入力シート!G57="","",基本情報入力シート!G57)</f>
        <v/>
      </c>
      <c r="G36" s="232" t="str">
        <f>IF(基本情報入力シート!H57="","",基本情報入力シート!H57)</f>
        <v/>
      </c>
      <c r="H36" s="232" t="str">
        <f>IF(基本情報入力シート!I57="","",基本情報入力シート!I57)</f>
        <v/>
      </c>
      <c r="I36" s="232" t="str">
        <f>IF(基本情報入力シート!J57="","",基本情報入力シート!J57)</f>
        <v/>
      </c>
      <c r="J36" s="232" t="str">
        <f>IF(基本情報入力シート!K57="","",基本情報入力シート!K57)</f>
        <v/>
      </c>
      <c r="K36" s="233" t="str">
        <f>IF(基本情報入力シート!L57="","",基本情報入力シート!L57)</f>
        <v/>
      </c>
      <c r="L36" s="234" t="str">
        <f>IF(基本情報入力シート!M57="","",基本情報入力シート!M57)</f>
        <v/>
      </c>
      <c r="M36" s="234" t="str">
        <f>IF(基本情報入力シート!R57="","",基本情報入力シート!R57)</f>
        <v/>
      </c>
      <c r="N36" s="234" t="str">
        <f>IF(基本情報入力シート!W57="","",基本情報入力シート!W57)</f>
        <v/>
      </c>
      <c r="O36" s="229" t="str">
        <f>IF(基本情報入力シート!X57="","",基本情報入力シート!X57)</f>
        <v/>
      </c>
      <c r="P36" s="235" t="str">
        <f>IF(基本情報入力シート!Y57="","",基本情報入力シート!Y57)</f>
        <v/>
      </c>
      <c r="Q36" s="236" t="str">
        <f>IF(基本情報入力シート!Z57="","",基本情報入力シート!Z57)</f>
        <v/>
      </c>
      <c r="R36" s="263" t="str">
        <f>IF(基本情報入力シート!AA57="","",基本情報入力シート!AA57)</f>
        <v/>
      </c>
      <c r="S36" s="264"/>
      <c r="T36" s="265"/>
      <c r="U36" s="266" t="str">
        <f>IF(P36="","",VLOOKUP(P36,数式用!$A$5:$I$28,MATCH(T36,数式用!$H$4:$I$4,0)+7,0))</f>
        <v/>
      </c>
      <c r="V36" s="267"/>
      <c r="W36" s="101" t="s">
        <v>239</v>
      </c>
      <c r="X36" s="268"/>
      <c r="Y36" s="100" t="s">
        <v>240</v>
      </c>
      <c r="Z36" s="268"/>
      <c r="AA36" s="172" t="s">
        <v>241</v>
      </c>
      <c r="AB36" s="268"/>
      <c r="AC36" s="100" t="s">
        <v>240</v>
      </c>
      <c r="AD36" s="268"/>
      <c r="AE36" s="100" t="s">
        <v>242</v>
      </c>
      <c r="AF36" s="243" t="s">
        <v>243</v>
      </c>
      <c r="AG36" s="244" t="str">
        <f t="shared" si="5"/>
        <v/>
      </c>
      <c r="AH36" s="245" t="s">
        <v>244</v>
      </c>
      <c r="AI36" s="246" t="str">
        <f t="shared" si="1"/>
        <v/>
      </c>
      <c r="AK36" s="103" t="str">
        <f t="shared" si="6"/>
        <v>○</v>
      </c>
      <c r="AL36" s="104" t="str">
        <f t="shared" si="7"/>
        <v/>
      </c>
      <c r="AM36" s="105"/>
      <c r="AN36" s="105"/>
      <c r="AO36" s="105"/>
      <c r="AP36" s="105"/>
      <c r="AQ36" s="105"/>
      <c r="AR36" s="105"/>
      <c r="AS36" s="105"/>
      <c r="AT36" s="105"/>
      <c r="AU36" s="269"/>
    </row>
    <row r="37" spans="1:47" ht="33" customHeight="1" thickBot="1">
      <c r="A37" s="229">
        <f t="shared" si="4"/>
        <v>26</v>
      </c>
      <c r="B37" s="230" t="str">
        <f>IF(基本情報入力シート!C58="","",基本情報入力シート!C58)</f>
        <v/>
      </c>
      <c r="C37" s="231" t="str">
        <f>IF(基本情報入力シート!D58="","",基本情報入力シート!D58)</f>
        <v/>
      </c>
      <c r="D37" s="232" t="str">
        <f>IF(基本情報入力シート!E58="","",基本情報入力シート!E58)</f>
        <v/>
      </c>
      <c r="E37" s="232" t="str">
        <f>IF(基本情報入力シート!F58="","",基本情報入力シート!F58)</f>
        <v/>
      </c>
      <c r="F37" s="232" t="str">
        <f>IF(基本情報入力シート!G58="","",基本情報入力シート!G58)</f>
        <v/>
      </c>
      <c r="G37" s="232" t="str">
        <f>IF(基本情報入力シート!H58="","",基本情報入力シート!H58)</f>
        <v/>
      </c>
      <c r="H37" s="232" t="str">
        <f>IF(基本情報入力シート!I58="","",基本情報入力シート!I58)</f>
        <v/>
      </c>
      <c r="I37" s="232" t="str">
        <f>IF(基本情報入力シート!J58="","",基本情報入力シート!J58)</f>
        <v/>
      </c>
      <c r="J37" s="232" t="str">
        <f>IF(基本情報入力シート!K58="","",基本情報入力シート!K58)</f>
        <v/>
      </c>
      <c r="K37" s="233" t="str">
        <f>IF(基本情報入力シート!L58="","",基本情報入力シート!L58)</f>
        <v/>
      </c>
      <c r="L37" s="234" t="str">
        <f>IF(基本情報入力シート!M58="","",基本情報入力シート!M58)</f>
        <v/>
      </c>
      <c r="M37" s="234" t="str">
        <f>IF(基本情報入力シート!R58="","",基本情報入力シート!R58)</f>
        <v/>
      </c>
      <c r="N37" s="234" t="str">
        <f>IF(基本情報入力シート!W58="","",基本情報入力シート!W58)</f>
        <v/>
      </c>
      <c r="O37" s="229" t="str">
        <f>IF(基本情報入力シート!X58="","",基本情報入力シート!X58)</f>
        <v/>
      </c>
      <c r="P37" s="235" t="str">
        <f>IF(基本情報入力シート!Y58="","",基本情報入力シート!Y58)</f>
        <v/>
      </c>
      <c r="Q37" s="236" t="str">
        <f>IF(基本情報入力シート!Z58="","",基本情報入力シート!Z58)</f>
        <v/>
      </c>
      <c r="R37" s="263" t="str">
        <f>IF(基本情報入力シート!AA58="","",基本情報入力シート!AA58)</f>
        <v/>
      </c>
      <c r="S37" s="264"/>
      <c r="T37" s="265"/>
      <c r="U37" s="266" t="str">
        <f>IF(P37="","",VLOOKUP(P37,数式用!$A$5:$I$28,MATCH(T37,数式用!$H$4:$I$4,0)+7,0))</f>
        <v/>
      </c>
      <c r="V37" s="267"/>
      <c r="W37" s="101" t="s">
        <v>239</v>
      </c>
      <c r="X37" s="268"/>
      <c r="Y37" s="100" t="s">
        <v>240</v>
      </c>
      <c r="Z37" s="268"/>
      <c r="AA37" s="172" t="s">
        <v>241</v>
      </c>
      <c r="AB37" s="268"/>
      <c r="AC37" s="100" t="s">
        <v>240</v>
      </c>
      <c r="AD37" s="268"/>
      <c r="AE37" s="100" t="s">
        <v>242</v>
      </c>
      <c r="AF37" s="243" t="s">
        <v>243</v>
      </c>
      <c r="AG37" s="244" t="str">
        <f t="shared" si="5"/>
        <v/>
      </c>
      <c r="AH37" s="245" t="s">
        <v>244</v>
      </c>
      <c r="AI37" s="246" t="str">
        <f t="shared" si="1"/>
        <v/>
      </c>
      <c r="AK37" s="103" t="str">
        <f t="shared" si="6"/>
        <v>○</v>
      </c>
      <c r="AL37" s="104" t="str">
        <f t="shared" si="7"/>
        <v/>
      </c>
      <c r="AM37" s="105"/>
      <c r="AN37" s="105"/>
      <c r="AO37" s="105"/>
      <c r="AP37" s="105"/>
      <c r="AQ37" s="105"/>
      <c r="AR37" s="105"/>
      <c r="AS37" s="105"/>
      <c r="AT37" s="105"/>
      <c r="AU37" s="269"/>
    </row>
    <row r="38" spans="1:47" ht="33" customHeight="1" thickBot="1">
      <c r="A38" s="229">
        <f t="shared" si="4"/>
        <v>27</v>
      </c>
      <c r="B38" s="230" t="str">
        <f>IF(基本情報入力シート!C59="","",基本情報入力シート!C59)</f>
        <v/>
      </c>
      <c r="C38" s="231" t="str">
        <f>IF(基本情報入力シート!D59="","",基本情報入力シート!D59)</f>
        <v/>
      </c>
      <c r="D38" s="232" t="str">
        <f>IF(基本情報入力シート!E59="","",基本情報入力シート!E59)</f>
        <v/>
      </c>
      <c r="E38" s="232" t="str">
        <f>IF(基本情報入力シート!F59="","",基本情報入力シート!F59)</f>
        <v/>
      </c>
      <c r="F38" s="232" t="str">
        <f>IF(基本情報入力シート!G59="","",基本情報入力シート!G59)</f>
        <v/>
      </c>
      <c r="G38" s="232" t="str">
        <f>IF(基本情報入力シート!H59="","",基本情報入力シート!H59)</f>
        <v/>
      </c>
      <c r="H38" s="232" t="str">
        <f>IF(基本情報入力シート!I59="","",基本情報入力シート!I59)</f>
        <v/>
      </c>
      <c r="I38" s="232" t="str">
        <f>IF(基本情報入力シート!J59="","",基本情報入力シート!J59)</f>
        <v/>
      </c>
      <c r="J38" s="232" t="str">
        <f>IF(基本情報入力シート!K59="","",基本情報入力シート!K59)</f>
        <v/>
      </c>
      <c r="K38" s="233" t="str">
        <f>IF(基本情報入力シート!L59="","",基本情報入力シート!L59)</f>
        <v/>
      </c>
      <c r="L38" s="234" t="str">
        <f>IF(基本情報入力シート!M59="","",基本情報入力シート!M59)</f>
        <v/>
      </c>
      <c r="M38" s="234" t="str">
        <f>IF(基本情報入力シート!R59="","",基本情報入力シート!R59)</f>
        <v/>
      </c>
      <c r="N38" s="234" t="str">
        <f>IF(基本情報入力シート!W59="","",基本情報入力シート!W59)</f>
        <v/>
      </c>
      <c r="O38" s="229" t="str">
        <f>IF(基本情報入力シート!X59="","",基本情報入力シート!X59)</f>
        <v/>
      </c>
      <c r="P38" s="235" t="str">
        <f>IF(基本情報入力シート!Y59="","",基本情報入力シート!Y59)</f>
        <v/>
      </c>
      <c r="Q38" s="236" t="str">
        <f>IF(基本情報入力シート!Z59="","",基本情報入力シート!Z59)</f>
        <v/>
      </c>
      <c r="R38" s="263" t="str">
        <f>IF(基本情報入力シート!AA59="","",基本情報入力シート!AA59)</f>
        <v/>
      </c>
      <c r="S38" s="264"/>
      <c r="T38" s="265"/>
      <c r="U38" s="266" t="str">
        <f>IF(P38="","",VLOOKUP(P38,数式用!$A$5:$I$28,MATCH(T38,数式用!$H$4:$I$4,0)+7,0))</f>
        <v/>
      </c>
      <c r="V38" s="267"/>
      <c r="W38" s="101" t="s">
        <v>239</v>
      </c>
      <c r="X38" s="268"/>
      <c r="Y38" s="100" t="s">
        <v>240</v>
      </c>
      <c r="Z38" s="268"/>
      <c r="AA38" s="172" t="s">
        <v>241</v>
      </c>
      <c r="AB38" s="268"/>
      <c r="AC38" s="100" t="s">
        <v>240</v>
      </c>
      <c r="AD38" s="268"/>
      <c r="AE38" s="100" t="s">
        <v>242</v>
      </c>
      <c r="AF38" s="243" t="s">
        <v>243</v>
      </c>
      <c r="AG38" s="244" t="str">
        <f t="shared" si="5"/>
        <v/>
      </c>
      <c r="AH38" s="245" t="s">
        <v>244</v>
      </c>
      <c r="AI38" s="246" t="str">
        <f t="shared" si="1"/>
        <v/>
      </c>
      <c r="AK38" s="103" t="str">
        <f t="shared" si="6"/>
        <v>○</v>
      </c>
      <c r="AL38" s="104" t="str">
        <f t="shared" si="7"/>
        <v/>
      </c>
      <c r="AM38" s="105"/>
      <c r="AN38" s="105"/>
      <c r="AO38" s="105"/>
      <c r="AP38" s="105"/>
      <c r="AQ38" s="105"/>
      <c r="AR38" s="105"/>
      <c r="AS38" s="105"/>
      <c r="AT38" s="105"/>
      <c r="AU38" s="269"/>
    </row>
    <row r="39" spans="1:47" ht="33" customHeight="1" thickBot="1">
      <c r="A39" s="229">
        <f t="shared" si="4"/>
        <v>28</v>
      </c>
      <c r="B39" s="230" t="str">
        <f>IF(基本情報入力シート!C60="","",基本情報入力シート!C60)</f>
        <v/>
      </c>
      <c r="C39" s="231" t="str">
        <f>IF(基本情報入力シート!D60="","",基本情報入力シート!D60)</f>
        <v/>
      </c>
      <c r="D39" s="232" t="str">
        <f>IF(基本情報入力シート!E60="","",基本情報入力シート!E60)</f>
        <v/>
      </c>
      <c r="E39" s="232" t="str">
        <f>IF(基本情報入力シート!F60="","",基本情報入力シート!F60)</f>
        <v/>
      </c>
      <c r="F39" s="232" t="str">
        <f>IF(基本情報入力シート!G60="","",基本情報入力シート!G60)</f>
        <v/>
      </c>
      <c r="G39" s="232" t="str">
        <f>IF(基本情報入力シート!H60="","",基本情報入力シート!H60)</f>
        <v/>
      </c>
      <c r="H39" s="232" t="str">
        <f>IF(基本情報入力シート!I60="","",基本情報入力シート!I60)</f>
        <v/>
      </c>
      <c r="I39" s="232" t="str">
        <f>IF(基本情報入力シート!J60="","",基本情報入力シート!J60)</f>
        <v/>
      </c>
      <c r="J39" s="232" t="str">
        <f>IF(基本情報入力シート!K60="","",基本情報入力シート!K60)</f>
        <v/>
      </c>
      <c r="K39" s="233" t="str">
        <f>IF(基本情報入力シート!L60="","",基本情報入力シート!L60)</f>
        <v/>
      </c>
      <c r="L39" s="234" t="str">
        <f>IF(基本情報入力シート!M60="","",基本情報入力シート!M60)</f>
        <v/>
      </c>
      <c r="M39" s="234" t="str">
        <f>IF(基本情報入力シート!R60="","",基本情報入力シート!R60)</f>
        <v/>
      </c>
      <c r="N39" s="234" t="str">
        <f>IF(基本情報入力シート!W60="","",基本情報入力シート!W60)</f>
        <v/>
      </c>
      <c r="O39" s="229" t="str">
        <f>IF(基本情報入力シート!X60="","",基本情報入力シート!X60)</f>
        <v/>
      </c>
      <c r="P39" s="235" t="str">
        <f>IF(基本情報入力シート!Y60="","",基本情報入力シート!Y60)</f>
        <v/>
      </c>
      <c r="Q39" s="236" t="str">
        <f>IF(基本情報入力シート!Z60="","",基本情報入力シート!Z60)</f>
        <v/>
      </c>
      <c r="R39" s="263" t="str">
        <f>IF(基本情報入力シート!AA60="","",基本情報入力シート!AA60)</f>
        <v/>
      </c>
      <c r="S39" s="264"/>
      <c r="T39" s="265"/>
      <c r="U39" s="266" t="str">
        <f>IF(P39="","",VLOOKUP(P39,数式用!$A$5:$I$28,MATCH(T39,数式用!$H$4:$I$4,0)+7,0))</f>
        <v/>
      </c>
      <c r="V39" s="267"/>
      <c r="W39" s="101" t="s">
        <v>239</v>
      </c>
      <c r="X39" s="268"/>
      <c r="Y39" s="100" t="s">
        <v>240</v>
      </c>
      <c r="Z39" s="268"/>
      <c r="AA39" s="172" t="s">
        <v>241</v>
      </c>
      <c r="AB39" s="268"/>
      <c r="AC39" s="100" t="s">
        <v>240</v>
      </c>
      <c r="AD39" s="268"/>
      <c r="AE39" s="100" t="s">
        <v>242</v>
      </c>
      <c r="AF39" s="243" t="s">
        <v>243</v>
      </c>
      <c r="AG39" s="244" t="str">
        <f t="shared" si="5"/>
        <v/>
      </c>
      <c r="AH39" s="245" t="s">
        <v>244</v>
      </c>
      <c r="AI39" s="246" t="str">
        <f t="shared" si="1"/>
        <v/>
      </c>
      <c r="AK39" s="103" t="str">
        <f t="shared" si="6"/>
        <v>○</v>
      </c>
      <c r="AL39" s="104" t="str">
        <f t="shared" si="7"/>
        <v/>
      </c>
      <c r="AM39" s="105"/>
      <c r="AN39" s="105"/>
      <c r="AO39" s="105"/>
      <c r="AP39" s="105"/>
      <c r="AQ39" s="105"/>
      <c r="AR39" s="105"/>
      <c r="AS39" s="105"/>
      <c r="AT39" s="105"/>
      <c r="AU39" s="269"/>
    </row>
    <row r="40" spans="1:47" ht="33" customHeight="1" thickBot="1">
      <c r="A40" s="229">
        <f t="shared" si="4"/>
        <v>29</v>
      </c>
      <c r="B40" s="230" t="str">
        <f>IF(基本情報入力シート!C61="","",基本情報入力シート!C61)</f>
        <v/>
      </c>
      <c r="C40" s="231" t="str">
        <f>IF(基本情報入力シート!D61="","",基本情報入力シート!D61)</f>
        <v/>
      </c>
      <c r="D40" s="232" t="str">
        <f>IF(基本情報入力シート!E61="","",基本情報入力シート!E61)</f>
        <v/>
      </c>
      <c r="E40" s="232" t="str">
        <f>IF(基本情報入力シート!F61="","",基本情報入力シート!F61)</f>
        <v/>
      </c>
      <c r="F40" s="232" t="str">
        <f>IF(基本情報入力シート!G61="","",基本情報入力シート!G61)</f>
        <v/>
      </c>
      <c r="G40" s="232" t="str">
        <f>IF(基本情報入力シート!H61="","",基本情報入力シート!H61)</f>
        <v/>
      </c>
      <c r="H40" s="232" t="str">
        <f>IF(基本情報入力シート!I61="","",基本情報入力シート!I61)</f>
        <v/>
      </c>
      <c r="I40" s="232" t="str">
        <f>IF(基本情報入力シート!J61="","",基本情報入力シート!J61)</f>
        <v/>
      </c>
      <c r="J40" s="232" t="str">
        <f>IF(基本情報入力シート!K61="","",基本情報入力シート!K61)</f>
        <v/>
      </c>
      <c r="K40" s="233" t="str">
        <f>IF(基本情報入力シート!L61="","",基本情報入力シート!L61)</f>
        <v/>
      </c>
      <c r="L40" s="234" t="str">
        <f>IF(基本情報入力シート!M61="","",基本情報入力シート!M61)</f>
        <v/>
      </c>
      <c r="M40" s="234" t="str">
        <f>IF(基本情報入力シート!R61="","",基本情報入力シート!R61)</f>
        <v/>
      </c>
      <c r="N40" s="234" t="str">
        <f>IF(基本情報入力シート!W61="","",基本情報入力シート!W61)</f>
        <v/>
      </c>
      <c r="O40" s="229" t="str">
        <f>IF(基本情報入力シート!X61="","",基本情報入力シート!X61)</f>
        <v/>
      </c>
      <c r="P40" s="235" t="str">
        <f>IF(基本情報入力シート!Y61="","",基本情報入力シート!Y61)</f>
        <v/>
      </c>
      <c r="Q40" s="236" t="str">
        <f>IF(基本情報入力シート!Z61="","",基本情報入力シート!Z61)</f>
        <v/>
      </c>
      <c r="R40" s="263" t="str">
        <f>IF(基本情報入力シート!AA61="","",基本情報入力シート!AA61)</f>
        <v/>
      </c>
      <c r="S40" s="264"/>
      <c r="T40" s="265"/>
      <c r="U40" s="266" t="str">
        <f>IF(P40="","",VLOOKUP(P40,数式用!$A$5:$I$28,MATCH(T40,数式用!$H$4:$I$4,0)+7,0))</f>
        <v/>
      </c>
      <c r="V40" s="267"/>
      <c r="W40" s="101" t="s">
        <v>239</v>
      </c>
      <c r="X40" s="268"/>
      <c r="Y40" s="100" t="s">
        <v>240</v>
      </c>
      <c r="Z40" s="268"/>
      <c r="AA40" s="172" t="s">
        <v>241</v>
      </c>
      <c r="AB40" s="268"/>
      <c r="AC40" s="100" t="s">
        <v>240</v>
      </c>
      <c r="AD40" s="268"/>
      <c r="AE40" s="100" t="s">
        <v>242</v>
      </c>
      <c r="AF40" s="243" t="s">
        <v>243</v>
      </c>
      <c r="AG40" s="244" t="str">
        <f t="shared" si="5"/>
        <v/>
      </c>
      <c r="AH40" s="245" t="s">
        <v>244</v>
      </c>
      <c r="AI40" s="246" t="str">
        <f t="shared" si="1"/>
        <v/>
      </c>
      <c r="AK40" s="103" t="str">
        <f t="shared" si="6"/>
        <v>○</v>
      </c>
      <c r="AL40" s="104" t="str">
        <f t="shared" si="7"/>
        <v/>
      </c>
      <c r="AM40" s="105"/>
      <c r="AN40" s="105"/>
      <c r="AO40" s="105"/>
      <c r="AP40" s="105"/>
      <c r="AQ40" s="105"/>
      <c r="AR40" s="105"/>
      <c r="AS40" s="105"/>
      <c r="AT40" s="105"/>
      <c r="AU40" s="269"/>
    </row>
    <row r="41" spans="1:47" ht="33" customHeight="1" thickBot="1">
      <c r="A41" s="229">
        <f t="shared" si="4"/>
        <v>30</v>
      </c>
      <c r="B41" s="230" t="str">
        <f>IF(基本情報入力シート!C62="","",基本情報入力シート!C62)</f>
        <v/>
      </c>
      <c r="C41" s="231" t="str">
        <f>IF(基本情報入力シート!D62="","",基本情報入力シート!D62)</f>
        <v/>
      </c>
      <c r="D41" s="232" t="str">
        <f>IF(基本情報入力シート!E62="","",基本情報入力シート!E62)</f>
        <v/>
      </c>
      <c r="E41" s="232" t="str">
        <f>IF(基本情報入力シート!F62="","",基本情報入力シート!F62)</f>
        <v/>
      </c>
      <c r="F41" s="232" t="str">
        <f>IF(基本情報入力シート!G62="","",基本情報入力シート!G62)</f>
        <v/>
      </c>
      <c r="G41" s="232" t="str">
        <f>IF(基本情報入力シート!H62="","",基本情報入力シート!H62)</f>
        <v/>
      </c>
      <c r="H41" s="232" t="str">
        <f>IF(基本情報入力シート!I62="","",基本情報入力シート!I62)</f>
        <v/>
      </c>
      <c r="I41" s="232" t="str">
        <f>IF(基本情報入力シート!J62="","",基本情報入力シート!J62)</f>
        <v/>
      </c>
      <c r="J41" s="232" t="str">
        <f>IF(基本情報入力シート!K62="","",基本情報入力シート!K62)</f>
        <v/>
      </c>
      <c r="K41" s="233" t="str">
        <f>IF(基本情報入力シート!L62="","",基本情報入力シート!L62)</f>
        <v/>
      </c>
      <c r="L41" s="234" t="str">
        <f>IF(基本情報入力シート!M62="","",基本情報入力シート!M62)</f>
        <v/>
      </c>
      <c r="M41" s="234" t="str">
        <f>IF(基本情報入力シート!R62="","",基本情報入力シート!R62)</f>
        <v/>
      </c>
      <c r="N41" s="234" t="str">
        <f>IF(基本情報入力シート!W62="","",基本情報入力シート!W62)</f>
        <v/>
      </c>
      <c r="O41" s="229" t="str">
        <f>IF(基本情報入力シート!X62="","",基本情報入力シート!X62)</f>
        <v/>
      </c>
      <c r="P41" s="235" t="str">
        <f>IF(基本情報入力シート!Y62="","",基本情報入力シート!Y62)</f>
        <v/>
      </c>
      <c r="Q41" s="236" t="str">
        <f>IF(基本情報入力シート!Z62="","",基本情報入力シート!Z62)</f>
        <v/>
      </c>
      <c r="R41" s="263" t="str">
        <f>IF(基本情報入力シート!AA62="","",基本情報入力シート!AA62)</f>
        <v/>
      </c>
      <c r="S41" s="264"/>
      <c r="T41" s="265"/>
      <c r="U41" s="266" t="str">
        <f>IF(P41="","",VLOOKUP(P41,数式用!$A$5:$I$28,MATCH(T41,数式用!$H$4:$I$4,0)+7,0))</f>
        <v/>
      </c>
      <c r="V41" s="267"/>
      <c r="W41" s="101" t="s">
        <v>239</v>
      </c>
      <c r="X41" s="268"/>
      <c r="Y41" s="100" t="s">
        <v>240</v>
      </c>
      <c r="Z41" s="268"/>
      <c r="AA41" s="172" t="s">
        <v>241</v>
      </c>
      <c r="AB41" s="268"/>
      <c r="AC41" s="100" t="s">
        <v>240</v>
      </c>
      <c r="AD41" s="268"/>
      <c r="AE41" s="100" t="s">
        <v>242</v>
      </c>
      <c r="AF41" s="243" t="s">
        <v>243</v>
      </c>
      <c r="AG41" s="244" t="str">
        <f t="shared" si="5"/>
        <v/>
      </c>
      <c r="AH41" s="245" t="s">
        <v>244</v>
      </c>
      <c r="AI41" s="246" t="str">
        <f t="shared" si="1"/>
        <v/>
      </c>
      <c r="AK41" s="103" t="str">
        <f t="shared" si="6"/>
        <v>○</v>
      </c>
      <c r="AL41" s="104" t="str">
        <f t="shared" si="7"/>
        <v/>
      </c>
      <c r="AM41" s="105"/>
      <c r="AN41" s="105"/>
      <c r="AO41" s="105"/>
      <c r="AP41" s="105"/>
      <c r="AQ41" s="105"/>
      <c r="AR41" s="105"/>
      <c r="AS41" s="105"/>
      <c r="AT41" s="105"/>
      <c r="AU41" s="269"/>
    </row>
    <row r="42" spans="1:47" ht="33" customHeight="1" thickBot="1">
      <c r="A42" s="229">
        <f t="shared" si="4"/>
        <v>31</v>
      </c>
      <c r="B42" s="230" t="str">
        <f>IF(基本情報入力シート!C63="","",基本情報入力シート!C63)</f>
        <v/>
      </c>
      <c r="C42" s="231" t="str">
        <f>IF(基本情報入力シート!D63="","",基本情報入力シート!D63)</f>
        <v/>
      </c>
      <c r="D42" s="232" t="str">
        <f>IF(基本情報入力シート!E63="","",基本情報入力シート!E63)</f>
        <v/>
      </c>
      <c r="E42" s="232" t="str">
        <f>IF(基本情報入力シート!F63="","",基本情報入力シート!F63)</f>
        <v/>
      </c>
      <c r="F42" s="232" t="str">
        <f>IF(基本情報入力シート!G63="","",基本情報入力シート!G63)</f>
        <v/>
      </c>
      <c r="G42" s="232" t="str">
        <f>IF(基本情報入力シート!H63="","",基本情報入力シート!H63)</f>
        <v/>
      </c>
      <c r="H42" s="232" t="str">
        <f>IF(基本情報入力シート!I63="","",基本情報入力シート!I63)</f>
        <v/>
      </c>
      <c r="I42" s="232" t="str">
        <f>IF(基本情報入力シート!J63="","",基本情報入力シート!J63)</f>
        <v/>
      </c>
      <c r="J42" s="232" t="str">
        <f>IF(基本情報入力シート!K63="","",基本情報入力シート!K63)</f>
        <v/>
      </c>
      <c r="K42" s="233" t="str">
        <f>IF(基本情報入力シート!L63="","",基本情報入力シート!L63)</f>
        <v/>
      </c>
      <c r="L42" s="234" t="str">
        <f>IF(基本情報入力シート!M63="","",基本情報入力シート!M63)</f>
        <v/>
      </c>
      <c r="M42" s="234" t="str">
        <f>IF(基本情報入力シート!R63="","",基本情報入力シート!R63)</f>
        <v/>
      </c>
      <c r="N42" s="234" t="str">
        <f>IF(基本情報入力シート!W63="","",基本情報入力シート!W63)</f>
        <v/>
      </c>
      <c r="O42" s="229" t="str">
        <f>IF(基本情報入力シート!X63="","",基本情報入力シート!X63)</f>
        <v/>
      </c>
      <c r="P42" s="235" t="str">
        <f>IF(基本情報入力シート!Y63="","",基本情報入力シート!Y63)</f>
        <v/>
      </c>
      <c r="Q42" s="236" t="str">
        <f>IF(基本情報入力シート!Z63="","",基本情報入力シート!Z63)</f>
        <v/>
      </c>
      <c r="R42" s="263" t="str">
        <f>IF(基本情報入力シート!AA63="","",基本情報入力シート!AA63)</f>
        <v/>
      </c>
      <c r="S42" s="264"/>
      <c r="T42" s="265"/>
      <c r="U42" s="266" t="str">
        <f>IF(P42="","",VLOOKUP(P42,数式用!$A$5:$I$28,MATCH(T42,数式用!$H$4:$I$4,0)+7,0))</f>
        <v/>
      </c>
      <c r="V42" s="267"/>
      <c r="W42" s="101" t="s">
        <v>239</v>
      </c>
      <c r="X42" s="268"/>
      <c r="Y42" s="100" t="s">
        <v>240</v>
      </c>
      <c r="Z42" s="268"/>
      <c r="AA42" s="172" t="s">
        <v>241</v>
      </c>
      <c r="AB42" s="268"/>
      <c r="AC42" s="100" t="s">
        <v>240</v>
      </c>
      <c r="AD42" s="268"/>
      <c r="AE42" s="100" t="s">
        <v>242</v>
      </c>
      <c r="AF42" s="243" t="s">
        <v>243</v>
      </c>
      <c r="AG42" s="244" t="str">
        <f t="shared" si="5"/>
        <v/>
      </c>
      <c r="AH42" s="245" t="s">
        <v>244</v>
      </c>
      <c r="AI42" s="246" t="str">
        <f t="shared" si="1"/>
        <v/>
      </c>
      <c r="AK42" s="103" t="str">
        <f t="shared" si="6"/>
        <v>○</v>
      </c>
      <c r="AL42" s="104" t="str">
        <f t="shared" si="7"/>
        <v/>
      </c>
      <c r="AM42" s="105"/>
      <c r="AN42" s="105"/>
      <c r="AO42" s="105"/>
      <c r="AP42" s="105"/>
      <c r="AQ42" s="105"/>
      <c r="AR42" s="105"/>
      <c r="AS42" s="105"/>
      <c r="AT42" s="105"/>
      <c r="AU42" s="269"/>
    </row>
    <row r="43" spans="1:47" ht="33" customHeight="1" thickBot="1">
      <c r="A43" s="229">
        <f t="shared" si="4"/>
        <v>32</v>
      </c>
      <c r="B43" s="230" t="str">
        <f>IF(基本情報入力シート!C64="","",基本情報入力シート!C64)</f>
        <v/>
      </c>
      <c r="C43" s="231" t="str">
        <f>IF(基本情報入力シート!D64="","",基本情報入力シート!D64)</f>
        <v/>
      </c>
      <c r="D43" s="232" t="str">
        <f>IF(基本情報入力シート!E64="","",基本情報入力シート!E64)</f>
        <v/>
      </c>
      <c r="E43" s="232" t="str">
        <f>IF(基本情報入力シート!F64="","",基本情報入力シート!F64)</f>
        <v/>
      </c>
      <c r="F43" s="232" t="str">
        <f>IF(基本情報入力シート!G64="","",基本情報入力シート!G64)</f>
        <v/>
      </c>
      <c r="G43" s="232" t="str">
        <f>IF(基本情報入力シート!H64="","",基本情報入力シート!H64)</f>
        <v/>
      </c>
      <c r="H43" s="232" t="str">
        <f>IF(基本情報入力シート!I64="","",基本情報入力シート!I64)</f>
        <v/>
      </c>
      <c r="I43" s="232" t="str">
        <f>IF(基本情報入力シート!J64="","",基本情報入力シート!J64)</f>
        <v/>
      </c>
      <c r="J43" s="232" t="str">
        <f>IF(基本情報入力シート!K64="","",基本情報入力シート!K64)</f>
        <v/>
      </c>
      <c r="K43" s="233" t="str">
        <f>IF(基本情報入力シート!L64="","",基本情報入力シート!L64)</f>
        <v/>
      </c>
      <c r="L43" s="234" t="str">
        <f>IF(基本情報入力シート!M64="","",基本情報入力シート!M64)</f>
        <v/>
      </c>
      <c r="M43" s="234" t="str">
        <f>IF(基本情報入力シート!R64="","",基本情報入力シート!R64)</f>
        <v/>
      </c>
      <c r="N43" s="234" t="str">
        <f>IF(基本情報入力シート!W64="","",基本情報入力シート!W64)</f>
        <v/>
      </c>
      <c r="O43" s="229" t="str">
        <f>IF(基本情報入力シート!X64="","",基本情報入力シート!X64)</f>
        <v/>
      </c>
      <c r="P43" s="235" t="str">
        <f>IF(基本情報入力シート!Y64="","",基本情報入力シート!Y64)</f>
        <v/>
      </c>
      <c r="Q43" s="236" t="str">
        <f>IF(基本情報入力シート!Z64="","",基本情報入力シート!Z64)</f>
        <v/>
      </c>
      <c r="R43" s="263" t="str">
        <f>IF(基本情報入力シート!AA64="","",基本情報入力シート!AA64)</f>
        <v/>
      </c>
      <c r="S43" s="264"/>
      <c r="T43" s="265"/>
      <c r="U43" s="266" t="str">
        <f>IF(P43="","",VLOOKUP(P43,数式用!$A$5:$I$28,MATCH(T43,数式用!$H$4:$I$4,0)+7,0))</f>
        <v/>
      </c>
      <c r="V43" s="267"/>
      <c r="W43" s="101" t="s">
        <v>239</v>
      </c>
      <c r="X43" s="268"/>
      <c r="Y43" s="100" t="s">
        <v>240</v>
      </c>
      <c r="Z43" s="268"/>
      <c r="AA43" s="172" t="s">
        <v>241</v>
      </c>
      <c r="AB43" s="268"/>
      <c r="AC43" s="100" t="s">
        <v>240</v>
      </c>
      <c r="AD43" s="268"/>
      <c r="AE43" s="100" t="s">
        <v>242</v>
      </c>
      <c r="AF43" s="243" t="s">
        <v>243</v>
      </c>
      <c r="AG43" s="244" t="str">
        <f t="shared" si="5"/>
        <v/>
      </c>
      <c r="AH43" s="245" t="s">
        <v>244</v>
      </c>
      <c r="AI43" s="246" t="str">
        <f t="shared" si="1"/>
        <v/>
      </c>
      <c r="AK43" s="103" t="str">
        <f t="shared" si="6"/>
        <v>○</v>
      </c>
      <c r="AL43" s="104" t="str">
        <f t="shared" si="7"/>
        <v/>
      </c>
      <c r="AM43" s="105"/>
      <c r="AN43" s="105"/>
      <c r="AO43" s="105"/>
      <c r="AP43" s="105"/>
      <c r="AQ43" s="105"/>
      <c r="AR43" s="105"/>
      <c r="AS43" s="105"/>
      <c r="AT43" s="105"/>
      <c r="AU43" s="269"/>
    </row>
    <row r="44" spans="1:47" ht="33" customHeight="1" thickBot="1">
      <c r="A44" s="229">
        <f t="shared" si="4"/>
        <v>33</v>
      </c>
      <c r="B44" s="230" t="str">
        <f>IF(基本情報入力シート!C65="","",基本情報入力シート!C65)</f>
        <v/>
      </c>
      <c r="C44" s="231" t="str">
        <f>IF(基本情報入力シート!D65="","",基本情報入力シート!D65)</f>
        <v/>
      </c>
      <c r="D44" s="232" t="str">
        <f>IF(基本情報入力シート!E65="","",基本情報入力シート!E65)</f>
        <v/>
      </c>
      <c r="E44" s="232" t="str">
        <f>IF(基本情報入力シート!F65="","",基本情報入力シート!F65)</f>
        <v/>
      </c>
      <c r="F44" s="232" t="str">
        <f>IF(基本情報入力シート!G65="","",基本情報入力シート!G65)</f>
        <v/>
      </c>
      <c r="G44" s="232" t="str">
        <f>IF(基本情報入力シート!H65="","",基本情報入力シート!H65)</f>
        <v/>
      </c>
      <c r="H44" s="232" t="str">
        <f>IF(基本情報入力シート!I65="","",基本情報入力シート!I65)</f>
        <v/>
      </c>
      <c r="I44" s="232" t="str">
        <f>IF(基本情報入力シート!J65="","",基本情報入力シート!J65)</f>
        <v/>
      </c>
      <c r="J44" s="232" t="str">
        <f>IF(基本情報入力シート!K65="","",基本情報入力シート!K65)</f>
        <v/>
      </c>
      <c r="K44" s="233" t="str">
        <f>IF(基本情報入力シート!L65="","",基本情報入力シート!L65)</f>
        <v/>
      </c>
      <c r="L44" s="234" t="str">
        <f>IF(基本情報入力シート!M65="","",基本情報入力シート!M65)</f>
        <v/>
      </c>
      <c r="M44" s="234" t="str">
        <f>IF(基本情報入力シート!R65="","",基本情報入力シート!R65)</f>
        <v/>
      </c>
      <c r="N44" s="234" t="str">
        <f>IF(基本情報入力シート!W65="","",基本情報入力シート!W65)</f>
        <v/>
      </c>
      <c r="O44" s="229" t="str">
        <f>IF(基本情報入力シート!X65="","",基本情報入力シート!X65)</f>
        <v/>
      </c>
      <c r="P44" s="235" t="str">
        <f>IF(基本情報入力シート!Y65="","",基本情報入力シート!Y65)</f>
        <v/>
      </c>
      <c r="Q44" s="236" t="str">
        <f>IF(基本情報入力シート!Z65="","",基本情報入力シート!Z65)</f>
        <v/>
      </c>
      <c r="R44" s="263" t="str">
        <f>IF(基本情報入力シート!AA65="","",基本情報入力シート!AA65)</f>
        <v/>
      </c>
      <c r="S44" s="264"/>
      <c r="T44" s="265"/>
      <c r="U44" s="266" t="str">
        <f>IF(P44="","",VLOOKUP(P44,数式用!$A$5:$I$28,MATCH(T44,数式用!$H$4:$I$4,0)+7,0))</f>
        <v/>
      </c>
      <c r="V44" s="267"/>
      <c r="W44" s="101" t="s">
        <v>239</v>
      </c>
      <c r="X44" s="268"/>
      <c r="Y44" s="100" t="s">
        <v>240</v>
      </c>
      <c r="Z44" s="268"/>
      <c r="AA44" s="172" t="s">
        <v>241</v>
      </c>
      <c r="AB44" s="268"/>
      <c r="AC44" s="100" t="s">
        <v>240</v>
      </c>
      <c r="AD44" s="268"/>
      <c r="AE44" s="100" t="s">
        <v>242</v>
      </c>
      <c r="AF44" s="243" t="s">
        <v>243</v>
      </c>
      <c r="AG44" s="244" t="str">
        <f t="shared" si="5"/>
        <v/>
      </c>
      <c r="AH44" s="245" t="s">
        <v>244</v>
      </c>
      <c r="AI44" s="246" t="str">
        <f t="shared" ref="AI44:AI75" si="8">IFERROR(ROUNDDOWN(ROUND(Q44*R44,0)*U44,0)*AG44,"")</f>
        <v/>
      </c>
      <c r="AK44" s="103" t="str">
        <f t="shared" si="6"/>
        <v>○</v>
      </c>
      <c r="AL44" s="104" t="str">
        <f t="shared" si="7"/>
        <v/>
      </c>
      <c r="AM44" s="105"/>
      <c r="AN44" s="105"/>
      <c r="AO44" s="105"/>
      <c r="AP44" s="105"/>
      <c r="AQ44" s="105"/>
      <c r="AR44" s="105"/>
      <c r="AS44" s="105"/>
      <c r="AT44" s="105"/>
      <c r="AU44" s="269"/>
    </row>
    <row r="45" spans="1:47" ht="33" customHeight="1" thickBot="1">
      <c r="A45" s="229">
        <f t="shared" si="4"/>
        <v>34</v>
      </c>
      <c r="B45" s="230" t="str">
        <f>IF(基本情報入力シート!C66="","",基本情報入力シート!C66)</f>
        <v/>
      </c>
      <c r="C45" s="231" t="str">
        <f>IF(基本情報入力シート!D66="","",基本情報入力シート!D66)</f>
        <v/>
      </c>
      <c r="D45" s="232" t="str">
        <f>IF(基本情報入力シート!E66="","",基本情報入力シート!E66)</f>
        <v/>
      </c>
      <c r="E45" s="232" t="str">
        <f>IF(基本情報入力シート!F66="","",基本情報入力シート!F66)</f>
        <v/>
      </c>
      <c r="F45" s="232" t="str">
        <f>IF(基本情報入力シート!G66="","",基本情報入力シート!G66)</f>
        <v/>
      </c>
      <c r="G45" s="232" t="str">
        <f>IF(基本情報入力シート!H66="","",基本情報入力シート!H66)</f>
        <v/>
      </c>
      <c r="H45" s="232" t="str">
        <f>IF(基本情報入力シート!I66="","",基本情報入力シート!I66)</f>
        <v/>
      </c>
      <c r="I45" s="232" t="str">
        <f>IF(基本情報入力シート!J66="","",基本情報入力シート!J66)</f>
        <v/>
      </c>
      <c r="J45" s="232" t="str">
        <f>IF(基本情報入力シート!K66="","",基本情報入力シート!K66)</f>
        <v/>
      </c>
      <c r="K45" s="233" t="str">
        <f>IF(基本情報入力シート!L66="","",基本情報入力シート!L66)</f>
        <v/>
      </c>
      <c r="L45" s="234" t="str">
        <f>IF(基本情報入力シート!M66="","",基本情報入力シート!M66)</f>
        <v/>
      </c>
      <c r="M45" s="234" t="str">
        <f>IF(基本情報入力シート!R66="","",基本情報入力シート!R66)</f>
        <v/>
      </c>
      <c r="N45" s="234" t="str">
        <f>IF(基本情報入力シート!W66="","",基本情報入力シート!W66)</f>
        <v/>
      </c>
      <c r="O45" s="229" t="str">
        <f>IF(基本情報入力シート!X66="","",基本情報入力シート!X66)</f>
        <v/>
      </c>
      <c r="P45" s="235" t="str">
        <f>IF(基本情報入力シート!Y66="","",基本情報入力シート!Y66)</f>
        <v/>
      </c>
      <c r="Q45" s="236" t="str">
        <f>IF(基本情報入力シート!Z66="","",基本情報入力シート!Z66)</f>
        <v/>
      </c>
      <c r="R45" s="263" t="str">
        <f>IF(基本情報入力シート!AA66="","",基本情報入力シート!AA66)</f>
        <v/>
      </c>
      <c r="S45" s="264"/>
      <c r="T45" s="265"/>
      <c r="U45" s="266" t="str">
        <f>IF(P45="","",VLOOKUP(P45,数式用!$A$5:$I$28,MATCH(T45,数式用!$H$4:$I$4,0)+7,0))</f>
        <v/>
      </c>
      <c r="V45" s="267"/>
      <c r="W45" s="101" t="s">
        <v>239</v>
      </c>
      <c r="X45" s="268"/>
      <c r="Y45" s="100" t="s">
        <v>240</v>
      </c>
      <c r="Z45" s="268"/>
      <c r="AA45" s="172" t="s">
        <v>241</v>
      </c>
      <c r="AB45" s="268"/>
      <c r="AC45" s="100" t="s">
        <v>240</v>
      </c>
      <c r="AD45" s="268"/>
      <c r="AE45" s="100" t="s">
        <v>242</v>
      </c>
      <c r="AF45" s="243" t="s">
        <v>243</v>
      </c>
      <c r="AG45" s="244" t="str">
        <f t="shared" si="5"/>
        <v/>
      </c>
      <c r="AH45" s="245" t="s">
        <v>244</v>
      </c>
      <c r="AI45" s="246" t="str">
        <f t="shared" si="8"/>
        <v/>
      </c>
      <c r="AK45" s="103" t="str">
        <f t="shared" si="6"/>
        <v>○</v>
      </c>
      <c r="AL45" s="104" t="str">
        <f t="shared" si="7"/>
        <v/>
      </c>
      <c r="AM45" s="105"/>
      <c r="AN45" s="105"/>
      <c r="AO45" s="105"/>
      <c r="AP45" s="105"/>
      <c r="AQ45" s="105"/>
      <c r="AR45" s="105"/>
      <c r="AS45" s="105"/>
      <c r="AT45" s="105"/>
      <c r="AU45" s="269"/>
    </row>
    <row r="46" spans="1:47" ht="33" customHeight="1" thickBot="1">
      <c r="A46" s="229">
        <f t="shared" si="4"/>
        <v>35</v>
      </c>
      <c r="B46" s="230" t="str">
        <f>IF(基本情報入力シート!C67="","",基本情報入力シート!C67)</f>
        <v/>
      </c>
      <c r="C46" s="231" t="str">
        <f>IF(基本情報入力シート!D67="","",基本情報入力シート!D67)</f>
        <v/>
      </c>
      <c r="D46" s="232" t="str">
        <f>IF(基本情報入力シート!E67="","",基本情報入力シート!E67)</f>
        <v/>
      </c>
      <c r="E46" s="232" t="str">
        <f>IF(基本情報入力シート!F67="","",基本情報入力シート!F67)</f>
        <v/>
      </c>
      <c r="F46" s="232" t="str">
        <f>IF(基本情報入力シート!G67="","",基本情報入力シート!G67)</f>
        <v/>
      </c>
      <c r="G46" s="232" t="str">
        <f>IF(基本情報入力シート!H67="","",基本情報入力シート!H67)</f>
        <v/>
      </c>
      <c r="H46" s="232" t="str">
        <f>IF(基本情報入力シート!I67="","",基本情報入力シート!I67)</f>
        <v/>
      </c>
      <c r="I46" s="232" t="str">
        <f>IF(基本情報入力シート!J67="","",基本情報入力シート!J67)</f>
        <v/>
      </c>
      <c r="J46" s="232" t="str">
        <f>IF(基本情報入力シート!K67="","",基本情報入力シート!K67)</f>
        <v/>
      </c>
      <c r="K46" s="233" t="str">
        <f>IF(基本情報入力シート!L67="","",基本情報入力シート!L67)</f>
        <v/>
      </c>
      <c r="L46" s="234" t="str">
        <f>IF(基本情報入力シート!M67="","",基本情報入力シート!M67)</f>
        <v/>
      </c>
      <c r="M46" s="234" t="str">
        <f>IF(基本情報入力シート!R67="","",基本情報入力シート!R67)</f>
        <v/>
      </c>
      <c r="N46" s="234" t="str">
        <f>IF(基本情報入力シート!W67="","",基本情報入力シート!W67)</f>
        <v/>
      </c>
      <c r="O46" s="229" t="str">
        <f>IF(基本情報入力シート!X67="","",基本情報入力シート!X67)</f>
        <v/>
      </c>
      <c r="P46" s="235" t="str">
        <f>IF(基本情報入力シート!Y67="","",基本情報入力シート!Y67)</f>
        <v/>
      </c>
      <c r="Q46" s="236" t="str">
        <f>IF(基本情報入力シート!Z67="","",基本情報入力シート!Z67)</f>
        <v/>
      </c>
      <c r="R46" s="263" t="str">
        <f>IF(基本情報入力シート!AA67="","",基本情報入力シート!AA67)</f>
        <v/>
      </c>
      <c r="S46" s="264"/>
      <c r="T46" s="265"/>
      <c r="U46" s="266" t="str">
        <f>IF(P46="","",VLOOKUP(P46,数式用!$A$5:$I$28,MATCH(T46,数式用!$H$4:$I$4,0)+7,0))</f>
        <v/>
      </c>
      <c r="V46" s="267"/>
      <c r="W46" s="101" t="s">
        <v>239</v>
      </c>
      <c r="X46" s="268"/>
      <c r="Y46" s="100" t="s">
        <v>240</v>
      </c>
      <c r="Z46" s="268"/>
      <c r="AA46" s="172" t="s">
        <v>241</v>
      </c>
      <c r="AB46" s="268"/>
      <c r="AC46" s="100" t="s">
        <v>240</v>
      </c>
      <c r="AD46" s="268"/>
      <c r="AE46" s="100" t="s">
        <v>242</v>
      </c>
      <c r="AF46" s="243" t="s">
        <v>243</v>
      </c>
      <c r="AG46" s="244" t="str">
        <f t="shared" si="5"/>
        <v/>
      </c>
      <c r="AH46" s="245" t="s">
        <v>244</v>
      </c>
      <c r="AI46" s="246" t="str">
        <f t="shared" si="8"/>
        <v/>
      </c>
      <c r="AK46" s="103" t="str">
        <f t="shared" si="6"/>
        <v>○</v>
      </c>
      <c r="AL46" s="104" t="str">
        <f t="shared" si="7"/>
        <v/>
      </c>
      <c r="AM46" s="105"/>
      <c r="AN46" s="105"/>
      <c r="AO46" s="105"/>
      <c r="AP46" s="105"/>
      <c r="AQ46" s="105"/>
      <c r="AR46" s="105"/>
      <c r="AS46" s="105"/>
      <c r="AT46" s="105"/>
      <c r="AU46" s="269"/>
    </row>
    <row r="47" spans="1:47" ht="33" customHeight="1" thickBot="1">
      <c r="A47" s="229">
        <f t="shared" si="4"/>
        <v>36</v>
      </c>
      <c r="B47" s="230" t="str">
        <f>IF(基本情報入力シート!C68="","",基本情報入力シート!C68)</f>
        <v/>
      </c>
      <c r="C47" s="231" t="str">
        <f>IF(基本情報入力シート!D68="","",基本情報入力シート!D68)</f>
        <v/>
      </c>
      <c r="D47" s="232" t="str">
        <f>IF(基本情報入力シート!E68="","",基本情報入力シート!E68)</f>
        <v/>
      </c>
      <c r="E47" s="232" t="str">
        <f>IF(基本情報入力シート!F68="","",基本情報入力シート!F68)</f>
        <v/>
      </c>
      <c r="F47" s="232" t="str">
        <f>IF(基本情報入力シート!G68="","",基本情報入力シート!G68)</f>
        <v/>
      </c>
      <c r="G47" s="232" t="str">
        <f>IF(基本情報入力シート!H68="","",基本情報入力シート!H68)</f>
        <v/>
      </c>
      <c r="H47" s="232" t="str">
        <f>IF(基本情報入力シート!I68="","",基本情報入力シート!I68)</f>
        <v/>
      </c>
      <c r="I47" s="232" t="str">
        <f>IF(基本情報入力シート!J68="","",基本情報入力シート!J68)</f>
        <v/>
      </c>
      <c r="J47" s="232" t="str">
        <f>IF(基本情報入力シート!K68="","",基本情報入力シート!K68)</f>
        <v/>
      </c>
      <c r="K47" s="233" t="str">
        <f>IF(基本情報入力シート!L68="","",基本情報入力シート!L68)</f>
        <v/>
      </c>
      <c r="L47" s="234" t="str">
        <f>IF(基本情報入力シート!M68="","",基本情報入力シート!M68)</f>
        <v/>
      </c>
      <c r="M47" s="234" t="str">
        <f>IF(基本情報入力シート!R68="","",基本情報入力シート!R68)</f>
        <v/>
      </c>
      <c r="N47" s="234" t="str">
        <f>IF(基本情報入力シート!W68="","",基本情報入力シート!W68)</f>
        <v/>
      </c>
      <c r="O47" s="229" t="str">
        <f>IF(基本情報入力シート!X68="","",基本情報入力シート!X68)</f>
        <v/>
      </c>
      <c r="P47" s="235" t="str">
        <f>IF(基本情報入力シート!Y68="","",基本情報入力シート!Y68)</f>
        <v/>
      </c>
      <c r="Q47" s="236" t="str">
        <f>IF(基本情報入力シート!Z68="","",基本情報入力シート!Z68)</f>
        <v/>
      </c>
      <c r="R47" s="263" t="str">
        <f>IF(基本情報入力シート!AA68="","",基本情報入力シート!AA68)</f>
        <v/>
      </c>
      <c r="S47" s="264"/>
      <c r="T47" s="265"/>
      <c r="U47" s="266" t="str">
        <f>IF(P47="","",VLOOKUP(P47,数式用!$A$5:$I$28,MATCH(T47,数式用!$H$4:$I$4,0)+7,0))</f>
        <v/>
      </c>
      <c r="V47" s="267"/>
      <c r="W47" s="101" t="s">
        <v>239</v>
      </c>
      <c r="X47" s="268"/>
      <c r="Y47" s="100" t="s">
        <v>240</v>
      </c>
      <c r="Z47" s="268"/>
      <c r="AA47" s="172" t="s">
        <v>241</v>
      </c>
      <c r="AB47" s="268"/>
      <c r="AC47" s="100" t="s">
        <v>240</v>
      </c>
      <c r="AD47" s="268"/>
      <c r="AE47" s="100" t="s">
        <v>242</v>
      </c>
      <c r="AF47" s="243" t="s">
        <v>243</v>
      </c>
      <c r="AG47" s="244" t="str">
        <f t="shared" si="5"/>
        <v/>
      </c>
      <c r="AH47" s="245" t="s">
        <v>244</v>
      </c>
      <c r="AI47" s="246" t="str">
        <f t="shared" si="8"/>
        <v/>
      </c>
      <c r="AK47" s="103" t="str">
        <f t="shared" si="6"/>
        <v>○</v>
      </c>
      <c r="AL47" s="104" t="str">
        <f t="shared" si="7"/>
        <v/>
      </c>
      <c r="AM47" s="105"/>
      <c r="AN47" s="105"/>
      <c r="AO47" s="105"/>
      <c r="AP47" s="105"/>
      <c r="AQ47" s="105"/>
      <c r="AR47" s="105"/>
      <c r="AS47" s="105"/>
      <c r="AT47" s="105"/>
      <c r="AU47" s="269"/>
    </row>
    <row r="48" spans="1:47" ht="33" customHeight="1" thickBot="1">
      <c r="A48" s="229">
        <f t="shared" si="4"/>
        <v>37</v>
      </c>
      <c r="B48" s="230" t="str">
        <f>IF(基本情報入力シート!C69="","",基本情報入力シート!C69)</f>
        <v/>
      </c>
      <c r="C48" s="231" t="str">
        <f>IF(基本情報入力シート!D69="","",基本情報入力シート!D69)</f>
        <v/>
      </c>
      <c r="D48" s="232" t="str">
        <f>IF(基本情報入力シート!E69="","",基本情報入力シート!E69)</f>
        <v/>
      </c>
      <c r="E48" s="232" t="str">
        <f>IF(基本情報入力シート!F69="","",基本情報入力シート!F69)</f>
        <v/>
      </c>
      <c r="F48" s="232" t="str">
        <f>IF(基本情報入力シート!G69="","",基本情報入力シート!G69)</f>
        <v/>
      </c>
      <c r="G48" s="232" t="str">
        <f>IF(基本情報入力シート!H69="","",基本情報入力シート!H69)</f>
        <v/>
      </c>
      <c r="H48" s="232" t="str">
        <f>IF(基本情報入力シート!I69="","",基本情報入力シート!I69)</f>
        <v/>
      </c>
      <c r="I48" s="232" t="str">
        <f>IF(基本情報入力シート!J69="","",基本情報入力シート!J69)</f>
        <v/>
      </c>
      <c r="J48" s="232" t="str">
        <f>IF(基本情報入力シート!K69="","",基本情報入力シート!K69)</f>
        <v/>
      </c>
      <c r="K48" s="233" t="str">
        <f>IF(基本情報入力シート!L69="","",基本情報入力シート!L69)</f>
        <v/>
      </c>
      <c r="L48" s="234" t="str">
        <f>IF(基本情報入力シート!M69="","",基本情報入力シート!M69)</f>
        <v/>
      </c>
      <c r="M48" s="234" t="str">
        <f>IF(基本情報入力シート!R69="","",基本情報入力シート!R69)</f>
        <v/>
      </c>
      <c r="N48" s="234" t="str">
        <f>IF(基本情報入力シート!W69="","",基本情報入力シート!W69)</f>
        <v/>
      </c>
      <c r="O48" s="229" t="str">
        <f>IF(基本情報入力シート!X69="","",基本情報入力シート!X69)</f>
        <v/>
      </c>
      <c r="P48" s="235" t="str">
        <f>IF(基本情報入力シート!Y69="","",基本情報入力シート!Y69)</f>
        <v/>
      </c>
      <c r="Q48" s="236" t="str">
        <f>IF(基本情報入力シート!Z69="","",基本情報入力シート!Z69)</f>
        <v/>
      </c>
      <c r="R48" s="263" t="str">
        <f>IF(基本情報入力シート!AA69="","",基本情報入力シート!AA69)</f>
        <v/>
      </c>
      <c r="S48" s="264"/>
      <c r="T48" s="265"/>
      <c r="U48" s="266" t="str">
        <f>IF(P48="","",VLOOKUP(P48,数式用!$A$5:$I$28,MATCH(T48,数式用!$H$4:$I$4,0)+7,0))</f>
        <v/>
      </c>
      <c r="V48" s="267"/>
      <c r="W48" s="101" t="s">
        <v>239</v>
      </c>
      <c r="X48" s="268"/>
      <c r="Y48" s="100" t="s">
        <v>240</v>
      </c>
      <c r="Z48" s="268"/>
      <c r="AA48" s="172" t="s">
        <v>241</v>
      </c>
      <c r="AB48" s="268"/>
      <c r="AC48" s="100" t="s">
        <v>240</v>
      </c>
      <c r="AD48" s="268"/>
      <c r="AE48" s="100" t="s">
        <v>242</v>
      </c>
      <c r="AF48" s="243" t="s">
        <v>243</v>
      </c>
      <c r="AG48" s="244" t="str">
        <f t="shared" si="5"/>
        <v/>
      </c>
      <c r="AH48" s="245" t="s">
        <v>244</v>
      </c>
      <c r="AI48" s="246" t="str">
        <f t="shared" si="8"/>
        <v/>
      </c>
      <c r="AK48" s="103" t="str">
        <f t="shared" si="6"/>
        <v>○</v>
      </c>
      <c r="AL48" s="104" t="str">
        <f t="shared" si="7"/>
        <v/>
      </c>
      <c r="AM48" s="105"/>
      <c r="AN48" s="105"/>
      <c r="AO48" s="105"/>
      <c r="AP48" s="105"/>
      <c r="AQ48" s="105"/>
      <c r="AR48" s="105"/>
      <c r="AS48" s="105"/>
      <c r="AT48" s="105"/>
      <c r="AU48" s="269"/>
    </row>
    <row r="49" spans="1:47" ht="33" customHeight="1" thickBot="1">
      <c r="A49" s="229">
        <f t="shared" si="4"/>
        <v>38</v>
      </c>
      <c r="B49" s="230" t="str">
        <f>IF(基本情報入力シート!C70="","",基本情報入力シート!C70)</f>
        <v/>
      </c>
      <c r="C49" s="231" t="str">
        <f>IF(基本情報入力シート!D70="","",基本情報入力シート!D70)</f>
        <v/>
      </c>
      <c r="D49" s="232" t="str">
        <f>IF(基本情報入力シート!E70="","",基本情報入力シート!E70)</f>
        <v/>
      </c>
      <c r="E49" s="232" t="str">
        <f>IF(基本情報入力シート!F70="","",基本情報入力シート!F70)</f>
        <v/>
      </c>
      <c r="F49" s="232" t="str">
        <f>IF(基本情報入力シート!G70="","",基本情報入力シート!G70)</f>
        <v/>
      </c>
      <c r="G49" s="232" t="str">
        <f>IF(基本情報入力シート!H70="","",基本情報入力シート!H70)</f>
        <v/>
      </c>
      <c r="H49" s="232" t="str">
        <f>IF(基本情報入力シート!I70="","",基本情報入力シート!I70)</f>
        <v/>
      </c>
      <c r="I49" s="232" t="str">
        <f>IF(基本情報入力シート!J70="","",基本情報入力シート!J70)</f>
        <v/>
      </c>
      <c r="J49" s="232" t="str">
        <f>IF(基本情報入力シート!K70="","",基本情報入力シート!K70)</f>
        <v/>
      </c>
      <c r="K49" s="233" t="str">
        <f>IF(基本情報入力シート!L70="","",基本情報入力シート!L70)</f>
        <v/>
      </c>
      <c r="L49" s="234" t="str">
        <f>IF(基本情報入力シート!M70="","",基本情報入力シート!M70)</f>
        <v/>
      </c>
      <c r="M49" s="234" t="str">
        <f>IF(基本情報入力シート!R70="","",基本情報入力シート!R70)</f>
        <v/>
      </c>
      <c r="N49" s="234" t="str">
        <f>IF(基本情報入力シート!W70="","",基本情報入力シート!W70)</f>
        <v/>
      </c>
      <c r="O49" s="229" t="str">
        <f>IF(基本情報入力シート!X70="","",基本情報入力シート!X70)</f>
        <v/>
      </c>
      <c r="P49" s="235" t="str">
        <f>IF(基本情報入力シート!Y70="","",基本情報入力シート!Y70)</f>
        <v/>
      </c>
      <c r="Q49" s="236" t="str">
        <f>IF(基本情報入力シート!Z70="","",基本情報入力シート!Z70)</f>
        <v/>
      </c>
      <c r="R49" s="263" t="str">
        <f>IF(基本情報入力シート!AA70="","",基本情報入力シート!AA70)</f>
        <v/>
      </c>
      <c r="S49" s="264"/>
      <c r="T49" s="265"/>
      <c r="U49" s="266" t="str">
        <f>IF(P49="","",VLOOKUP(P49,数式用!$A$5:$I$28,MATCH(T49,数式用!$H$4:$I$4,0)+7,0))</f>
        <v/>
      </c>
      <c r="V49" s="267"/>
      <c r="W49" s="101" t="s">
        <v>239</v>
      </c>
      <c r="X49" s="268"/>
      <c r="Y49" s="100" t="s">
        <v>240</v>
      </c>
      <c r="Z49" s="268"/>
      <c r="AA49" s="172" t="s">
        <v>241</v>
      </c>
      <c r="AB49" s="268"/>
      <c r="AC49" s="100" t="s">
        <v>240</v>
      </c>
      <c r="AD49" s="268"/>
      <c r="AE49" s="100" t="s">
        <v>242</v>
      </c>
      <c r="AF49" s="243" t="s">
        <v>243</v>
      </c>
      <c r="AG49" s="244" t="str">
        <f t="shared" si="5"/>
        <v/>
      </c>
      <c r="AH49" s="245" t="s">
        <v>244</v>
      </c>
      <c r="AI49" s="246" t="str">
        <f t="shared" si="8"/>
        <v/>
      </c>
      <c r="AK49" s="103" t="str">
        <f t="shared" si="6"/>
        <v>○</v>
      </c>
      <c r="AL49" s="104" t="str">
        <f t="shared" si="7"/>
        <v/>
      </c>
      <c r="AM49" s="105"/>
      <c r="AN49" s="105"/>
      <c r="AO49" s="105"/>
      <c r="AP49" s="105"/>
      <c r="AQ49" s="105"/>
      <c r="AR49" s="105"/>
      <c r="AS49" s="105"/>
      <c r="AT49" s="105"/>
      <c r="AU49" s="269"/>
    </row>
    <row r="50" spans="1:47" ht="33" customHeight="1" thickBot="1">
      <c r="A50" s="229">
        <f t="shared" si="4"/>
        <v>39</v>
      </c>
      <c r="B50" s="230" t="str">
        <f>IF(基本情報入力シート!C71="","",基本情報入力シート!C71)</f>
        <v/>
      </c>
      <c r="C50" s="231" t="str">
        <f>IF(基本情報入力シート!D71="","",基本情報入力シート!D71)</f>
        <v/>
      </c>
      <c r="D50" s="232" t="str">
        <f>IF(基本情報入力シート!E71="","",基本情報入力シート!E71)</f>
        <v/>
      </c>
      <c r="E50" s="232" t="str">
        <f>IF(基本情報入力シート!F71="","",基本情報入力シート!F71)</f>
        <v/>
      </c>
      <c r="F50" s="232" t="str">
        <f>IF(基本情報入力シート!G71="","",基本情報入力シート!G71)</f>
        <v/>
      </c>
      <c r="G50" s="232" t="str">
        <f>IF(基本情報入力シート!H71="","",基本情報入力シート!H71)</f>
        <v/>
      </c>
      <c r="H50" s="232" t="str">
        <f>IF(基本情報入力シート!I71="","",基本情報入力シート!I71)</f>
        <v/>
      </c>
      <c r="I50" s="232" t="str">
        <f>IF(基本情報入力シート!J71="","",基本情報入力シート!J71)</f>
        <v/>
      </c>
      <c r="J50" s="232" t="str">
        <f>IF(基本情報入力シート!K71="","",基本情報入力シート!K71)</f>
        <v/>
      </c>
      <c r="K50" s="233" t="str">
        <f>IF(基本情報入力シート!L71="","",基本情報入力シート!L71)</f>
        <v/>
      </c>
      <c r="L50" s="234" t="str">
        <f>IF(基本情報入力シート!M71="","",基本情報入力シート!M71)</f>
        <v/>
      </c>
      <c r="M50" s="234" t="str">
        <f>IF(基本情報入力シート!R71="","",基本情報入力シート!R71)</f>
        <v/>
      </c>
      <c r="N50" s="234" t="str">
        <f>IF(基本情報入力シート!W71="","",基本情報入力シート!W71)</f>
        <v/>
      </c>
      <c r="O50" s="229" t="str">
        <f>IF(基本情報入力シート!X71="","",基本情報入力シート!X71)</f>
        <v/>
      </c>
      <c r="P50" s="235" t="str">
        <f>IF(基本情報入力シート!Y71="","",基本情報入力シート!Y71)</f>
        <v/>
      </c>
      <c r="Q50" s="236" t="str">
        <f>IF(基本情報入力シート!Z71="","",基本情報入力シート!Z71)</f>
        <v/>
      </c>
      <c r="R50" s="263" t="str">
        <f>IF(基本情報入力シート!AA71="","",基本情報入力シート!AA71)</f>
        <v/>
      </c>
      <c r="S50" s="264"/>
      <c r="T50" s="265"/>
      <c r="U50" s="266" t="str">
        <f>IF(P50="","",VLOOKUP(P50,数式用!$A$5:$I$28,MATCH(T50,数式用!$H$4:$I$4,0)+7,0))</f>
        <v/>
      </c>
      <c r="V50" s="267"/>
      <c r="W50" s="101" t="s">
        <v>239</v>
      </c>
      <c r="X50" s="268"/>
      <c r="Y50" s="100" t="s">
        <v>240</v>
      </c>
      <c r="Z50" s="268"/>
      <c r="AA50" s="172" t="s">
        <v>241</v>
      </c>
      <c r="AB50" s="268"/>
      <c r="AC50" s="100" t="s">
        <v>240</v>
      </c>
      <c r="AD50" s="268"/>
      <c r="AE50" s="100" t="s">
        <v>242</v>
      </c>
      <c r="AF50" s="243" t="s">
        <v>243</v>
      </c>
      <c r="AG50" s="244" t="str">
        <f t="shared" si="5"/>
        <v/>
      </c>
      <c r="AH50" s="245" t="s">
        <v>244</v>
      </c>
      <c r="AI50" s="246" t="str">
        <f t="shared" si="8"/>
        <v/>
      </c>
      <c r="AK50" s="103" t="str">
        <f t="shared" si="6"/>
        <v>○</v>
      </c>
      <c r="AL50" s="104" t="str">
        <f t="shared" si="7"/>
        <v/>
      </c>
      <c r="AM50" s="105"/>
      <c r="AN50" s="105"/>
      <c r="AO50" s="105"/>
      <c r="AP50" s="105"/>
      <c r="AQ50" s="105"/>
      <c r="AR50" s="105"/>
      <c r="AS50" s="105"/>
      <c r="AT50" s="105"/>
      <c r="AU50" s="269"/>
    </row>
    <row r="51" spans="1:47" ht="33" customHeight="1" thickBot="1">
      <c r="A51" s="229">
        <f t="shared" si="4"/>
        <v>40</v>
      </c>
      <c r="B51" s="230" t="str">
        <f>IF(基本情報入力シート!C72="","",基本情報入力シート!C72)</f>
        <v/>
      </c>
      <c r="C51" s="231" t="str">
        <f>IF(基本情報入力シート!D72="","",基本情報入力シート!D72)</f>
        <v/>
      </c>
      <c r="D51" s="232" t="str">
        <f>IF(基本情報入力シート!E72="","",基本情報入力シート!E72)</f>
        <v/>
      </c>
      <c r="E51" s="232" t="str">
        <f>IF(基本情報入力シート!F72="","",基本情報入力シート!F72)</f>
        <v/>
      </c>
      <c r="F51" s="232" t="str">
        <f>IF(基本情報入力シート!G72="","",基本情報入力シート!G72)</f>
        <v/>
      </c>
      <c r="G51" s="232" t="str">
        <f>IF(基本情報入力シート!H72="","",基本情報入力シート!H72)</f>
        <v/>
      </c>
      <c r="H51" s="232" t="str">
        <f>IF(基本情報入力シート!I72="","",基本情報入力シート!I72)</f>
        <v/>
      </c>
      <c r="I51" s="232" t="str">
        <f>IF(基本情報入力シート!J72="","",基本情報入力シート!J72)</f>
        <v/>
      </c>
      <c r="J51" s="232" t="str">
        <f>IF(基本情報入力シート!K72="","",基本情報入力シート!K72)</f>
        <v/>
      </c>
      <c r="K51" s="233" t="str">
        <f>IF(基本情報入力シート!L72="","",基本情報入力シート!L72)</f>
        <v/>
      </c>
      <c r="L51" s="234" t="str">
        <f>IF(基本情報入力シート!M72="","",基本情報入力シート!M72)</f>
        <v/>
      </c>
      <c r="M51" s="234" t="str">
        <f>IF(基本情報入力シート!R72="","",基本情報入力シート!R72)</f>
        <v/>
      </c>
      <c r="N51" s="234" t="str">
        <f>IF(基本情報入力シート!W72="","",基本情報入力シート!W72)</f>
        <v/>
      </c>
      <c r="O51" s="229" t="str">
        <f>IF(基本情報入力シート!X72="","",基本情報入力シート!X72)</f>
        <v/>
      </c>
      <c r="P51" s="235" t="str">
        <f>IF(基本情報入力シート!Y72="","",基本情報入力シート!Y72)</f>
        <v/>
      </c>
      <c r="Q51" s="236" t="str">
        <f>IF(基本情報入力シート!Z72="","",基本情報入力シート!Z72)</f>
        <v/>
      </c>
      <c r="R51" s="263" t="str">
        <f>IF(基本情報入力シート!AA72="","",基本情報入力シート!AA72)</f>
        <v/>
      </c>
      <c r="S51" s="264"/>
      <c r="T51" s="265"/>
      <c r="U51" s="266" t="str">
        <f>IF(P51="","",VLOOKUP(P51,数式用!$A$5:$I$28,MATCH(T51,数式用!$H$4:$I$4,0)+7,0))</f>
        <v/>
      </c>
      <c r="V51" s="267"/>
      <c r="W51" s="101" t="s">
        <v>239</v>
      </c>
      <c r="X51" s="268"/>
      <c r="Y51" s="100" t="s">
        <v>240</v>
      </c>
      <c r="Z51" s="268"/>
      <c r="AA51" s="172" t="s">
        <v>241</v>
      </c>
      <c r="AB51" s="268"/>
      <c r="AC51" s="100" t="s">
        <v>240</v>
      </c>
      <c r="AD51" s="268"/>
      <c r="AE51" s="100" t="s">
        <v>242</v>
      </c>
      <c r="AF51" s="243" t="s">
        <v>243</v>
      </c>
      <c r="AG51" s="244" t="str">
        <f t="shared" si="5"/>
        <v/>
      </c>
      <c r="AH51" s="245" t="s">
        <v>244</v>
      </c>
      <c r="AI51" s="246" t="str">
        <f t="shared" si="8"/>
        <v/>
      </c>
      <c r="AK51" s="103" t="str">
        <f t="shared" si="6"/>
        <v>○</v>
      </c>
      <c r="AL51" s="104" t="str">
        <f t="shared" si="7"/>
        <v/>
      </c>
      <c r="AM51" s="105"/>
      <c r="AN51" s="105"/>
      <c r="AO51" s="105"/>
      <c r="AP51" s="105"/>
      <c r="AQ51" s="105"/>
      <c r="AR51" s="105"/>
      <c r="AS51" s="105"/>
      <c r="AT51" s="105"/>
      <c r="AU51" s="269"/>
    </row>
    <row r="52" spans="1:47" ht="33" customHeight="1" thickBot="1">
      <c r="A52" s="229">
        <f t="shared" si="4"/>
        <v>41</v>
      </c>
      <c r="B52" s="230" t="str">
        <f>IF(基本情報入力シート!C73="","",基本情報入力シート!C73)</f>
        <v/>
      </c>
      <c r="C52" s="231" t="str">
        <f>IF(基本情報入力シート!D73="","",基本情報入力シート!D73)</f>
        <v/>
      </c>
      <c r="D52" s="232" t="str">
        <f>IF(基本情報入力シート!E73="","",基本情報入力シート!E73)</f>
        <v/>
      </c>
      <c r="E52" s="232" t="str">
        <f>IF(基本情報入力シート!F73="","",基本情報入力シート!F73)</f>
        <v/>
      </c>
      <c r="F52" s="232" t="str">
        <f>IF(基本情報入力シート!G73="","",基本情報入力シート!G73)</f>
        <v/>
      </c>
      <c r="G52" s="232" t="str">
        <f>IF(基本情報入力シート!H73="","",基本情報入力シート!H73)</f>
        <v/>
      </c>
      <c r="H52" s="232" t="str">
        <f>IF(基本情報入力シート!I73="","",基本情報入力シート!I73)</f>
        <v/>
      </c>
      <c r="I52" s="232" t="str">
        <f>IF(基本情報入力シート!J73="","",基本情報入力シート!J73)</f>
        <v/>
      </c>
      <c r="J52" s="232" t="str">
        <f>IF(基本情報入力シート!K73="","",基本情報入力シート!K73)</f>
        <v/>
      </c>
      <c r="K52" s="233" t="str">
        <f>IF(基本情報入力シート!L73="","",基本情報入力シート!L73)</f>
        <v/>
      </c>
      <c r="L52" s="234" t="str">
        <f>IF(基本情報入力シート!M73="","",基本情報入力シート!M73)</f>
        <v/>
      </c>
      <c r="M52" s="234" t="str">
        <f>IF(基本情報入力シート!R73="","",基本情報入力シート!R73)</f>
        <v/>
      </c>
      <c r="N52" s="234" t="str">
        <f>IF(基本情報入力シート!W73="","",基本情報入力シート!W73)</f>
        <v/>
      </c>
      <c r="O52" s="229" t="str">
        <f>IF(基本情報入力シート!X73="","",基本情報入力シート!X73)</f>
        <v/>
      </c>
      <c r="P52" s="235" t="str">
        <f>IF(基本情報入力シート!Y73="","",基本情報入力シート!Y73)</f>
        <v/>
      </c>
      <c r="Q52" s="236" t="str">
        <f>IF(基本情報入力シート!Z73="","",基本情報入力シート!Z73)</f>
        <v/>
      </c>
      <c r="R52" s="263" t="str">
        <f>IF(基本情報入力シート!AA73="","",基本情報入力シート!AA73)</f>
        <v/>
      </c>
      <c r="S52" s="264"/>
      <c r="T52" s="265"/>
      <c r="U52" s="266" t="str">
        <f>IF(P52="","",VLOOKUP(P52,数式用!$A$5:$I$28,MATCH(T52,数式用!$H$4:$I$4,0)+7,0))</f>
        <v/>
      </c>
      <c r="V52" s="267"/>
      <c r="W52" s="101" t="s">
        <v>239</v>
      </c>
      <c r="X52" s="268"/>
      <c r="Y52" s="100" t="s">
        <v>240</v>
      </c>
      <c r="Z52" s="268"/>
      <c r="AA52" s="172" t="s">
        <v>241</v>
      </c>
      <c r="AB52" s="268"/>
      <c r="AC52" s="100" t="s">
        <v>240</v>
      </c>
      <c r="AD52" s="268"/>
      <c r="AE52" s="100" t="s">
        <v>242</v>
      </c>
      <c r="AF52" s="243" t="s">
        <v>243</v>
      </c>
      <c r="AG52" s="244" t="str">
        <f t="shared" si="5"/>
        <v/>
      </c>
      <c r="AH52" s="245" t="s">
        <v>244</v>
      </c>
      <c r="AI52" s="246" t="str">
        <f t="shared" si="8"/>
        <v/>
      </c>
      <c r="AK52" s="103" t="str">
        <f t="shared" si="6"/>
        <v>○</v>
      </c>
      <c r="AL52" s="104" t="str">
        <f t="shared" si="7"/>
        <v/>
      </c>
      <c r="AM52" s="105"/>
      <c r="AN52" s="105"/>
      <c r="AO52" s="105"/>
      <c r="AP52" s="105"/>
      <c r="AQ52" s="105"/>
      <c r="AR52" s="105"/>
      <c r="AS52" s="105"/>
      <c r="AT52" s="105"/>
      <c r="AU52" s="269"/>
    </row>
    <row r="53" spans="1:47" ht="33" customHeight="1" thickBot="1">
      <c r="A53" s="229">
        <f t="shared" si="4"/>
        <v>42</v>
      </c>
      <c r="B53" s="230" t="str">
        <f>IF(基本情報入力シート!C74="","",基本情報入力シート!C74)</f>
        <v/>
      </c>
      <c r="C53" s="231" t="str">
        <f>IF(基本情報入力シート!D74="","",基本情報入力シート!D74)</f>
        <v/>
      </c>
      <c r="D53" s="232" t="str">
        <f>IF(基本情報入力シート!E74="","",基本情報入力シート!E74)</f>
        <v/>
      </c>
      <c r="E53" s="232" t="str">
        <f>IF(基本情報入力シート!F74="","",基本情報入力シート!F74)</f>
        <v/>
      </c>
      <c r="F53" s="232" t="str">
        <f>IF(基本情報入力シート!G74="","",基本情報入力シート!G74)</f>
        <v/>
      </c>
      <c r="G53" s="232" t="str">
        <f>IF(基本情報入力シート!H74="","",基本情報入力シート!H74)</f>
        <v/>
      </c>
      <c r="H53" s="232" t="str">
        <f>IF(基本情報入力シート!I74="","",基本情報入力シート!I74)</f>
        <v/>
      </c>
      <c r="I53" s="232" t="str">
        <f>IF(基本情報入力シート!J74="","",基本情報入力シート!J74)</f>
        <v/>
      </c>
      <c r="J53" s="232" t="str">
        <f>IF(基本情報入力シート!K74="","",基本情報入力シート!K74)</f>
        <v/>
      </c>
      <c r="K53" s="233" t="str">
        <f>IF(基本情報入力シート!L74="","",基本情報入力シート!L74)</f>
        <v/>
      </c>
      <c r="L53" s="234" t="str">
        <f>IF(基本情報入力シート!M74="","",基本情報入力シート!M74)</f>
        <v/>
      </c>
      <c r="M53" s="234" t="str">
        <f>IF(基本情報入力シート!R74="","",基本情報入力シート!R74)</f>
        <v/>
      </c>
      <c r="N53" s="234" t="str">
        <f>IF(基本情報入力シート!W74="","",基本情報入力シート!W74)</f>
        <v/>
      </c>
      <c r="O53" s="229" t="str">
        <f>IF(基本情報入力シート!X74="","",基本情報入力シート!X74)</f>
        <v/>
      </c>
      <c r="P53" s="235" t="str">
        <f>IF(基本情報入力シート!Y74="","",基本情報入力シート!Y74)</f>
        <v/>
      </c>
      <c r="Q53" s="236" t="str">
        <f>IF(基本情報入力シート!Z74="","",基本情報入力シート!Z74)</f>
        <v/>
      </c>
      <c r="R53" s="263" t="str">
        <f>IF(基本情報入力シート!AA74="","",基本情報入力シート!AA74)</f>
        <v/>
      </c>
      <c r="S53" s="264"/>
      <c r="T53" s="265"/>
      <c r="U53" s="266" t="str">
        <f>IF(P53="","",VLOOKUP(P53,数式用!$A$5:$I$28,MATCH(T53,数式用!$H$4:$I$4,0)+7,0))</f>
        <v/>
      </c>
      <c r="V53" s="267"/>
      <c r="W53" s="101" t="s">
        <v>239</v>
      </c>
      <c r="X53" s="268"/>
      <c r="Y53" s="100" t="s">
        <v>240</v>
      </c>
      <c r="Z53" s="268"/>
      <c r="AA53" s="172" t="s">
        <v>241</v>
      </c>
      <c r="AB53" s="268"/>
      <c r="AC53" s="100" t="s">
        <v>240</v>
      </c>
      <c r="AD53" s="268"/>
      <c r="AE53" s="100" t="s">
        <v>242</v>
      </c>
      <c r="AF53" s="243" t="s">
        <v>243</v>
      </c>
      <c r="AG53" s="244" t="str">
        <f t="shared" si="5"/>
        <v/>
      </c>
      <c r="AH53" s="245" t="s">
        <v>244</v>
      </c>
      <c r="AI53" s="246" t="str">
        <f t="shared" si="8"/>
        <v/>
      </c>
      <c r="AK53" s="103" t="str">
        <f t="shared" si="6"/>
        <v>○</v>
      </c>
      <c r="AL53" s="104" t="str">
        <f t="shared" si="7"/>
        <v/>
      </c>
      <c r="AM53" s="105"/>
      <c r="AN53" s="105"/>
      <c r="AO53" s="105"/>
      <c r="AP53" s="105"/>
      <c r="AQ53" s="105"/>
      <c r="AR53" s="105"/>
      <c r="AS53" s="105"/>
      <c r="AT53" s="105"/>
      <c r="AU53" s="269"/>
    </row>
    <row r="54" spans="1:47" ht="33" customHeight="1" thickBot="1">
      <c r="A54" s="229">
        <f t="shared" si="4"/>
        <v>43</v>
      </c>
      <c r="B54" s="230" t="str">
        <f>IF(基本情報入力シート!C75="","",基本情報入力シート!C75)</f>
        <v/>
      </c>
      <c r="C54" s="231" t="str">
        <f>IF(基本情報入力シート!D75="","",基本情報入力シート!D75)</f>
        <v/>
      </c>
      <c r="D54" s="232" t="str">
        <f>IF(基本情報入力シート!E75="","",基本情報入力シート!E75)</f>
        <v/>
      </c>
      <c r="E54" s="232" t="str">
        <f>IF(基本情報入力シート!F75="","",基本情報入力シート!F75)</f>
        <v/>
      </c>
      <c r="F54" s="232" t="str">
        <f>IF(基本情報入力シート!G75="","",基本情報入力シート!G75)</f>
        <v/>
      </c>
      <c r="G54" s="232" t="str">
        <f>IF(基本情報入力シート!H75="","",基本情報入力シート!H75)</f>
        <v/>
      </c>
      <c r="H54" s="232" t="str">
        <f>IF(基本情報入力シート!I75="","",基本情報入力シート!I75)</f>
        <v/>
      </c>
      <c r="I54" s="232" t="str">
        <f>IF(基本情報入力シート!J75="","",基本情報入力シート!J75)</f>
        <v/>
      </c>
      <c r="J54" s="232" t="str">
        <f>IF(基本情報入力シート!K75="","",基本情報入力シート!K75)</f>
        <v/>
      </c>
      <c r="K54" s="233" t="str">
        <f>IF(基本情報入力シート!L75="","",基本情報入力シート!L75)</f>
        <v/>
      </c>
      <c r="L54" s="234" t="str">
        <f>IF(基本情報入力シート!M75="","",基本情報入力シート!M75)</f>
        <v/>
      </c>
      <c r="M54" s="234" t="str">
        <f>IF(基本情報入力シート!R75="","",基本情報入力シート!R75)</f>
        <v/>
      </c>
      <c r="N54" s="234" t="str">
        <f>IF(基本情報入力シート!W75="","",基本情報入力シート!W75)</f>
        <v/>
      </c>
      <c r="O54" s="229" t="str">
        <f>IF(基本情報入力シート!X75="","",基本情報入力シート!X75)</f>
        <v/>
      </c>
      <c r="P54" s="235" t="str">
        <f>IF(基本情報入力シート!Y75="","",基本情報入力シート!Y75)</f>
        <v/>
      </c>
      <c r="Q54" s="236" t="str">
        <f>IF(基本情報入力シート!Z75="","",基本情報入力シート!Z75)</f>
        <v/>
      </c>
      <c r="R54" s="263" t="str">
        <f>IF(基本情報入力シート!AA75="","",基本情報入力シート!AA75)</f>
        <v/>
      </c>
      <c r="S54" s="264"/>
      <c r="T54" s="265"/>
      <c r="U54" s="266" t="str">
        <f>IF(P54="","",VLOOKUP(P54,数式用!$A$5:$I$28,MATCH(T54,数式用!$H$4:$I$4,0)+7,0))</f>
        <v/>
      </c>
      <c r="V54" s="267"/>
      <c r="W54" s="101" t="s">
        <v>239</v>
      </c>
      <c r="X54" s="268"/>
      <c r="Y54" s="100" t="s">
        <v>240</v>
      </c>
      <c r="Z54" s="268"/>
      <c r="AA54" s="172" t="s">
        <v>241</v>
      </c>
      <c r="AB54" s="268"/>
      <c r="AC54" s="100" t="s">
        <v>240</v>
      </c>
      <c r="AD54" s="268"/>
      <c r="AE54" s="100" t="s">
        <v>242</v>
      </c>
      <c r="AF54" s="243" t="s">
        <v>243</v>
      </c>
      <c r="AG54" s="244" t="str">
        <f t="shared" si="5"/>
        <v/>
      </c>
      <c r="AH54" s="245" t="s">
        <v>244</v>
      </c>
      <c r="AI54" s="246" t="str">
        <f t="shared" si="8"/>
        <v/>
      </c>
      <c r="AK54" s="103" t="str">
        <f t="shared" si="6"/>
        <v>○</v>
      </c>
      <c r="AL54" s="104" t="str">
        <f t="shared" si="7"/>
        <v/>
      </c>
      <c r="AM54" s="105"/>
      <c r="AN54" s="105"/>
      <c r="AO54" s="105"/>
      <c r="AP54" s="105"/>
      <c r="AQ54" s="105"/>
      <c r="AR54" s="105"/>
      <c r="AS54" s="105"/>
      <c r="AT54" s="105"/>
      <c r="AU54" s="269"/>
    </row>
    <row r="55" spans="1:47" ht="33" customHeight="1" thickBot="1">
      <c r="A55" s="229">
        <f t="shared" si="4"/>
        <v>44</v>
      </c>
      <c r="B55" s="230" t="str">
        <f>IF(基本情報入力シート!C76="","",基本情報入力シート!C76)</f>
        <v/>
      </c>
      <c r="C55" s="231" t="str">
        <f>IF(基本情報入力シート!D76="","",基本情報入力シート!D76)</f>
        <v/>
      </c>
      <c r="D55" s="232" t="str">
        <f>IF(基本情報入力シート!E76="","",基本情報入力シート!E76)</f>
        <v/>
      </c>
      <c r="E55" s="232" t="str">
        <f>IF(基本情報入力シート!F76="","",基本情報入力シート!F76)</f>
        <v/>
      </c>
      <c r="F55" s="232" t="str">
        <f>IF(基本情報入力シート!G76="","",基本情報入力シート!G76)</f>
        <v/>
      </c>
      <c r="G55" s="232" t="str">
        <f>IF(基本情報入力シート!H76="","",基本情報入力シート!H76)</f>
        <v/>
      </c>
      <c r="H55" s="232" t="str">
        <f>IF(基本情報入力シート!I76="","",基本情報入力シート!I76)</f>
        <v/>
      </c>
      <c r="I55" s="232" t="str">
        <f>IF(基本情報入力シート!J76="","",基本情報入力シート!J76)</f>
        <v/>
      </c>
      <c r="J55" s="232" t="str">
        <f>IF(基本情報入力シート!K76="","",基本情報入力シート!K76)</f>
        <v/>
      </c>
      <c r="K55" s="233" t="str">
        <f>IF(基本情報入力シート!L76="","",基本情報入力シート!L76)</f>
        <v/>
      </c>
      <c r="L55" s="234" t="str">
        <f>IF(基本情報入力シート!M76="","",基本情報入力シート!M76)</f>
        <v/>
      </c>
      <c r="M55" s="234" t="str">
        <f>IF(基本情報入力シート!R76="","",基本情報入力シート!R76)</f>
        <v/>
      </c>
      <c r="N55" s="234" t="str">
        <f>IF(基本情報入力シート!W76="","",基本情報入力シート!W76)</f>
        <v/>
      </c>
      <c r="O55" s="229" t="str">
        <f>IF(基本情報入力シート!X76="","",基本情報入力シート!X76)</f>
        <v/>
      </c>
      <c r="P55" s="235" t="str">
        <f>IF(基本情報入力シート!Y76="","",基本情報入力シート!Y76)</f>
        <v/>
      </c>
      <c r="Q55" s="236" t="str">
        <f>IF(基本情報入力シート!Z76="","",基本情報入力シート!Z76)</f>
        <v/>
      </c>
      <c r="R55" s="263" t="str">
        <f>IF(基本情報入力シート!AA76="","",基本情報入力シート!AA76)</f>
        <v/>
      </c>
      <c r="S55" s="264"/>
      <c r="T55" s="265"/>
      <c r="U55" s="266" t="str">
        <f>IF(P55="","",VLOOKUP(P55,数式用!$A$5:$I$28,MATCH(T55,数式用!$H$4:$I$4,0)+7,0))</f>
        <v/>
      </c>
      <c r="V55" s="267"/>
      <c r="W55" s="101" t="s">
        <v>239</v>
      </c>
      <c r="X55" s="268"/>
      <c r="Y55" s="100" t="s">
        <v>240</v>
      </c>
      <c r="Z55" s="268"/>
      <c r="AA55" s="172" t="s">
        <v>241</v>
      </c>
      <c r="AB55" s="268"/>
      <c r="AC55" s="100" t="s">
        <v>240</v>
      </c>
      <c r="AD55" s="268"/>
      <c r="AE55" s="100" t="s">
        <v>242</v>
      </c>
      <c r="AF55" s="243" t="s">
        <v>243</v>
      </c>
      <c r="AG55" s="244" t="str">
        <f t="shared" si="5"/>
        <v/>
      </c>
      <c r="AH55" s="245" t="s">
        <v>244</v>
      </c>
      <c r="AI55" s="246" t="str">
        <f t="shared" si="8"/>
        <v/>
      </c>
      <c r="AK55" s="103" t="str">
        <f t="shared" si="6"/>
        <v>○</v>
      </c>
      <c r="AL55" s="104" t="str">
        <f t="shared" si="7"/>
        <v/>
      </c>
      <c r="AM55" s="105"/>
      <c r="AN55" s="105"/>
      <c r="AO55" s="105"/>
      <c r="AP55" s="105"/>
      <c r="AQ55" s="105"/>
      <c r="AR55" s="105"/>
      <c r="AS55" s="105"/>
      <c r="AT55" s="105"/>
      <c r="AU55" s="269"/>
    </row>
    <row r="56" spans="1:47" ht="33" customHeight="1" thickBot="1">
      <c r="A56" s="229">
        <f t="shared" si="4"/>
        <v>45</v>
      </c>
      <c r="B56" s="230" t="str">
        <f>IF(基本情報入力シート!C77="","",基本情報入力シート!C77)</f>
        <v/>
      </c>
      <c r="C56" s="231" t="str">
        <f>IF(基本情報入力シート!D77="","",基本情報入力シート!D77)</f>
        <v/>
      </c>
      <c r="D56" s="232" t="str">
        <f>IF(基本情報入力シート!E77="","",基本情報入力シート!E77)</f>
        <v/>
      </c>
      <c r="E56" s="232" t="str">
        <f>IF(基本情報入力シート!F77="","",基本情報入力シート!F77)</f>
        <v/>
      </c>
      <c r="F56" s="232" t="str">
        <f>IF(基本情報入力シート!G77="","",基本情報入力シート!G77)</f>
        <v/>
      </c>
      <c r="G56" s="232" t="str">
        <f>IF(基本情報入力シート!H77="","",基本情報入力シート!H77)</f>
        <v/>
      </c>
      <c r="H56" s="232" t="str">
        <f>IF(基本情報入力シート!I77="","",基本情報入力シート!I77)</f>
        <v/>
      </c>
      <c r="I56" s="232" t="str">
        <f>IF(基本情報入力シート!J77="","",基本情報入力シート!J77)</f>
        <v/>
      </c>
      <c r="J56" s="232" t="str">
        <f>IF(基本情報入力シート!K77="","",基本情報入力シート!K77)</f>
        <v/>
      </c>
      <c r="K56" s="233" t="str">
        <f>IF(基本情報入力シート!L77="","",基本情報入力シート!L77)</f>
        <v/>
      </c>
      <c r="L56" s="234" t="str">
        <f>IF(基本情報入力シート!M77="","",基本情報入力シート!M77)</f>
        <v/>
      </c>
      <c r="M56" s="234" t="str">
        <f>IF(基本情報入力シート!R77="","",基本情報入力シート!R77)</f>
        <v/>
      </c>
      <c r="N56" s="234" t="str">
        <f>IF(基本情報入力シート!W77="","",基本情報入力シート!W77)</f>
        <v/>
      </c>
      <c r="O56" s="229" t="str">
        <f>IF(基本情報入力シート!X77="","",基本情報入力シート!X77)</f>
        <v/>
      </c>
      <c r="P56" s="235" t="str">
        <f>IF(基本情報入力シート!Y77="","",基本情報入力シート!Y77)</f>
        <v/>
      </c>
      <c r="Q56" s="236" t="str">
        <f>IF(基本情報入力シート!Z77="","",基本情報入力シート!Z77)</f>
        <v/>
      </c>
      <c r="R56" s="263" t="str">
        <f>IF(基本情報入力シート!AA77="","",基本情報入力シート!AA77)</f>
        <v/>
      </c>
      <c r="S56" s="264"/>
      <c r="T56" s="265"/>
      <c r="U56" s="266" t="str">
        <f>IF(P56="","",VLOOKUP(P56,数式用!$A$5:$I$28,MATCH(T56,数式用!$H$4:$I$4,0)+7,0))</f>
        <v/>
      </c>
      <c r="V56" s="267"/>
      <c r="W56" s="101" t="s">
        <v>239</v>
      </c>
      <c r="X56" s="268"/>
      <c r="Y56" s="100" t="s">
        <v>240</v>
      </c>
      <c r="Z56" s="268"/>
      <c r="AA56" s="172" t="s">
        <v>241</v>
      </c>
      <c r="AB56" s="268"/>
      <c r="AC56" s="100" t="s">
        <v>240</v>
      </c>
      <c r="AD56" s="268"/>
      <c r="AE56" s="100" t="s">
        <v>242</v>
      </c>
      <c r="AF56" s="243" t="s">
        <v>243</v>
      </c>
      <c r="AG56" s="244" t="str">
        <f t="shared" si="5"/>
        <v/>
      </c>
      <c r="AH56" s="245" t="s">
        <v>244</v>
      </c>
      <c r="AI56" s="246" t="str">
        <f t="shared" si="8"/>
        <v/>
      </c>
      <c r="AK56" s="103" t="str">
        <f t="shared" si="6"/>
        <v>○</v>
      </c>
      <c r="AL56" s="104" t="str">
        <f t="shared" si="7"/>
        <v/>
      </c>
      <c r="AM56" s="105"/>
      <c r="AN56" s="105"/>
      <c r="AO56" s="105"/>
      <c r="AP56" s="105"/>
      <c r="AQ56" s="105"/>
      <c r="AR56" s="105"/>
      <c r="AS56" s="105"/>
      <c r="AT56" s="105"/>
      <c r="AU56" s="269"/>
    </row>
    <row r="57" spans="1:47" ht="33" customHeight="1" thickBot="1">
      <c r="A57" s="229">
        <f t="shared" si="4"/>
        <v>46</v>
      </c>
      <c r="B57" s="230" t="str">
        <f>IF(基本情報入力シート!C78="","",基本情報入力シート!C78)</f>
        <v/>
      </c>
      <c r="C57" s="231" t="str">
        <f>IF(基本情報入力シート!D78="","",基本情報入力シート!D78)</f>
        <v/>
      </c>
      <c r="D57" s="232" t="str">
        <f>IF(基本情報入力シート!E78="","",基本情報入力シート!E78)</f>
        <v/>
      </c>
      <c r="E57" s="232" t="str">
        <f>IF(基本情報入力シート!F78="","",基本情報入力シート!F78)</f>
        <v/>
      </c>
      <c r="F57" s="232" t="str">
        <f>IF(基本情報入力シート!G78="","",基本情報入力シート!G78)</f>
        <v/>
      </c>
      <c r="G57" s="232" t="str">
        <f>IF(基本情報入力シート!H78="","",基本情報入力シート!H78)</f>
        <v/>
      </c>
      <c r="H57" s="232" t="str">
        <f>IF(基本情報入力シート!I78="","",基本情報入力シート!I78)</f>
        <v/>
      </c>
      <c r="I57" s="232" t="str">
        <f>IF(基本情報入力シート!J78="","",基本情報入力シート!J78)</f>
        <v/>
      </c>
      <c r="J57" s="232" t="str">
        <f>IF(基本情報入力シート!K78="","",基本情報入力シート!K78)</f>
        <v/>
      </c>
      <c r="K57" s="233" t="str">
        <f>IF(基本情報入力シート!L78="","",基本情報入力シート!L78)</f>
        <v/>
      </c>
      <c r="L57" s="234" t="str">
        <f>IF(基本情報入力シート!M78="","",基本情報入力シート!M78)</f>
        <v/>
      </c>
      <c r="M57" s="234" t="str">
        <f>IF(基本情報入力シート!R78="","",基本情報入力シート!R78)</f>
        <v/>
      </c>
      <c r="N57" s="234" t="str">
        <f>IF(基本情報入力シート!W78="","",基本情報入力シート!W78)</f>
        <v/>
      </c>
      <c r="O57" s="229" t="str">
        <f>IF(基本情報入力シート!X78="","",基本情報入力シート!X78)</f>
        <v/>
      </c>
      <c r="P57" s="235" t="str">
        <f>IF(基本情報入力シート!Y78="","",基本情報入力シート!Y78)</f>
        <v/>
      </c>
      <c r="Q57" s="236" t="str">
        <f>IF(基本情報入力シート!Z78="","",基本情報入力シート!Z78)</f>
        <v/>
      </c>
      <c r="R57" s="263" t="str">
        <f>IF(基本情報入力シート!AA78="","",基本情報入力シート!AA78)</f>
        <v/>
      </c>
      <c r="S57" s="264"/>
      <c r="T57" s="265"/>
      <c r="U57" s="266" t="str">
        <f>IF(P57="","",VLOOKUP(P57,数式用!$A$5:$I$28,MATCH(T57,数式用!$H$4:$I$4,0)+7,0))</f>
        <v/>
      </c>
      <c r="V57" s="267"/>
      <c r="W57" s="101" t="s">
        <v>239</v>
      </c>
      <c r="X57" s="268"/>
      <c r="Y57" s="100" t="s">
        <v>240</v>
      </c>
      <c r="Z57" s="268"/>
      <c r="AA57" s="172" t="s">
        <v>241</v>
      </c>
      <c r="AB57" s="268"/>
      <c r="AC57" s="100" t="s">
        <v>240</v>
      </c>
      <c r="AD57" s="268"/>
      <c r="AE57" s="100" t="s">
        <v>242</v>
      </c>
      <c r="AF57" s="243" t="s">
        <v>243</v>
      </c>
      <c r="AG57" s="244" t="str">
        <f t="shared" si="5"/>
        <v/>
      </c>
      <c r="AH57" s="245" t="s">
        <v>244</v>
      </c>
      <c r="AI57" s="246" t="str">
        <f t="shared" si="8"/>
        <v/>
      </c>
      <c r="AK57" s="103" t="str">
        <f t="shared" si="6"/>
        <v>○</v>
      </c>
      <c r="AL57" s="104" t="str">
        <f t="shared" si="7"/>
        <v/>
      </c>
      <c r="AM57" s="105"/>
      <c r="AN57" s="105"/>
      <c r="AO57" s="105"/>
      <c r="AP57" s="105"/>
      <c r="AQ57" s="105"/>
      <c r="AR57" s="105"/>
      <c r="AS57" s="105"/>
      <c r="AT57" s="105"/>
      <c r="AU57" s="269"/>
    </row>
    <row r="58" spans="1:47" ht="33" customHeight="1" thickBot="1">
      <c r="A58" s="229">
        <f t="shared" si="4"/>
        <v>47</v>
      </c>
      <c r="B58" s="230" t="str">
        <f>IF(基本情報入力シート!C79="","",基本情報入力シート!C79)</f>
        <v/>
      </c>
      <c r="C58" s="231" t="str">
        <f>IF(基本情報入力シート!D79="","",基本情報入力シート!D79)</f>
        <v/>
      </c>
      <c r="D58" s="232" t="str">
        <f>IF(基本情報入力シート!E79="","",基本情報入力シート!E79)</f>
        <v/>
      </c>
      <c r="E58" s="232" t="str">
        <f>IF(基本情報入力シート!F79="","",基本情報入力シート!F79)</f>
        <v/>
      </c>
      <c r="F58" s="232" t="str">
        <f>IF(基本情報入力シート!G79="","",基本情報入力シート!G79)</f>
        <v/>
      </c>
      <c r="G58" s="232" t="str">
        <f>IF(基本情報入力シート!H79="","",基本情報入力シート!H79)</f>
        <v/>
      </c>
      <c r="H58" s="232" t="str">
        <f>IF(基本情報入力シート!I79="","",基本情報入力シート!I79)</f>
        <v/>
      </c>
      <c r="I58" s="232" t="str">
        <f>IF(基本情報入力シート!J79="","",基本情報入力シート!J79)</f>
        <v/>
      </c>
      <c r="J58" s="232" t="str">
        <f>IF(基本情報入力シート!K79="","",基本情報入力シート!K79)</f>
        <v/>
      </c>
      <c r="K58" s="233" t="str">
        <f>IF(基本情報入力シート!L79="","",基本情報入力シート!L79)</f>
        <v/>
      </c>
      <c r="L58" s="234" t="str">
        <f>IF(基本情報入力シート!M79="","",基本情報入力シート!M79)</f>
        <v/>
      </c>
      <c r="M58" s="234" t="str">
        <f>IF(基本情報入力シート!R79="","",基本情報入力シート!R79)</f>
        <v/>
      </c>
      <c r="N58" s="234" t="str">
        <f>IF(基本情報入力シート!W79="","",基本情報入力シート!W79)</f>
        <v/>
      </c>
      <c r="O58" s="229" t="str">
        <f>IF(基本情報入力シート!X79="","",基本情報入力シート!X79)</f>
        <v/>
      </c>
      <c r="P58" s="235" t="str">
        <f>IF(基本情報入力シート!Y79="","",基本情報入力シート!Y79)</f>
        <v/>
      </c>
      <c r="Q58" s="236" t="str">
        <f>IF(基本情報入力シート!Z79="","",基本情報入力シート!Z79)</f>
        <v/>
      </c>
      <c r="R58" s="263" t="str">
        <f>IF(基本情報入力シート!AA79="","",基本情報入力シート!AA79)</f>
        <v/>
      </c>
      <c r="S58" s="264"/>
      <c r="T58" s="265"/>
      <c r="U58" s="266" t="str">
        <f>IF(P58="","",VLOOKUP(P58,数式用!$A$5:$I$28,MATCH(T58,数式用!$H$4:$I$4,0)+7,0))</f>
        <v/>
      </c>
      <c r="V58" s="267"/>
      <c r="W58" s="101" t="s">
        <v>239</v>
      </c>
      <c r="X58" s="268"/>
      <c r="Y58" s="100" t="s">
        <v>240</v>
      </c>
      <c r="Z58" s="268"/>
      <c r="AA58" s="172" t="s">
        <v>241</v>
      </c>
      <c r="AB58" s="268"/>
      <c r="AC58" s="100" t="s">
        <v>240</v>
      </c>
      <c r="AD58" s="268"/>
      <c r="AE58" s="100" t="s">
        <v>242</v>
      </c>
      <c r="AF58" s="243" t="s">
        <v>243</v>
      </c>
      <c r="AG58" s="244" t="str">
        <f t="shared" si="5"/>
        <v/>
      </c>
      <c r="AH58" s="245" t="s">
        <v>244</v>
      </c>
      <c r="AI58" s="246" t="str">
        <f t="shared" si="8"/>
        <v/>
      </c>
      <c r="AK58" s="103" t="str">
        <f t="shared" si="6"/>
        <v>○</v>
      </c>
      <c r="AL58" s="104" t="str">
        <f t="shared" si="7"/>
        <v/>
      </c>
      <c r="AM58" s="105"/>
      <c r="AN58" s="105"/>
      <c r="AO58" s="105"/>
      <c r="AP58" s="105"/>
      <c r="AQ58" s="105"/>
      <c r="AR58" s="105"/>
      <c r="AS58" s="105"/>
      <c r="AT58" s="105"/>
      <c r="AU58" s="269"/>
    </row>
    <row r="59" spans="1:47" ht="33" customHeight="1" thickBot="1">
      <c r="A59" s="229">
        <f t="shared" si="4"/>
        <v>48</v>
      </c>
      <c r="B59" s="230" t="str">
        <f>IF(基本情報入力シート!C80="","",基本情報入力シート!C80)</f>
        <v/>
      </c>
      <c r="C59" s="231" t="str">
        <f>IF(基本情報入力シート!D80="","",基本情報入力シート!D80)</f>
        <v/>
      </c>
      <c r="D59" s="232" t="str">
        <f>IF(基本情報入力シート!E80="","",基本情報入力シート!E80)</f>
        <v/>
      </c>
      <c r="E59" s="232" t="str">
        <f>IF(基本情報入力シート!F80="","",基本情報入力シート!F80)</f>
        <v/>
      </c>
      <c r="F59" s="232" t="str">
        <f>IF(基本情報入力シート!G80="","",基本情報入力シート!G80)</f>
        <v/>
      </c>
      <c r="G59" s="232" t="str">
        <f>IF(基本情報入力シート!H80="","",基本情報入力シート!H80)</f>
        <v/>
      </c>
      <c r="H59" s="232" t="str">
        <f>IF(基本情報入力シート!I80="","",基本情報入力シート!I80)</f>
        <v/>
      </c>
      <c r="I59" s="232" t="str">
        <f>IF(基本情報入力シート!J80="","",基本情報入力シート!J80)</f>
        <v/>
      </c>
      <c r="J59" s="232" t="str">
        <f>IF(基本情報入力シート!K80="","",基本情報入力シート!K80)</f>
        <v/>
      </c>
      <c r="K59" s="233" t="str">
        <f>IF(基本情報入力シート!L80="","",基本情報入力シート!L80)</f>
        <v/>
      </c>
      <c r="L59" s="234" t="str">
        <f>IF(基本情報入力シート!M80="","",基本情報入力シート!M80)</f>
        <v/>
      </c>
      <c r="M59" s="234" t="str">
        <f>IF(基本情報入力シート!R80="","",基本情報入力シート!R80)</f>
        <v/>
      </c>
      <c r="N59" s="234" t="str">
        <f>IF(基本情報入力シート!W80="","",基本情報入力シート!W80)</f>
        <v/>
      </c>
      <c r="O59" s="229" t="str">
        <f>IF(基本情報入力シート!X80="","",基本情報入力シート!X80)</f>
        <v/>
      </c>
      <c r="P59" s="235" t="str">
        <f>IF(基本情報入力シート!Y80="","",基本情報入力シート!Y80)</f>
        <v/>
      </c>
      <c r="Q59" s="236" t="str">
        <f>IF(基本情報入力シート!Z80="","",基本情報入力シート!Z80)</f>
        <v/>
      </c>
      <c r="R59" s="263" t="str">
        <f>IF(基本情報入力シート!AA80="","",基本情報入力シート!AA80)</f>
        <v/>
      </c>
      <c r="S59" s="264"/>
      <c r="T59" s="265"/>
      <c r="U59" s="266" t="str">
        <f>IF(P59="","",VLOOKUP(P59,数式用!$A$5:$I$28,MATCH(T59,数式用!$H$4:$I$4,0)+7,0))</f>
        <v/>
      </c>
      <c r="V59" s="267"/>
      <c r="W59" s="101" t="s">
        <v>239</v>
      </c>
      <c r="X59" s="268"/>
      <c r="Y59" s="100" t="s">
        <v>240</v>
      </c>
      <c r="Z59" s="268"/>
      <c r="AA59" s="172" t="s">
        <v>241</v>
      </c>
      <c r="AB59" s="268"/>
      <c r="AC59" s="100" t="s">
        <v>240</v>
      </c>
      <c r="AD59" s="268"/>
      <c r="AE59" s="100" t="s">
        <v>242</v>
      </c>
      <c r="AF59" s="243" t="s">
        <v>243</v>
      </c>
      <c r="AG59" s="244" t="str">
        <f t="shared" si="5"/>
        <v/>
      </c>
      <c r="AH59" s="245" t="s">
        <v>244</v>
      </c>
      <c r="AI59" s="246" t="str">
        <f t="shared" si="8"/>
        <v/>
      </c>
      <c r="AK59" s="103" t="str">
        <f t="shared" si="6"/>
        <v>○</v>
      </c>
      <c r="AL59" s="104" t="str">
        <f t="shared" si="7"/>
        <v/>
      </c>
      <c r="AM59" s="105"/>
      <c r="AN59" s="105"/>
      <c r="AO59" s="105"/>
      <c r="AP59" s="105"/>
      <c r="AQ59" s="105"/>
      <c r="AR59" s="105"/>
      <c r="AS59" s="105"/>
      <c r="AT59" s="105"/>
      <c r="AU59" s="269"/>
    </row>
    <row r="60" spans="1:47" ht="33" customHeight="1" thickBot="1">
      <c r="A60" s="229">
        <f t="shared" si="4"/>
        <v>49</v>
      </c>
      <c r="B60" s="230" t="str">
        <f>IF(基本情報入力シート!C81="","",基本情報入力シート!C81)</f>
        <v/>
      </c>
      <c r="C60" s="231" t="str">
        <f>IF(基本情報入力シート!D81="","",基本情報入力シート!D81)</f>
        <v/>
      </c>
      <c r="D60" s="232" t="str">
        <f>IF(基本情報入力シート!E81="","",基本情報入力シート!E81)</f>
        <v/>
      </c>
      <c r="E60" s="232" t="str">
        <f>IF(基本情報入力シート!F81="","",基本情報入力シート!F81)</f>
        <v/>
      </c>
      <c r="F60" s="232" t="str">
        <f>IF(基本情報入力シート!G81="","",基本情報入力シート!G81)</f>
        <v/>
      </c>
      <c r="G60" s="232" t="str">
        <f>IF(基本情報入力シート!H81="","",基本情報入力シート!H81)</f>
        <v/>
      </c>
      <c r="H60" s="232" t="str">
        <f>IF(基本情報入力シート!I81="","",基本情報入力シート!I81)</f>
        <v/>
      </c>
      <c r="I60" s="232" t="str">
        <f>IF(基本情報入力シート!J81="","",基本情報入力シート!J81)</f>
        <v/>
      </c>
      <c r="J60" s="232" t="str">
        <f>IF(基本情報入力シート!K81="","",基本情報入力シート!K81)</f>
        <v/>
      </c>
      <c r="K60" s="233" t="str">
        <f>IF(基本情報入力シート!L81="","",基本情報入力シート!L81)</f>
        <v/>
      </c>
      <c r="L60" s="234" t="str">
        <f>IF(基本情報入力シート!M81="","",基本情報入力シート!M81)</f>
        <v/>
      </c>
      <c r="M60" s="234" t="str">
        <f>IF(基本情報入力シート!R81="","",基本情報入力シート!R81)</f>
        <v/>
      </c>
      <c r="N60" s="234" t="str">
        <f>IF(基本情報入力シート!W81="","",基本情報入力シート!W81)</f>
        <v/>
      </c>
      <c r="O60" s="229" t="str">
        <f>IF(基本情報入力シート!X81="","",基本情報入力シート!X81)</f>
        <v/>
      </c>
      <c r="P60" s="235" t="str">
        <f>IF(基本情報入力シート!Y81="","",基本情報入力シート!Y81)</f>
        <v/>
      </c>
      <c r="Q60" s="236" t="str">
        <f>IF(基本情報入力シート!Z81="","",基本情報入力シート!Z81)</f>
        <v/>
      </c>
      <c r="R60" s="263" t="str">
        <f>IF(基本情報入力シート!AA81="","",基本情報入力シート!AA81)</f>
        <v/>
      </c>
      <c r="S60" s="264"/>
      <c r="T60" s="265"/>
      <c r="U60" s="266" t="str">
        <f>IF(P60="","",VLOOKUP(P60,数式用!$A$5:$I$28,MATCH(T60,数式用!$H$4:$I$4,0)+7,0))</f>
        <v/>
      </c>
      <c r="V60" s="267"/>
      <c r="W60" s="101" t="s">
        <v>239</v>
      </c>
      <c r="X60" s="268"/>
      <c r="Y60" s="100" t="s">
        <v>240</v>
      </c>
      <c r="Z60" s="268"/>
      <c r="AA60" s="172" t="s">
        <v>241</v>
      </c>
      <c r="AB60" s="268"/>
      <c r="AC60" s="100" t="s">
        <v>240</v>
      </c>
      <c r="AD60" s="268"/>
      <c r="AE60" s="100" t="s">
        <v>242</v>
      </c>
      <c r="AF60" s="243" t="s">
        <v>243</v>
      </c>
      <c r="AG60" s="244" t="str">
        <f t="shared" si="5"/>
        <v/>
      </c>
      <c r="AH60" s="245" t="s">
        <v>244</v>
      </c>
      <c r="AI60" s="246" t="str">
        <f t="shared" si="8"/>
        <v/>
      </c>
      <c r="AK60" s="103" t="str">
        <f t="shared" si="6"/>
        <v>○</v>
      </c>
      <c r="AL60" s="104" t="str">
        <f t="shared" si="7"/>
        <v/>
      </c>
      <c r="AM60" s="105"/>
      <c r="AN60" s="105"/>
      <c r="AO60" s="105"/>
      <c r="AP60" s="105"/>
      <c r="AQ60" s="105"/>
      <c r="AR60" s="105"/>
      <c r="AS60" s="105"/>
      <c r="AT60" s="105"/>
      <c r="AU60" s="269"/>
    </row>
    <row r="61" spans="1:47" ht="33" customHeight="1" thickBot="1">
      <c r="A61" s="229">
        <f t="shared" si="4"/>
        <v>50</v>
      </c>
      <c r="B61" s="230" t="str">
        <f>IF(基本情報入力シート!C82="","",基本情報入力シート!C82)</f>
        <v/>
      </c>
      <c r="C61" s="231" t="str">
        <f>IF(基本情報入力シート!D82="","",基本情報入力シート!D82)</f>
        <v/>
      </c>
      <c r="D61" s="232" t="str">
        <f>IF(基本情報入力シート!E82="","",基本情報入力シート!E82)</f>
        <v/>
      </c>
      <c r="E61" s="232" t="str">
        <f>IF(基本情報入力シート!F82="","",基本情報入力シート!F82)</f>
        <v/>
      </c>
      <c r="F61" s="232" t="str">
        <f>IF(基本情報入力シート!G82="","",基本情報入力シート!G82)</f>
        <v/>
      </c>
      <c r="G61" s="232" t="str">
        <f>IF(基本情報入力シート!H82="","",基本情報入力シート!H82)</f>
        <v/>
      </c>
      <c r="H61" s="232" t="str">
        <f>IF(基本情報入力シート!I82="","",基本情報入力シート!I82)</f>
        <v/>
      </c>
      <c r="I61" s="232" t="str">
        <f>IF(基本情報入力シート!J82="","",基本情報入力シート!J82)</f>
        <v/>
      </c>
      <c r="J61" s="232" t="str">
        <f>IF(基本情報入力シート!K82="","",基本情報入力シート!K82)</f>
        <v/>
      </c>
      <c r="K61" s="233" t="str">
        <f>IF(基本情報入力シート!L82="","",基本情報入力シート!L82)</f>
        <v/>
      </c>
      <c r="L61" s="234" t="str">
        <f>IF(基本情報入力シート!M82="","",基本情報入力シート!M82)</f>
        <v/>
      </c>
      <c r="M61" s="234" t="str">
        <f>IF(基本情報入力シート!R82="","",基本情報入力シート!R82)</f>
        <v/>
      </c>
      <c r="N61" s="234" t="str">
        <f>IF(基本情報入力シート!W82="","",基本情報入力シート!W82)</f>
        <v/>
      </c>
      <c r="O61" s="229" t="str">
        <f>IF(基本情報入力シート!X82="","",基本情報入力シート!X82)</f>
        <v/>
      </c>
      <c r="P61" s="235" t="str">
        <f>IF(基本情報入力シート!Y82="","",基本情報入力シート!Y82)</f>
        <v/>
      </c>
      <c r="Q61" s="236" t="str">
        <f>IF(基本情報入力シート!Z82="","",基本情報入力シート!Z82)</f>
        <v/>
      </c>
      <c r="R61" s="263" t="str">
        <f>IF(基本情報入力シート!AA82="","",基本情報入力シート!AA82)</f>
        <v/>
      </c>
      <c r="S61" s="264"/>
      <c r="T61" s="265"/>
      <c r="U61" s="266" t="str">
        <f>IF(P61="","",VLOOKUP(P61,数式用!$A$5:$I$28,MATCH(T61,数式用!$H$4:$I$4,0)+7,0))</f>
        <v/>
      </c>
      <c r="V61" s="267"/>
      <c r="W61" s="101" t="s">
        <v>239</v>
      </c>
      <c r="X61" s="268"/>
      <c r="Y61" s="100" t="s">
        <v>240</v>
      </c>
      <c r="Z61" s="268"/>
      <c r="AA61" s="172" t="s">
        <v>241</v>
      </c>
      <c r="AB61" s="268"/>
      <c r="AC61" s="100" t="s">
        <v>240</v>
      </c>
      <c r="AD61" s="268"/>
      <c r="AE61" s="100" t="s">
        <v>242</v>
      </c>
      <c r="AF61" s="243" t="s">
        <v>243</v>
      </c>
      <c r="AG61" s="244" t="str">
        <f t="shared" si="5"/>
        <v/>
      </c>
      <c r="AH61" s="245" t="s">
        <v>244</v>
      </c>
      <c r="AI61" s="246" t="str">
        <f t="shared" si="8"/>
        <v/>
      </c>
      <c r="AK61" s="103" t="str">
        <f t="shared" si="6"/>
        <v>○</v>
      </c>
      <c r="AL61" s="104" t="str">
        <f t="shared" si="7"/>
        <v/>
      </c>
      <c r="AM61" s="105"/>
      <c r="AN61" s="105"/>
      <c r="AO61" s="105"/>
      <c r="AP61" s="105"/>
      <c r="AQ61" s="105"/>
      <c r="AR61" s="105"/>
      <c r="AS61" s="105"/>
      <c r="AT61" s="105"/>
      <c r="AU61" s="269"/>
    </row>
    <row r="62" spans="1:47" ht="33" customHeight="1" thickBot="1">
      <c r="A62" s="229">
        <f t="shared" si="4"/>
        <v>51</v>
      </c>
      <c r="B62" s="230" t="str">
        <f>IF(基本情報入力シート!C83="","",基本情報入力シート!C83)</f>
        <v/>
      </c>
      <c r="C62" s="231" t="str">
        <f>IF(基本情報入力シート!D83="","",基本情報入力シート!D83)</f>
        <v/>
      </c>
      <c r="D62" s="232" t="str">
        <f>IF(基本情報入力シート!E83="","",基本情報入力シート!E83)</f>
        <v/>
      </c>
      <c r="E62" s="232" t="str">
        <f>IF(基本情報入力シート!F83="","",基本情報入力シート!F83)</f>
        <v/>
      </c>
      <c r="F62" s="232" t="str">
        <f>IF(基本情報入力シート!G83="","",基本情報入力シート!G83)</f>
        <v/>
      </c>
      <c r="G62" s="232" t="str">
        <f>IF(基本情報入力シート!H83="","",基本情報入力シート!H83)</f>
        <v/>
      </c>
      <c r="H62" s="232" t="str">
        <f>IF(基本情報入力シート!I83="","",基本情報入力シート!I83)</f>
        <v/>
      </c>
      <c r="I62" s="232" t="str">
        <f>IF(基本情報入力シート!J83="","",基本情報入力シート!J83)</f>
        <v/>
      </c>
      <c r="J62" s="232" t="str">
        <f>IF(基本情報入力シート!K83="","",基本情報入力シート!K83)</f>
        <v/>
      </c>
      <c r="K62" s="233" t="str">
        <f>IF(基本情報入力シート!L83="","",基本情報入力シート!L83)</f>
        <v/>
      </c>
      <c r="L62" s="234" t="str">
        <f>IF(基本情報入力シート!M83="","",基本情報入力シート!M83)</f>
        <v/>
      </c>
      <c r="M62" s="234" t="str">
        <f>IF(基本情報入力シート!R83="","",基本情報入力シート!R83)</f>
        <v/>
      </c>
      <c r="N62" s="234" t="str">
        <f>IF(基本情報入力シート!W83="","",基本情報入力シート!W83)</f>
        <v/>
      </c>
      <c r="O62" s="229" t="str">
        <f>IF(基本情報入力シート!X83="","",基本情報入力シート!X83)</f>
        <v/>
      </c>
      <c r="P62" s="235" t="str">
        <f>IF(基本情報入力シート!Y83="","",基本情報入力シート!Y83)</f>
        <v/>
      </c>
      <c r="Q62" s="236" t="str">
        <f>IF(基本情報入力シート!Z83="","",基本情報入力シート!Z83)</f>
        <v/>
      </c>
      <c r="R62" s="263" t="str">
        <f>IF(基本情報入力シート!AA83="","",基本情報入力シート!AA83)</f>
        <v/>
      </c>
      <c r="S62" s="264"/>
      <c r="T62" s="265"/>
      <c r="U62" s="266" t="str">
        <f>IF(P62="","",VLOOKUP(P62,数式用!$A$5:$I$28,MATCH(T62,数式用!$H$4:$I$4,0)+7,0))</f>
        <v/>
      </c>
      <c r="V62" s="267"/>
      <c r="W62" s="101" t="s">
        <v>239</v>
      </c>
      <c r="X62" s="268"/>
      <c r="Y62" s="100" t="s">
        <v>240</v>
      </c>
      <c r="Z62" s="268"/>
      <c r="AA62" s="172" t="s">
        <v>241</v>
      </c>
      <c r="AB62" s="268"/>
      <c r="AC62" s="100" t="s">
        <v>240</v>
      </c>
      <c r="AD62" s="268"/>
      <c r="AE62" s="100" t="s">
        <v>242</v>
      </c>
      <c r="AF62" s="243" t="s">
        <v>243</v>
      </c>
      <c r="AG62" s="244" t="str">
        <f t="shared" si="5"/>
        <v/>
      </c>
      <c r="AH62" s="245" t="s">
        <v>244</v>
      </c>
      <c r="AI62" s="246" t="str">
        <f t="shared" si="8"/>
        <v/>
      </c>
      <c r="AK62" s="103" t="str">
        <f t="shared" si="6"/>
        <v>○</v>
      </c>
      <c r="AL62" s="104" t="str">
        <f t="shared" si="7"/>
        <v/>
      </c>
      <c r="AM62" s="105"/>
      <c r="AN62" s="105"/>
      <c r="AO62" s="105"/>
      <c r="AP62" s="105"/>
      <c r="AQ62" s="105"/>
      <c r="AR62" s="105"/>
      <c r="AS62" s="105"/>
      <c r="AT62" s="105"/>
      <c r="AU62" s="269"/>
    </row>
    <row r="63" spans="1:47" ht="33" customHeight="1" thickBot="1">
      <c r="A63" s="229">
        <f t="shared" si="4"/>
        <v>52</v>
      </c>
      <c r="B63" s="230" t="str">
        <f>IF(基本情報入力シート!C84="","",基本情報入力シート!C84)</f>
        <v/>
      </c>
      <c r="C63" s="231" t="str">
        <f>IF(基本情報入力シート!D84="","",基本情報入力シート!D84)</f>
        <v/>
      </c>
      <c r="D63" s="232" t="str">
        <f>IF(基本情報入力シート!E84="","",基本情報入力シート!E84)</f>
        <v/>
      </c>
      <c r="E63" s="232" t="str">
        <f>IF(基本情報入力シート!F84="","",基本情報入力シート!F84)</f>
        <v/>
      </c>
      <c r="F63" s="232" t="str">
        <f>IF(基本情報入力シート!G84="","",基本情報入力シート!G84)</f>
        <v/>
      </c>
      <c r="G63" s="232" t="str">
        <f>IF(基本情報入力シート!H84="","",基本情報入力シート!H84)</f>
        <v/>
      </c>
      <c r="H63" s="232" t="str">
        <f>IF(基本情報入力シート!I84="","",基本情報入力シート!I84)</f>
        <v/>
      </c>
      <c r="I63" s="232" t="str">
        <f>IF(基本情報入力シート!J84="","",基本情報入力シート!J84)</f>
        <v/>
      </c>
      <c r="J63" s="232" t="str">
        <f>IF(基本情報入力シート!K84="","",基本情報入力シート!K84)</f>
        <v/>
      </c>
      <c r="K63" s="233" t="str">
        <f>IF(基本情報入力シート!L84="","",基本情報入力シート!L84)</f>
        <v/>
      </c>
      <c r="L63" s="234" t="str">
        <f>IF(基本情報入力シート!M84="","",基本情報入力シート!M84)</f>
        <v/>
      </c>
      <c r="M63" s="234" t="str">
        <f>IF(基本情報入力シート!R84="","",基本情報入力シート!R84)</f>
        <v/>
      </c>
      <c r="N63" s="234" t="str">
        <f>IF(基本情報入力シート!W84="","",基本情報入力シート!W84)</f>
        <v/>
      </c>
      <c r="O63" s="229" t="str">
        <f>IF(基本情報入力シート!X84="","",基本情報入力シート!X84)</f>
        <v/>
      </c>
      <c r="P63" s="235" t="str">
        <f>IF(基本情報入力シート!Y84="","",基本情報入力シート!Y84)</f>
        <v/>
      </c>
      <c r="Q63" s="236" t="str">
        <f>IF(基本情報入力シート!Z84="","",基本情報入力シート!Z84)</f>
        <v/>
      </c>
      <c r="R63" s="263" t="str">
        <f>IF(基本情報入力シート!AA84="","",基本情報入力シート!AA84)</f>
        <v/>
      </c>
      <c r="S63" s="264"/>
      <c r="T63" s="265"/>
      <c r="U63" s="266" t="str">
        <f>IF(P63="","",VLOOKUP(P63,数式用!$A$5:$I$28,MATCH(T63,数式用!$H$4:$I$4,0)+7,0))</f>
        <v/>
      </c>
      <c r="V63" s="267"/>
      <c r="W63" s="101" t="s">
        <v>239</v>
      </c>
      <c r="X63" s="268"/>
      <c r="Y63" s="100" t="s">
        <v>240</v>
      </c>
      <c r="Z63" s="268"/>
      <c r="AA63" s="172" t="s">
        <v>241</v>
      </c>
      <c r="AB63" s="268"/>
      <c r="AC63" s="100" t="s">
        <v>240</v>
      </c>
      <c r="AD63" s="268"/>
      <c r="AE63" s="100" t="s">
        <v>242</v>
      </c>
      <c r="AF63" s="243" t="s">
        <v>243</v>
      </c>
      <c r="AG63" s="244" t="str">
        <f t="shared" si="5"/>
        <v/>
      </c>
      <c r="AH63" s="245" t="s">
        <v>244</v>
      </c>
      <c r="AI63" s="246" t="str">
        <f t="shared" si="8"/>
        <v/>
      </c>
      <c r="AK63" s="103" t="str">
        <f t="shared" si="6"/>
        <v>○</v>
      </c>
      <c r="AL63" s="104" t="str">
        <f t="shared" si="7"/>
        <v/>
      </c>
      <c r="AM63" s="105"/>
      <c r="AN63" s="105"/>
      <c r="AO63" s="105"/>
      <c r="AP63" s="105"/>
      <c r="AQ63" s="105"/>
      <c r="AR63" s="105"/>
      <c r="AS63" s="105"/>
      <c r="AT63" s="105"/>
      <c r="AU63" s="269"/>
    </row>
    <row r="64" spans="1:47" ht="33" customHeight="1" thickBot="1">
      <c r="A64" s="229">
        <f t="shared" si="4"/>
        <v>53</v>
      </c>
      <c r="B64" s="230" t="str">
        <f>IF(基本情報入力シート!C85="","",基本情報入力シート!C85)</f>
        <v/>
      </c>
      <c r="C64" s="231" t="str">
        <f>IF(基本情報入力シート!D85="","",基本情報入力シート!D85)</f>
        <v/>
      </c>
      <c r="D64" s="232" t="str">
        <f>IF(基本情報入力シート!E85="","",基本情報入力シート!E85)</f>
        <v/>
      </c>
      <c r="E64" s="232" t="str">
        <f>IF(基本情報入力シート!F85="","",基本情報入力シート!F85)</f>
        <v/>
      </c>
      <c r="F64" s="232" t="str">
        <f>IF(基本情報入力シート!G85="","",基本情報入力シート!G85)</f>
        <v/>
      </c>
      <c r="G64" s="232" t="str">
        <f>IF(基本情報入力シート!H85="","",基本情報入力シート!H85)</f>
        <v/>
      </c>
      <c r="H64" s="232" t="str">
        <f>IF(基本情報入力シート!I85="","",基本情報入力シート!I85)</f>
        <v/>
      </c>
      <c r="I64" s="232" t="str">
        <f>IF(基本情報入力シート!J85="","",基本情報入力シート!J85)</f>
        <v/>
      </c>
      <c r="J64" s="232" t="str">
        <f>IF(基本情報入力シート!K85="","",基本情報入力シート!K85)</f>
        <v/>
      </c>
      <c r="K64" s="233" t="str">
        <f>IF(基本情報入力シート!L85="","",基本情報入力シート!L85)</f>
        <v/>
      </c>
      <c r="L64" s="234" t="str">
        <f>IF(基本情報入力シート!M85="","",基本情報入力シート!M85)</f>
        <v/>
      </c>
      <c r="M64" s="234" t="str">
        <f>IF(基本情報入力シート!R85="","",基本情報入力シート!R85)</f>
        <v/>
      </c>
      <c r="N64" s="234" t="str">
        <f>IF(基本情報入力シート!W85="","",基本情報入力シート!W85)</f>
        <v/>
      </c>
      <c r="O64" s="229" t="str">
        <f>IF(基本情報入力シート!X85="","",基本情報入力シート!X85)</f>
        <v/>
      </c>
      <c r="P64" s="235" t="str">
        <f>IF(基本情報入力シート!Y85="","",基本情報入力シート!Y85)</f>
        <v/>
      </c>
      <c r="Q64" s="236" t="str">
        <f>IF(基本情報入力シート!Z85="","",基本情報入力シート!Z85)</f>
        <v/>
      </c>
      <c r="R64" s="263" t="str">
        <f>IF(基本情報入力シート!AA85="","",基本情報入力シート!AA85)</f>
        <v/>
      </c>
      <c r="S64" s="264"/>
      <c r="T64" s="265"/>
      <c r="U64" s="266" t="str">
        <f>IF(P64="","",VLOOKUP(P64,数式用!$A$5:$I$28,MATCH(T64,数式用!$H$4:$I$4,0)+7,0))</f>
        <v/>
      </c>
      <c r="V64" s="267"/>
      <c r="W64" s="101" t="s">
        <v>239</v>
      </c>
      <c r="X64" s="268"/>
      <c r="Y64" s="100" t="s">
        <v>240</v>
      </c>
      <c r="Z64" s="268"/>
      <c r="AA64" s="172" t="s">
        <v>241</v>
      </c>
      <c r="AB64" s="268"/>
      <c r="AC64" s="100" t="s">
        <v>240</v>
      </c>
      <c r="AD64" s="268"/>
      <c r="AE64" s="100" t="s">
        <v>242</v>
      </c>
      <c r="AF64" s="243" t="s">
        <v>243</v>
      </c>
      <c r="AG64" s="244" t="str">
        <f t="shared" si="5"/>
        <v/>
      </c>
      <c r="AH64" s="245" t="s">
        <v>244</v>
      </c>
      <c r="AI64" s="246" t="str">
        <f t="shared" si="8"/>
        <v/>
      </c>
      <c r="AK64" s="103" t="str">
        <f t="shared" si="6"/>
        <v>○</v>
      </c>
      <c r="AL64" s="104" t="str">
        <f t="shared" si="7"/>
        <v/>
      </c>
      <c r="AM64" s="105"/>
      <c r="AN64" s="105"/>
      <c r="AO64" s="105"/>
      <c r="AP64" s="105"/>
      <c r="AQ64" s="105"/>
      <c r="AR64" s="105"/>
      <c r="AS64" s="105"/>
      <c r="AT64" s="105"/>
      <c r="AU64" s="269"/>
    </row>
    <row r="65" spans="1:47" ht="33" customHeight="1" thickBot="1">
      <c r="A65" s="229">
        <f t="shared" si="4"/>
        <v>54</v>
      </c>
      <c r="B65" s="230" t="str">
        <f>IF(基本情報入力シート!C86="","",基本情報入力シート!C86)</f>
        <v/>
      </c>
      <c r="C65" s="231" t="str">
        <f>IF(基本情報入力シート!D86="","",基本情報入力シート!D86)</f>
        <v/>
      </c>
      <c r="D65" s="232" t="str">
        <f>IF(基本情報入力シート!E86="","",基本情報入力シート!E86)</f>
        <v/>
      </c>
      <c r="E65" s="232" t="str">
        <f>IF(基本情報入力シート!F86="","",基本情報入力シート!F86)</f>
        <v/>
      </c>
      <c r="F65" s="232" t="str">
        <f>IF(基本情報入力シート!G86="","",基本情報入力シート!G86)</f>
        <v/>
      </c>
      <c r="G65" s="232" t="str">
        <f>IF(基本情報入力シート!H86="","",基本情報入力シート!H86)</f>
        <v/>
      </c>
      <c r="H65" s="232" t="str">
        <f>IF(基本情報入力シート!I86="","",基本情報入力シート!I86)</f>
        <v/>
      </c>
      <c r="I65" s="232" t="str">
        <f>IF(基本情報入力シート!J86="","",基本情報入力シート!J86)</f>
        <v/>
      </c>
      <c r="J65" s="232" t="str">
        <f>IF(基本情報入力シート!K86="","",基本情報入力シート!K86)</f>
        <v/>
      </c>
      <c r="K65" s="233" t="str">
        <f>IF(基本情報入力シート!L86="","",基本情報入力シート!L86)</f>
        <v/>
      </c>
      <c r="L65" s="234" t="str">
        <f>IF(基本情報入力シート!M86="","",基本情報入力シート!M86)</f>
        <v/>
      </c>
      <c r="M65" s="234" t="str">
        <f>IF(基本情報入力シート!R86="","",基本情報入力シート!R86)</f>
        <v/>
      </c>
      <c r="N65" s="234" t="str">
        <f>IF(基本情報入力シート!W86="","",基本情報入力シート!W86)</f>
        <v/>
      </c>
      <c r="O65" s="229" t="str">
        <f>IF(基本情報入力シート!X86="","",基本情報入力シート!X86)</f>
        <v/>
      </c>
      <c r="P65" s="235" t="str">
        <f>IF(基本情報入力シート!Y86="","",基本情報入力シート!Y86)</f>
        <v/>
      </c>
      <c r="Q65" s="236" t="str">
        <f>IF(基本情報入力シート!Z86="","",基本情報入力シート!Z86)</f>
        <v/>
      </c>
      <c r="R65" s="263" t="str">
        <f>IF(基本情報入力シート!AA86="","",基本情報入力シート!AA86)</f>
        <v/>
      </c>
      <c r="S65" s="264"/>
      <c r="T65" s="265"/>
      <c r="U65" s="266" t="str">
        <f>IF(P65="","",VLOOKUP(P65,数式用!$A$5:$I$28,MATCH(T65,数式用!$H$4:$I$4,0)+7,0))</f>
        <v/>
      </c>
      <c r="V65" s="267"/>
      <c r="W65" s="101" t="s">
        <v>239</v>
      </c>
      <c r="X65" s="268"/>
      <c r="Y65" s="100" t="s">
        <v>240</v>
      </c>
      <c r="Z65" s="268"/>
      <c r="AA65" s="172" t="s">
        <v>241</v>
      </c>
      <c r="AB65" s="268"/>
      <c r="AC65" s="100" t="s">
        <v>240</v>
      </c>
      <c r="AD65" s="268"/>
      <c r="AE65" s="100" t="s">
        <v>242</v>
      </c>
      <c r="AF65" s="243" t="s">
        <v>243</v>
      </c>
      <c r="AG65" s="244" t="str">
        <f t="shared" si="5"/>
        <v/>
      </c>
      <c r="AH65" s="245" t="s">
        <v>244</v>
      </c>
      <c r="AI65" s="246" t="str">
        <f t="shared" si="8"/>
        <v/>
      </c>
      <c r="AK65" s="103" t="str">
        <f t="shared" si="6"/>
        <v>○</v>
      </c>
      <c r="AL65" s="104" t="str">
        <f t="shared" si="7"/>
        <v/>
      </c>
      <c r="AM65" s="105"/>
      <c r="AN65" s="105"/>
      <c r="AO65" s="105"/>
      <c r="AP65" s="105"/>
      <c r="AQ65" s="105"/>
      <c r="AR65" s="105"/>
      <c r="AS65" s="105"/>
      <c r="AT65" s="105"/>
      <c r="AU65" s="269"/>
    </row>
    <row r="66" spans="1:47" ht="33" customHeight="1" thickBot="1">
      <c r="A66" s="229">
        <f t="shared" si="4"/>
        <v>55</v>
      </c>
      <c r="B66" s="230" t="str">
        <f>IF(基本情報入力シート!C87="","",基本情報入力シート!C87)</f>
        <v/>
      </c>
      <c r="C66" s="231" t="str">
        <f>IF(基本情報入力シート!D87="","",基本情報入力シート!D87)</f>
        <v/>
      </c>
      <c r="D66" s="232" t="str">
        <f>IF(基本情報入力シート!E87="","",基本情報入力シート!E87)</f>
        <v/>
      </c>
      <c r="E66" s="232" t="str">
        <f>IF(基本情報入力シート!F87="","",基本情報入力シート!F87)</f>
        <v/>
      </c>
      <c r="F66" s="232" t="str">
        <f>IF(基本情報入力シート!G87="","",基本情報入力シート!G87)</f>
        <v/>
      </c>
      <c r="G66" s="232" t="str">
        <f>IF(基本情報入力シート!H87="","",基本情報入力シート!H87)</f>
        <v/>
      </c>
      <c r="H66" s="232" t="str">
        <f>IF(基本情報入力シート!I87="","",基本情報入力シート!I87)</f>
        <v/>
      </c>
      <c r="I66" s="232" t="str">
        <f>IF(基本情報入力シート!J87="","",基本情報入力シート!J87)</f>
        <v/>
      </c>
      <c r="J66" s="232" t="str">
        <f>IF(基本情報入力シート!K87="","",基本情報入力シート!K87)</f>
        <v/>
      </c>
      <c r="K66" s="233" t="str">
        <f>IF(基本情報入力シート!L87="","",基本情報入力シート!L87)</f>
        <v/>
      </c>
      <c r="L66" s="234" t="str">
        <f>IF(基本情報入力シート!M87="","",基本情報入力シート!M87)</f>
        <v/>
      </c>
      <c r="M66" s="234" t="str">
        <f>IF(基本情報入力シート!R87="","",基本情報入力シート!R87)</f>
        <v/>
      </c>
      <c r="N66" s="234" t="str">
        <f>IF(基本情報入力シート!W87="","",基本情報入力シート!W87)</f>
        <v/>
      </c>
      <c r="O66" s="229" t="str">
        <f>IF(基本情報入力シート!X87="","",基本情報入力シート!X87)</f>
        <v/>
      </c>
      <c r="P66" s="235" t="str">
        <f>IF(基本情報入力シート!Y87="","",基本情報入力シート!Y87)</f>
        <v/>
      </c>
      <c r="Q66" s="236" t="str">
        <f>IF(基本情報入力シート!Z87="","",基本情報入力シート!Z87)</f>
        <v/>
      </c>
      <c r="R66" s="263" t="str">
        <f>IF(基本情報入力シート!AA87="","",基本情報入力シート!AA87)</f>
        <v/>
      </c>
      <c r="S66" s="264"/>
      <c r="T66" s="265"/>
      <c r="U66" s="266" t="str">
        <f>IF(P66="","",VLOOKUP(P66,数式用!$A$5:$I$28,MATCH(T66,数式用!$H$4:$I$4,0)+7,0))</f>
        <v/>
      </c>
      <c r="V66" s="267"/>
      <c r="W66" s="101" t="s">
        <v>239</v>
      </c>
      <c r="X66" s="268"/>
      <c r="Y66" s="100" t="s">
        <v>240</v>
      </c>
      <c r="Z66" s="268"/>
      <c r="AA66" s="172" t="s">
        <v>241</v>
      </c>
      <c r="AB66" s="268"/>
      <c r="AC66" s="100" t="s">
        <v>240</v>
      </c>
      <c r="AD66" s="268"/>
      <c r="AE66" s="100" t="s">
        <v>242</v>
      </c>
      <c r="AF66" s="243" t="s">
        <v>243</v>
      </c>
      <c r="AG66" s="244" t="str">
        <f t="shared" si="5"/>
        <v/>
      </c>
      <c r="AH66" s="245" t="s">
        <v>244</v>
      </c>
      <c r="AI66" s="246" t="str">
        <f t="shared" si="8"/>
        <v/>
      </c>
      <c r="AK66" s="103" t="str">
        <f t="shared" si="6"/>
        <v>○</v>
      </c>
      <c r="AL66" s="104" t="str">
        <f t="shared" si="7"/>
        <v/>
      </c>
      <c r="AM66" s="105"/>
      <c r="AN66" s="105"/>
      <c r="AO66" s="105"/>
      <c r="AP66" s="105"/>
      <c r="AQ66" s="105"/>
      <c r="AR66" s="105"/>
      <c r="AS66" s="105"/>
      <c r="AT66" s="105"/>
      <c r="AU66" s="269"/>
    </row>
    <row r="67" spans="1:47" ht="33" customHeight="1" thickBot="1">
      <c r="A67" s="229">
        <f t="shared" si="4"/>
        <v>56</v>
      </c>
      <c r="B67" s="230" t="str">
        <f>IF(基本情報入力シート!C88="","",基本情報入力シート!C88)</f>
        <v/>
      </c>
      <c r="C67" s="231" t="str">
        <f>IF(基本情報入力シート!D88="","",基本情報入力シート!D88)</f>
        <v/>
      </c>
      <c r="D67" s="232" t="str">
        <f>IF(基本情報入力シート!E88="","",基本情報入力シート!E88)</f>
        <v/>
      </c>
      <c r="E67" s="232" t="str">
        <f>IF(基本情報入力シート!F88="","",基本情報入力シート!F88)</f>
        <v/>
      </c>
      <c r="F67" s="232" t="str">
        <f>IF(基本情報入力シート!G88="","",基本情報入力シート!G88)</f>
        <v/>
      </c>
      <c r="G67" s="232" t="str">
        <f>IF(基本情報入力シート!H88="","",基本情報入力シート!H88)</f>
        <v/>
      </c>
      <c r="H67" s="232" t="str">
        <f>IF(基本情報入力シート!I88="","",基本情報入力シート!I88)</f>
        <v/>
      </c>
      <c r="I67" s="232" t="str">
        <f>IF(基本情報入力シート!J88="","",基本情報入力シート!J88)</f>
        <v/>
      </c>
      <c r="J67" s="232" t="str">
        <f>IF(基本情報入力シート!K88="","",基本情報入力シート!K88)</f>
        <v/>
      </c>
      <c r="K67" s="233" t="str">
        <f>IF(基本情報入力シート!L88="","",基本情報入力シート!L88)</f>
        <v/>
      </c>
      <c r="L67" s="234" t="str">
        <f>IF(基本情報入力シート!M88="","",基本情報入力シート!M88)</f>
        <v/>
      </c>
      <c r="M67" s="234" t="str">
        <f>IF(基本情報入力シート!R88="","",基本情報入力シート!R88)</f>
        <v/>
      </c>
      <c r="N67" s="234" t="str">
        <f>IF(基本情報入力シート!W88="","",基本情報入力シート!W88)</f>
        <v/>
      </c>
      <c r="O67" s="229" t="str">
        <f>IF(基本情報入力シート!X88="","",基本情報入力シート!X88)</f>
        <v/>
      </c>
      <c r="P67" s="235" t="str">
        <f>IF(基本情報入力シート!Y88="","",基本情報入力シート!Y88)</f>
        <v/>
      </c>
      <c r="Q67" s="236" t="str">
        <f>IF(基本情報入力シート!Z88="","",基本情報入力シート!Z88)</f>
        <v/>
      </c>
      <c r="R67" s="263" t="str">
        <f>IF(基本情報入力シート!AA88="","",基本情報入力シート!AA88)</f>
        <v/>
      </c>
      <c r="S67" s="264"/>
      <c r="T67" s="265"/>
      <c r="U67" s="266" t="str">
        <f>IF(P67="","",VLOOKUP(P67,数式用!$A$5:$I$28,MATCH(T67,数式用!$H$4:$I$4,0)+7,0))</f>
        <v/>
      </c>
      <c r="V67" s="267"/>
      <c r="W67" s="101" t="s">
        <v>239</v>
      </c>
      <c r="X67" s="268"/>
      <c r="Y67" s="100" t="s">
        <v>240</v>
      </c>
      <c r="Z67" s="268"/>
      <c r="AA67" s="172" t="s">
        <v>241</v>
      </c>
      <c r="AB67" s="268"/>
      <c r="AC67" s="100" t="s">
        <v>240</v>
      </c>
      <c r="AD67" s="268"/>
      <c r="AE67" s="100" t="s">
        <v>242</v>
      </c>
      <c r="AF67" s="243" t="s">
        <v>243</v>
      </c>
      <c r="AG67" s="244" t="str">
        <f t="shared" si="5"/>
        <v/>
      </c>
      <c r="AH67" s="245" t="s">
        <v>244</v>
      </c>
      <c r="AI67" s="246" t="str">
        <f t="shared" si="8"/>
        <v/>
      </c>
      <c r="AK67" s="103" t="str">
        <f t="shared" si="6"/>
        <v>○</v>
      </c>
      <c r="AL67" s="104" t="str">
        <f t="shared" si="7"/>
        <v/>
      </c>
      <c r="AM67" s="105"/>
      <c r="AN67" s="105"/>
      <c r="AO67" s="105"/>
      <c r="AP67" s="105"/>
      <c r="AQ67" s="105"/>
      <c r="AR67" s="105"/>
      <c r="AS67" s="105"/>
      <c r="AT67" s="105"/>
      <c r="AU67" s="269"/>
    </row>
    <row r="68" spans="1:47" ht="33" customHeight="1" thickBot="1">
      <c r="A68" s="229">
        <f t="shared" si="4"/>
        <v>57</v>
      </c>
      <c r="B68" s="230" t="str">
        <f>IF(基本情報入力シート!C89="","",基本情報入力シート!C89)</f>
        <v/>
      </c>
      <c r="C68" s="231" t="str">
        <f>IF(基本情報入力シート!D89="","",基本情報入力シート!D89)</f>
        <v/>
      </c>
      <c r="D68" s="232" t="str">
        <f>IF(基本情報入力シート!E89="","",基本情報入力シート!E89)</f>
        <v/>
      </c>
      <c r="E68" s="232" t="str">
        <f>IF(基本情報入力シート!F89="","",基本情報入力シート!F89)</f>
        <v/>
      </c>
      <c r="F68" s="232" t="str">
        <f>IF(基本情報入力シート!G89="","",基本情報入力シート!G89)</f>
        <v/>
      </c>
      <c r="G68" s="232" t="str">
        <f>IF(基本情報入力シート!H89="","",基本情報入力シート!H89)</f>
        <v/>
      </c>
      <c r="H68" s="232" t="str">
        <f>IF(基本情報入力シート!I89="","",基本情報入力シート!I89)</f>
        <v/>
      </c>
      <c r="I68" s="232" t="str">
        <f>IF(基本情報入力シート!J89="","",基本情報入力シート!J89)</f>
        <v/>
      </c>
      <c r="J68" s="232" t="str">
        <f>IF(基本情報入力シート!K89="","",基本情報入力シート!K89)</f>
        <v/>
      </c>
      <c r="K68" s="233" t="str">
        <f>IF(基本情報入力シート!L89="","",基本情報入力シート!L89)</f>
        <v/>
      </c>
      <c r="L68" s="234" t="str">
        <f>IF(基本情報入力シート!M89="","",基本情報入力シート!M89)</f>
        <v/>
      </c>
      <c r="M68" s="234" t="str">
        <f>IF(基本情報入力シート!R89="","",基本情報入力シート!R89)</f>
        <v/>
      </c>
      <c r="N68" s="234" t="str">
        <f>IF(基本情報入力シート!W89="","",基本情報入力シート!W89)</f>
        <v/>
      </c>
      <c r="O68" s="229" t="str">
        <f>IF(基本情報入力シート!X89="","",基本情報入力シート!X89)</f>
        <v/>
      </c>
      <c r="P68" s="235" t="str">
        <f>IF(基本情報入力シート!Y89="","",基本情報入力シート!Y89)</f>
        <v/>
      </c>
      <c r="Q68" s="236" t="str">
        <f>IF(基本情報入力シート!Z89="","",基本情報入力シート!Z89)</f>
        <v/>
      </c>
      <c r="R68" s="263" t="str">
        <f>IF(基本情報入力シート!AA89="","",基本情報入力シート!AA89)</f>
        <v/>
      </c>
      <c r="S68" s="264"/>
      <c r="T68" s="265"/>
      <c r="U68" s="266" t="str">
        <f>IF(P68="","",VLOOKUP(P68,数式用!$A$5:$I$28,MATCH(T68,数式用!$H$4:$I$4,0)+7,0))</f>
        <v/>
      </c>
      <c r="V68" s="267"/>
      <c r="W68" s="101" t="s">
        <v>239</v>
      </c>
      <c r="X68" s="268"/>
      <c r="Y68" s="100" t="s">
        <v>240</v>
      </c>
      <c r="Z68" s="268"/>
      <c r="AA68" s="172" t="s">
        <v>241</v>
      </c>
      <c r="AB68" s="268"/>
      <c r="AC68" s="100" t="s">
        <v>240</v>
      </c>
      <c r="AD68" s="268"/>
      <c r="AE68" s="100" t="s">
        <v>242</v>
      </c>
      <c r="AF68" s="243" t="s">
        <v>243</v>
      </c>
      <c r="AG68" s="244" t="str">
        <f t="shared" si="5"/>
        <v/>
      </c>
      <c r="AH68" s="245" t="s">
        <v>244</v>
      </c>
      <c r="AI68" s="246" t="str">
        <f t="shared" si="8"/>
        <v/>
      </c>
      <c r="AK68" s="103" t="str">
        <f t="shared" si="6"/>
        <v>○</v>
      </c>
      <c r="AL68" s="104" t="str">
        <f t="shared" si="7"/>
        <v/>
      </c>
      <c r="AM68" s="105"/>
      <c r="AN68" s="105"/>
      <c r="AO68" s="105"/>
      <c r="AP68" s="105"/>
      <c r="AQ68" s="105"/>
      <c r="AR68" s="105"/>
      <c r="AS68" s="105"/>
      <c r="AT68" s="105"/>
      <c r="AU68" s="269"/>
    </row>
    <row r="69" spans="1:47" ht="33" customHeight="1" thickBot="1">
      <c r="A69" s="229">
        <f t="shared" si="4"/>
        <v>58</v>
      </c>
      <c r="B69" s="230" t="str">
        <f>IF(基本情報入力シート!C90="","",基本情報入力シート!C90)</f>
        <v/>
      </c>
      <c r="C69" s="231" t="str">
        <f>IF(基本情報入力シート!D90="","",基本情報入力シート!D90)</f>
        <v/>
      </c>
      <c r="D69" s="232" t="str">
        <f>IF(基本情報入力シート!E90="","",基本情報入力シート!E90)</f>
        <v/>
      </c>
      <c r="E69" s="232" t="str">
        <f>IF(基本情報入力シート!F90="","",基本情報入力シート!F90)</f>
        <v/>
      </c>
      <c r="F69" s="232" t="str">
        <f>IF(基本情報入力シート!G90="","",基本情報入力シート!G90)</f>
        <v/>
      </c>
      <c r="G69" s="232" t="str">
        <f>IF(基本情報入力シート!H90="","",基本情報入力シート!H90)</f>
        <v/>
      </c>
      <c r="H69" s="232" t="str">
        <f>IF(基本情報入力シート!I90="","",基本情報入力シート!I90)</f>
        <v/>
      </c>
      <c r="I69" s="232" t="str">
        <f>IF(基本情報入力シート!J90="","",基本情報入力シート!J90)</f>
        <v/>
      </c>
      <c r="J69" s="232" t="str">
        <f>IF(基本情報入力シート!K90="","",基本情報入力シート!K90)</f>
        <v/>
      </c>
      <c r="K69" s="233" t="str">
        <f>IF(基本情報入力シート!L90="","",基本情報入力シート!L90)</f>
        <v/>
      </c>
      <c r="L69" s="234" t="str">
        <f>IF(基本情報入力シート!M90="","",基本情報入力シート!M90)</f>
        <v/>
      </c>
      <c r="M69" s="234" t="str">
        <f>IF(基本情報入力シート!R90="","",基本情報入力シート!R90)</f>
        <v/>
      </c>
      <c r="N69" s="234" t="str">
        <f>IF(基本情報入力シート!W90="","",基本情報入力シート!W90)</f>
        <v/>
      </c>
      <c r="O69" s="229" t="str">
        <f>IF(基本情報入力シート!X90="","",基本情報入力シート!X90)</f>
        <v/>
      </c>
      <c r="P69" s="235" t="str">
        <f>IF(基本情報入力シート!Y90="","",基本情報入力シート!Y90)</f>
        <v/>
      </c>
      <c r="Q69" s="236" t="str">
        <f>IF(基本情報入力シート!Z90="","",基本情報入力シート!Z90)</f>
        <v/>
      </c>
      <c r="R69" s="263" t="str">
        <f>IF(基本情報入力シート!AA90="","",基本情報入力シート!AA90)</f>
        <v/>
      </c>
      <c r="S69" s="264"/>
      <c r="T69" s="265"/>
      <c r="U69" s="266" t="str">
        <f>IF(P69="","",VLOOKUP(P69,数式用!$A$5:$I$28,MATCH(T69,数式用!$H$4:$I$4,0)+7,0))</f>
        <v/>
      </c>
      <c r="V69" s="267"/>
      <c r="W69" s="101" t="s">
        <v>239</v>
      </c>
      <c r="X69" s="268"/>
      <c r="Y69" s="100" t="s">
        <v>240</v>
      </c>
      <c r="Z69" s="268"/>
      <c r="AA69" s="172" t="s">
        <v>241</v>
      </c>
      <c r="AB69" s="268"/>
      <c r="AC69" s="100" t="s">
        <v>240</v>
      </c>
      <c r="AD69" s="268"/>
      <c r="AE69" s="100" t="s">
        <v>242</v>
      </c>
      <c r="AF69" s="243" t="s">
        <v>243</v>
      </c>
      <c r="AG69" s="244" t="str">
        <f t="shared" si="5"/>
        <v/>
      </c>
      <c r="AH69" s="245" t="s">
        <v>244</v>
      </c>
      <c r="AI69" s="246" t="str">
        <f t="shared" si="8"/>
        <v/>
      </c>
      <c r="AK69" s="103" t="str">
        <f t="shared" si="6"/>
        <v>○</v>
      </c>
      <c r="AL69" s="104" t="str">
        <f t="shared" si="7"/>
        <v/>
      </c>
      <c r="AM69" s="105"/>
      <c r="AN69" s="105"/>
      <c r="AO69" s="105"/>
      <c r="AP69" s="105"/>
      <c r="AQ69" s="105"/>
      <c r="AR69" s="105"/>
      <c r="AS69" s="105"/>
      <c r="AT69" s="105"/>
      <c r="AU69" s="269"/>
    </row>
    <row r="70" spans="1:47" ht="33" customHeight="1" thickBot="1">
      <c r="A70" s="229">
        <f t="shared" si="4"/>
        <v>59</v>
      </c>
      <c r="B70" s="230" t="str">
        <f>IF(基本情報入力シート!C91="","",基本情報入力シート!C91)</f>
        <v/>
      </c>
      <c r="C70" s="231" t="str">
        <f>IF(基本情報入力シート!D91="","",基本情報入力シート!D91)</f>
        <v/>
      </c>
      <c r="D70" s="232" t="str">
        <f>IF(基本情報入力シート!E91="","",基本情報入力シート!E91)</f>
        <v/>
      </c>
      <c r="E70" s="232" t="str">
        <f>IF(基本情報入力シート!F91="","",基本情報入力シート!F91)</f>
        <v/>
      </c>
      <c r="F70" s="232" t="str">
        <f>IF(基本情報入力シート!G91="","",基本情報入力シート!G91)</f>
        <v/>
      </c>
      <c r="G70" s="232" t="str">
        <f>IF(基本情報入力シート!H91="","",基本情報入力シート!H91)</f>
        <v/>
      </c>
      <c r="H70" s="232" t="str">
        <f>IF(基本情報入力シート!I91="","",基本情報入力シート!I91)</f>
        <v/>
      </c>
      <c r="I70" s="232" t="str">
        <f>IF(基本情報入力シート!J91="","",基本情報入力シート!J91)</f>
        <v/>
      </c>
      <c r="J70" s="232" t="str">
        <f>IF(基本情報入力シート!K91="","",基本情報入力シート!K91)</f>
        <v/>
      </c>
      <c r="K70" s="233" t="str">
        <f>IF(基本情報入力シート!L91="","",基本情報入力シート!L91)</f>
        <v/>
      </c>
      <c r="L70" s="234" t="str">
        <f>IF(基本情報入力シート!M91="","",基本情報入力シート!M91)</f>
        <v/>
      </c>
      <c r="M70" s="234" t="str">
        <f>IF(基本情報入力シート!R91="","",基本情報入力シート!R91)</f>
        <v/>
      </c>
      <c r="N70" s="234" t="str">
        <f>IF(基本情報入力シート!W91="","",基本情報入力シート!W91)</f>
        <v/>
      </c>
      <c r="O70" s="229" t="str">
        <f>IF(基本情報入力シート!X91="","",基本情報入力シート!X91)</f>
        <v/>
      </c>
      <c r="P70" s="235" t="str">
        <f>IF(基本情報入力シート!Y91="","",基本情報入力シート!Y91)</f>
        <v/>
      </c>
      <c r="Q70" s="236" t="str">
        <f>IF(基本情報入力シート!Z91="","",基本情報入力シート!Z91)</f>
        <v/>
      </c>
      <c r="R70" s="263" t="str">
        <f>IF(基本情報入力シート!AA91="","",基本情報入力シート!AA91)</f>
        <v/>
      </c>
      <c r="S70" s="264"/>
      <c r="T70" s="265"/>
      <c r="U70" s="266" t="str">
        <f>IF(P70="","",VLOOKUP(P70,数式用!$A$5:$I$28,MATCH(T70,数式用!$H$4:$I$4,0)+7,0))</f>
        <v/>
      </c>
      <c r="V70" s="267"/>
      <c r="W70" s="101" t="s">
        <v>239</v>
      </c>
      <c r="X70" s="268"/>
      <c r="Y70" s="100" t="s">
        <v>240</v>
      </c>
      <c r="Z70" s="268"/>
      <c r="AA70" s="172" t="s">
        <v>241</v>
      </c>
      <c r="AB70" s="268"/>
      <c r="AC70" s="100" t="s">
        <v>240</v>
      </c>
      <c r="AD70" s="268"/>
      <c r="AE70" s="100" t="s">
        <v>242</v>
      </c>
      <c r="AF70" s="243" t="s">
        <v>243</v>
      </c>
      <c r="AG70" s="244" t="str">
        <f t="shared" si="5"/>
        <v/>
      </c>
      <c r="AH70" s="245" t="s">
        <v>244</v>
      </c>
      <c r="AI70" s="246" t="str">
        <f t="shared" si="8"/>
        <v/>
      </c>
      <c r="AK70" s="103" t="str">
        <f t="shared" si="6"/>
        <v>○</v>
      </c>
      <c r="AL70" s="104" t="str">
        <f t="shared" si="7"/>
        <v/>
      </c>
      <c r="AM70" s="105"/>
      <c r="AN70" s="105"/>
      <c r="AO70" s="105"/>
      <c r="AP70" s="105"/>
      <c r="AQ70" s="105"/>
      <c r="AR70" s="105"/>
      <c r="AS70" s="105"/>
      <c r="AT70" s="105"/>
      <c r="AU70" s="269"/>
    </row>
    <row r="71" spans="1:47" ht="33" customHeight="1" thickBot="1">
      <c r="A71" s="229">
        <f t="shared" si="4"/>
        <v>60</v>
      </c>
      <c r="B71" s="230" t="str">
        <f>IF(基本情報入力シート!C92="","",基本情報入力シート!C92)</f>
        <v/>
      </c>
      <c r="C71" s="231" t="str">
        <f>IF(基本情報入力シート!D92="","",基本情報入力シート!D92)</f>
        <v/>
      </c>
      <c r="D71" s="232" t="str">
        <f>IF(基本情報入力シート!E92="","",基本情報入力シート!E92)</f>
        <v/>
      </c>
      <c r="E71" s="232" t="str">
        <f>IF(基本情報入力シート!F92="","",基本情報入力シート!F92)</f>
        <v/>
      </c>
      <c r="F71" s="232" t="str">
        <f>IF(基本情報入力シート!G92="","",基本情報入力シート!G92)</f>
        <v/>
      </c>
      <c r="G71" s="232" t="str">
        <f>IF(基本情報入力シート!H92="","",基本情報入力シート!H92)</f>
        <v/>
      </c>
      <c r="H71" s="232" t="str">
        <f>IF(基本情報入力シート!I92="","",基本情報入力シート!I92)</f>
        <v/>
      </c>
      <c r="I71" s="232" t="str">
        <f>IF(基本情報入力シート!J92="","",基本情報入力シート!J92)</f>
        <v/>
      </c>
      <c r="J71" s="232" t="str">
        <f>IF(基本情報入力シート!K92="","",基本情報入力シート!K92)</f>
        <v/>
      </c>
      <c r="K71" s="233" t="str">
        <f>IF(基本情報入力シート!L92="","",基本情報入力シート!L92)</f>
        <v/>
      </c>
      <c r="L71" s="234" t="str">
        <f>IF(基本情報入力シート!M92="","",基本情報入力シート!M92)</f>
        <v/>
      </c>
      <c r="M71" s="234" t="str">
        <f>IF(基本情報入力シート!R92="","",基本情報入力シート!R92)</f>
        <v/>
      </c>
      <c r="N71" s="234" t="str">
        <f>IF(基本情報入力シート!W92="","",基本情報入力シート!W92)</f>
        <v/>
      </c>
      <c r="O71" s="229" t="str">
        <f>IF(基本情報入力シート!X92="","",基本情報入力シート!X92)</f>
        <v/>
      </c>
      <c r="P71" s="235" t="str">
        <f>IF(基本情報入力シート!Y92="","",基本情報入力シート!Y92)</f>
        <v/>
      </c>
      <c r="Q71" s="236" t="str">
        <f>IF(基本情報入力シート!Z92="","",基本情報入力シート!Z92)</f>
        <v/>
      </c>
      <c r="R71" s="263" t="str">
        <f>IF(基本情報入力シート!AA92="","",基本情報入力シート!AA92)</f>
        <v/>
      </c>
      <c r="S71" s="264"/>
      <c r="T71" s="265"/>
      <c r="U71" s="266" t="str">
        <f>IF(P71="","",VLOOKUP(P71,数式用!$A$5:$I$28,MATCH(T71,数式用!$H$4:$I$4,0)+7,0))</f>
        <v/>
      </c>
      <c r="V71" s="267"/>
      <c r="W71" s="101" t="s">
        <v>239</v>
      </c>
      <c r="X71" s="268"/>
      <c r="Y71" s="100" t="s">
        <v>240</v>
      </c>
      <c r="Z71" s="268"/>
      <c r="AA71" s="172" t="s">
        <v>241</v>
      </c>
      <c r="AB71" s="268"/>
      <c r="AC71" s="100" t="s">
        <v>240</v>
      </c>
      <c r="AD71" s="268"/>
      <c r="AE71" s="100" t="s">
        <v>242</v>
      </c>
      <c r="AF71" s="243" t="s">
        <v>243</v>
      </c>
      <c r="AG71" s="244" t="str">
        <f t="shared" si="5"/>
        <v/>
      </c>
      <c r="AH71" s="245" t="s">
        <v>244</v>
      </c>
      <c r="AI71" s="246" t="str">
        <f t="shared" si="8"/>
        <v/>
      </c>
      <c r="AK71" s="103" t="str">
        <f t="shared" si="6"/>
        <v>○</v>
      </c>
      <c r="AL71" s="104" t="str">
        <f t="shared" si="7"/>
        <v/>
      </c>
      <c r="AM71" s="105"/>
      <c r="AN71" s="105"/>
      <c r="AO71" s="105"/>
      <c r="AP71" s="105"/>
      <c r="AQ71" s="105"/>
      <c r="AR71" s="105"/>
      <c r="AS71" s="105"/>
      <c r="AT71" s="105"/>
      <c r="AU71" s="269"/>
    </row>
    <row r="72" spans="1:47" ht="33" customHeight="1" thickBot="1">
      <c r="A72" s="229">
        <f t="shared" si="4"/>
        <v>61</v>
      </c>
      <c r="B72" s="230" t="str">
        <f>IF(基本情報入力シート!C93="","",基本情報入力シート!C93)</f>
        <v/>
      </c>
      <c r="C72" s="231" t="str">
        <f>IF(基本情報入力シート!D93="","",基本情報入力シート!D93)</f>
        <v/>
      </c>
      <c r="D72" s="232" t="str">
        <f>IF(基本情報入力シート!E93="","",基本情報入力シート!E93)</f>
        <v/>
      </c>
      <c r="E72" s="232" t="str">
        <f>IF(基本情報入力シート!F93="","",基本情報入力シート!F93)</f>
        <v/>
      </c>
      <c r="F72" s="232" t="str">
        <f>IF(基本情報入力シート!G93="","",基本情報入力シート!G93)</f>
        <v/>
      </c>
      <c r="G72" s="232" t="str">
        <f>IF(基本情報入力シート!H93="","",基本情報入力シート!H93)</f>
        <v/>
      </c>
      <c r="H72" s="232" t="str">
        <f>IF(基本情報入力シート!I93="","",基本情報入力シート!I93)</f>
        <v/>
      </c>
      <c r="I72" s="232" t="str">
        <f>IF(基本情報入力シート!J93="","",基本情報入力シート!J93)</f>
        <v/>
      </c>
      <c r="J72" s="232" t="str">
        <f>IF(基本情報入力シート!K93="","",基本情報入力シート!K93)</f>
        <v/>
      </c>
      <c r="K72" s="233" t="str">
        <f>IF(基本情報入力シート!L93="","",基本情報入力シート!L93)</f>
        <v/>
      </c>
      <c r="L72" s="234" t="str">
        <f>IF(基本情報入力シート!M93="","",基本情報入力シート!M93)</f>
        <v/>
      </c>
      <c r="M72" s="234" t="str">
        <f>IF(基本情報入力シート!R93="","",基本情報入力シート!R93)</f>
        <v/>
      </c>
      <c r="N72" s="234" t="str">
        <f>IF(基本情報入力シート!W93="","",基本情報入力シート!W93)</f>
        <v/>
      </c>
      <c r="O72" s="229" t="str">
        <f>IF(基本情報入力シート!X93="","",基本情報入力シート!X93)</f>
        <v/>
      </c>
      <c r="P72" s="235" t="str">
        <f>IF(基本情報入力シート!Y93="","",基本情報入力シート!Y93)</f>
        <v/>
      </c>
      <c r="Q72" s="236" t="str">
        <f>IF(基本情報入力シート!Z93="","",基本情報入力シート!Z93)</f>
        <v/>
      </c>
      <c r="R72" s="263" t="str">
        <f>IF(基本情報入力シート!AA93="","",基本情報入力シート!AA93)</f>
        <v/>
      </c>
      <c r="S72" s="264"/>
      <c r="T72" s="265"/>
      <c r="U72" s="266" t="str">
        <f>IF(P72="","",VLOOKUP(P72,数式用!$A$5:$I$28,MATCH(T72,数式用!$H$4:$I$4,0)+7,0))</f>
        <v/>
      </c>
      <c r="V72" s="267"/>
      <c r="W72" s="101" t="s">
        <v>239</v>
      </c>
      <c r="X72" s="268"/>
      <c r="Y72" s="100" t="s">
        <v>240</v>
      </c>
      <c r="Z72" s="268"/>
      <c r="AA72" s="172" t="s">
        <v>241</v>
      </c>
      <c r="AB72" s="268"/>
      <c r="AC72" s="100" t="s">
        <v>240</v>
      </c>
      <c r="AD72" s="268"/>
      <c r="AE72" s="100" t="s">
        <v>242</v>
      </c>
      <c r="AF72" s="243" t="s">
        <v>243</v>
      </c>
      <c r="AG72" s="244" t="str">
        <f t="shared" si="5"/>
        <v/>
      </c>
      <c r="AH72" s="245" t="s">
        <v>244</v>
      </c>
      <c r="AI72" s="246" t="str">
        <f t="shared" si="8"/>
        <v/>
      </c>
      <c r="AK72" s="103" t="str">
        <f t="shared" si="6"/>
        <v>○</v>
      </c>
      <c r="AL72" s="104" t="str">
        <f t="shared" si="7"/>
        <v/>
      </c>
      <c r="AM72" s="105"/>
      <c r="AN72" s="105"/>
      <c r="AO72" s="105"/>
      <c r="AP72" s="105"/>
      <c r="AQ72" s="105"/>
      <c r="AR72" s="105"/>
      <c r="AS72" s="105"/>
      <c r="AT72" s="105"/>
      <c r="AU72" s="269"/>
    </row>
    <row r="73" spans="1:47" ht="33" customHeight="1" thickBot="1">
      <c r="A73" s="229">
        <f t="shared" si="4"/>
        <v>62</v>
      </c>
      <c r="B73" s="230" t="str">
        <f>IF(基本情報入力シート!C94="","",基本情報入力シート!C94)</f>
        <v/>
      </c>
      <c r="C73" s="231" t="str">
        <f>IF(基本情報入力シート!D94="","",基本情報入力シート!D94)</f>
        <v/>
      </c>
      <c r="D73" s="232" t="str">
        <f>IF(基本情報入力シート!E94="","",基本情報入力シート!E94)</f>
        <v/>
      </c>
      <c r="E73" s="232" t="str">
        <f>IF(基本情報入力シート!F94="","",基本情報入力シート!F94)</f>
        <v/>
      </c>
      <c r="F73" s="232" t="str">
        <f>IF(基本情報入力シート!G94="","",基本情報入力シート!G94)</f>
        <v/>
      </c>
      <c r="G73" s="232" t="str">
        <f>IF(基本情報入力シート!H94="","",基本情報入力シート!H94)</f>
        <v/>
      </c>
      <c r="H73" s="232" t="str">
        <f>IF(基本情報入力シート!I94="","",基本情報入力シート!I94)</f>
        <v/>
      </c>
      <c r="I73" s="232" t="str">
        <f>IF(基本情報入力シート!J94="","",基本情報入力シート!J94)</f>
        <v/>
      </c>
      <c r="J73" s="232" t="str">
        <f>IF(基本情報入力シート!K94="","",基本情報入力シート!K94)</f>
        <v/>
      </c>
      <c r="K73" s="233" t="str">
        <f>IF(基本情報入力シート!L94="","",基本情報入力シート!L94)</f>
        <v/>
      </c>
      <c r="L73" s="234" t="str">
        <f>IF(基本情報入力シート!M94="","",基本情報入力シート!M94)</f>
        <v/>
      </c>
      <c r="M73" s="234" t="str">
        <f>IF(基本情報入力シート!R94="","",基本情報入力シート!R94)</f>
        <v/>
      </c>
      <c r="N73" s="234" t="str">
        <f>IF(基本情報入力シート!W94="","",基本情報入力シート!W94)</f>
        <v/>
      </c>
      <c r="O73" s="229" t="str">
        <f>IF(基本情報入力シート!X94="","",基本情報入力シート!X94)</f>
        <v/>
      </c>
      <c r="P73" s="235" t="str">
        <f>IF(基本情報入力シート!Y94="","",基本情報入力シート!Y94)</f>
        <v/>
      </c>
      <c r="Q73" s="236" t="str">
        <f>IF(基本情報入力シート!Z94="","",基本情報入力シート!Z94)</f>
        <v/>
      </c>
      <c r="R73" s="263" t="str">
        <f>IF(基本情報入力シート!AA94="","",基本情報入力シート!AA94)</f>
        <v/>
      </c>
      <c r="S73" s="264"/>
      <c r="T73" s="265"/>
      <c r="U73" s="266" t="str">
        <f>IF(P73="","",VLOOKUP(P73,数式用!$A$5:$I$28,MATCH(T73,数式用!$H$4:$I$4,0)+7,0))</f>
        <v/>
      </c>
      <c r="V73" s="267"/>
      <c r="W73" s="101" t="s">
        <v>239</v>
      </c>
      <c r="X73" s="268"/>
      <c r="Y73" s="100" t="s">
        <v>240</v>
      </c>
      <c r="Z73" s="268"/>
      <c r="AA73" s="172" t="s">
        <v>241</v>
      </c>
      <c r="AB73" s="268"/>
      <c r="AC73" s="100" t="s">
        <v>240</v>
      </c>
      <c r="AD73" s="268"/>
      <c r="AE73" s="100" t="s">
        <v>242</v>
      </c>
      <c r="AF73" s="243" t="s">
        <v>243</v>
      </c>
      <c r="AG73" s="244" t="str">
        <f t="shared" si="5"/>
        <v/>
      </c>
      <c r="AH73" s="245" t="s">
        <v>244</v>
      </c>
      <c r="AI73" s="246" t="str">
        <f t="shared" si="8"/>
        <v/>
      </c>
      <c r="AK73" s="103" t="str">
        <f t="shared" si="6"/>
        <v>○</v>
      </c>
      <c r="AL73" s="104" t="str">
        <f t="shared" si="7"/>
        <v/>
      </c>
      <c r="AM73" s="105"/>
      <c r="AN73" s="105"/>
      <c r="AO73" s="105"/>
      <c r="AP73" s="105"/>
      <c r="AQ73" s="105"/>
      <c r="AR73" s="105"/>
      <c r="AS73" s="105"/>
      <c r="AT73" s="105"/>
      <c r="AU73" s="269"/>
    </row>
    <row r="74" spans="1:47" ht="33" customHeight="1" thickBot="1">
      <c r="A74" s="229">
        <f t="shared" si="4"/>
        <v>63</v>
      </c>
      <c r="B74" s="230" t="str">
        <f>IF(基本情報入力シート!C95="","",基本情報入力シート!C95)</f>
        <v/>
      </c>
      <c r="C74" s="231" t="str">
        <f>IF(基本情報入力シート!D95="","",基本情報入力シート!D95)</f>
        <v/>
      </c>
      <c r="D74" s="232" t="str">
        <f>IF(基本情報入力シート!E95="","",基本情報入力シート!E95)</f>
        <v/>
      </c>
      <c r="E74" s="232" t="str">
        <f>IF(基本情報入力シート!F95="","",基本情報入力シート!F95)</f>
        <v/>
      </c>
      <c r="F74" s="232" t="str">
        <f>IF(基本情報入力シート!G95="","",基本情報入力シート!G95)</f>
        <v/>
      </c>
      <c r="G74" s="232" t="str">
        <f>IF(基本情報入力シート!H95="","",基本情報入力シート!H95)</f>
        <v/>
      </c>
      <c r="H74" s="232" t="str">
        <f>IF(基本情報入力シート!I95="","",基本情報入力シート!I95)</f>
        <v/>
      </c>
      <c r="I74" s="232" t="str">
        <f>IF(基本情報入力シート!J95="","",基本情報入力シート!J95)</f>
        <v/>
      </c>
      <c r="J74" s="232" t="str">
        <f>IF(基本情報入力シート!K95="","",基本情報入力シート!K95)</f>
        <v/>
      </c>
      <c r="K74" s="233" t="str">
        <f>IF(基本情報入力シート!L95="","",基本情報入力シート!L95)</f>
        <v/>
      </c>
      <c r="L74" s="234" t="str">
        <f>IF(基本情報入力シート!M95="","",基本情報入力シート!M95)</f>
        <v/>
      </c>
      <c r="M74" s="234" t="str">
        <f>IF(基本情報入力シート!R95="","",基本情報入力シート!R95)</f>
        <v/>
      </c>
      <c r="N74" s="234" t="str">
        <f>IF(基本情報入力シート!W95="","",基本情報入力シート!W95)</f>
        <v/>
      </c>
      <c r="O74" s="229" t="str">
        <f>IF(基本情報入力シート!X95="","",基本情報入力シート!X95)</f>
        <v/>
      </c>
      <c r="P74" s="235" t="str">
        <f>IF(基本情報入力シート!Y95="","",基本情報入力シート!Y95)</f>
        <v/>
      </c>
      <c r="Q74" s="236" t="str">
        <f>IF(基本情報入力シート!Z95="","",基本情報入力シート!Z95)</f>
        <v/>
      </c>
      <c r="R74" s="263" t="str">
        <f>IF(基本情報入力シート!AA95="","",基本情報入力シート!AA95)</f>
        <v/>
      </c>
      <c r="S74" s="264"/>
      <c r="T74" s="265"/>
      <c r="U74" s="266" t="str">
        <f>IF(P74="","",VLOOKUP(P74,数式用!$A$5:$I$28,MATCH(T74,数式用!$H$4:$I$4,0)+7,0))</f>
        <v/>
      </c>
      <c r="V74" s="267"/>
      <c r="W74" s="101" t="s">
        <v>239</v>
      </c>
      <c r="X74" s="268"/>
      <c r="Y74" s="100" t="s">
        <v>240</v>
      </c>
      <c r="Z74" s="268"/>
      <c r="AA74" s="172" t="s">
        <v>241</v>
      </c>
      <c r="AB74" s="268"/>
      <c r="AC74" s="100" t="s">
        <v>240</v>
      </c>
      <c r="AD74" s="268"/>
      <c r="AE74" s="100" t="s">
        <v>242</v>
      </c>
      <c r="AF74" s="243" t="s">
        <v>243</v>
      </c>
      <c r="AG74" s="244" t="str">
        <f t="shared" si="5"/>
        <v/>
      </c>
      <c r="AH74" s="245" t="s">
        <v>244</v>
      </c>
      <c r="AI74" s="246" t="str">
        <f t="shared" si="8"/>
        <v/>
      </c>
      <c r="AK74" s="103" t="str">
        <f t="shared" si="6"/>
        <v>○</v>
      </c>
      <c r="AL74" s="104" t="str">
        <f t="shared" si="7"/>
        <v/>
      </c>
      <c r="AM74" s="105"/>
      <c r="AN74" s="105"/>
      <c r="AO74" s="105"/>
      <c r="AP74" s="105"/>
      <c r="AQ74" s="105"/>
      <c r="AR74" s="105"/>
      <c r="AS74" s="105"/>
      <c r="AT74" s="105"/>
      <c r="AU74" s="269"/>
    </row>
    <row r="75" spans="1:47" ht="33" customHeight="1" thickBot="1">
      <c r="A75" s="229">
        <f t="shared" si="4"/>
        <v>64</v>
      </c>
      <c r="B75" s="230" t="str">
        <f>IF(基本情報入力シート!C96="","",基本情報入力シート!C96)</f>
        <v/>
      </c>
      <c r="C75" s="231" t="str">
        <f>IF(基本情報入力シート!D96="","",基本情報入力シート!D96)</f>
        <v/>
      </c>
      <c r="D75" s="232" t="str">
        <f>IF(基本情報入力シート!E96="","",基本情報入力シート!E96)</f>
        <v/>
      </c>
      <c r="E75" s="232" t="str">
        <f>IF(基本情報入力シート!F96="","",基本情報入力シート!F96)</f>
        <v/>
      </c>
      <c r="F75" s="232" t="str">
        <f>IF(基本情報入力シート!G96="","",基本情報入力シート!G96)</f>
        <v/>
      </c>
      <c r="G75" s="232" t="str">
        <f>IF(基本情報入力シート!H96="","",基本情報入力シート!H96)</f>
        <v/>
      </c>
      <c r="H75" s="232" t="str">
        <f>IF(基本情報入力シート!I96="","",基本情報入力シート!I96)</f>
        <v/>
      </c>
      <c r="I75" s="232" t="str">
        <f>IF(基本情報入力シート!J96="","",基本情報入力シート!J96)</f>
        <v/>
      </c>
      <c r="J75" s="232" t="str">
        <f>IF(基本情報入力シート!K96="","",基本情報入力シート!K96)</f>
        <v/>
      </c>
      <c r="K75" s="233" t="str">
        <f>IF(基本情報入力シート!L96="","",基本情報入力シート!L96)</f>
        <v/>
      </c>
      <c r="L75" s="234" t="str">
        <f>IF(基本情報入力シート!M96="","",基本情報入力シート!M96)</f>
        <v/>
      </c>
      <c r="M75" s="234" t="str">
        <f>IF(基本情報入力シート!R96="","",基本情報入力シート!R96)</f>
        <v/>
      </c>
      <c r="N75" s="234" t="str">
        <f>IF(基本情報入力シート!W96="","",基本情報入力シート!W96)</f>
        <v/>
      </c>
      <c r="O75" s="229" t="str">
        <f>IF(基本情報入力シート!X96="","",基本情報入力シート!X96)</f>
        <v/>
      </c>
      <c r="P75" s="235" t="str">
        <f>IF(基本情報入力シート!Y96="","",基本情報入力シート!Y96)</f>
        <v/>
      </c>
      <c r="Q75" s="236" t="str">
        <f>IF(基本情報入力シート!Z96="","",基本情報入力シート!Z96)</f>
        <v/>
      </c>
      <c r="R75" s="263" t="str">
        <f>IF(基本情報入力シート!AA96="","",基本情報入力シート!AA96)</f>
        <v/>
      </c>
      <c r="S75" s="264"/>
      <c r="T75" s="265"/>
      <c r="U75" s="266" t="str">
        <f>IF(P75="","",VLOOKUP(P75,数式用!$A$5:$I$28,MATCH(T75,数式用!$H$4:$I$4,0)+7,0))</f>
        <v/>
      </c>
      <c r="V75" s="267"/>
      <c r="W75" s="101" t="s">
        <v>239</v>
      </c>
      <c r="X75" s="268"/>
      <c r="Y75" s="100" t="s">
        <v>240</v>
      </c>
      <c r="Z75" s="268"/>
      <c r="AA75" s="172" t="s">
        <v>241</v>
      </c>
      <c r="AB75" s="268"/>
      <c r="AC75" s="100" t="s">
        <v>240</v>
      </c>
      <c r="AD75" s="268"/>
      <c r="AE75" s="100" t="s">
        <v>242</v>
      </c>
      <c r="AF75" s="243" t="s">
        <v>243</v>
      </c>
      <c r="AG75" s="244" t="str">
        <f t="shared" si="5"/>
        <v/>
      </c>
      <c r="AH75" s="245" t="s">
        <v>244</v>
      </c>
      <c r="AI75" s="246" t="str">
        <f t="shared" si="8"/>
        <v/>
      </c>
      <c r="AK75" s="103" t="str">
        <f t="shared" si="6"/>
        <v>○</v>
      </c>
      <c r="AL75" s="104" t="str">
        <f t="shared" si="7"/>
        <v/>
      </c>
      <c r="AM75" s="105"/>
      <c r="AN75" s="105"/>
      <c r="AO75" s="105"/>
      <c r="AP75" s="105"/>
      <c r="AQ75" s="105"/>
      <c r="AR75" s="105"/>
      <c r="AS75" s="105"/>
      <c r="AT75" s="105"/>
      <c r="AU75" s="269"/>
    </row>
    <row r="76" spans="1:47" ht="33" customHeight="1" thickBot="1">
      <c r="A76" s="229">
        <f t="shared" si="4"/>
        <v>65</v>
      </c>
      <c r="B76" s="230" t="str">
        <f>IF(基本情報入力シート!C97="","",基本情報入力シート!C97)</f>
        <v/>
      </c>
      <c r="C76" s="231" t="str">
        <f>IF(基本情報入力シート!D97="","",基本情報入力シート!D97)</f>
        <v/>
      </c>
      <c r="D76" s="232" t="str">
        <f>IF(基本情報入力シート!E97="","",基本情報入力シート!E97)</f>
        <v/>
      </c>
      <c r="E76" s="232" t="str">
        <f>IF(基本情報入力シート!F97="","",基本情報入力シート!F97)</f>
        <v/>
      </c>
      <c r="F76" s="232" t="str">
        <f>IF(基本情報入力シート!G97="","",基本情報入力シート!G97)</f>
        <v/>
      </c>
      <c r="G76" s="232" t="str">
        <f>IF(基本情報入力シート!H97="","",基本情報入力シート!H97)</f>
        <v/>
      </c>
      <c r="H76" s="232" t="str">
        <f>IF(基本情報入力シート!I97="","",基本情報入力シート!I97)</f>
        <v/>
      </c>
      <c r="I76" s="232" t="str">
        <f>IF(基本情報入力シート!J97="","",基本情報入力シート!J97)</f>
        <v/>
      </c>
      <c r="J76" s="232" t="str">
        <f>IF(基本情報入力シート!K97="","",基本情報入力シート!K97)</f>
        <v/>
      </c>
      <c r="K76" s="233" t="str">
        <f>IF(基本情報入力シート!L97="","",基本情報入力シート!L97)</f>
        <v/>
      </c>
      <c r="L76" s="234" t="str">
        <f>IF(基本情報入力シート!M97="","",基本情報入力シート!M97)</f>
        <v/>
      </c>
      <c r="M76" s="234" t="str">
        <f>IF(基本情報入力シート!R97="","",基本情報入力シート!R97)</f>
        <v/>
      </c>
      <c r="N76" s="234" t="str">
        <f>IF(基本情報入力シート!W97="","",基本情報入力シート!W97)</f>
        <v/>
      </c>
      <c r="O76" s="229" t="str">
        <f>IF(基本情報入力シート!X97="","",基本情報入力シート!X97)</f>
        <v/>
      </c>
      <c r="P76" s="235" t="str">
        <f>IF(基本情報入力シート!Y97="","",基本情報入力シート!Y97)</f>
        <v/>
      </c>
      <c r="Q76" s="236" t="str">
        <f>IF(基本情報入力シート!Z97="","",基本情報入力シート!Z97)</f>
        <v/>
      </c>
      <c r="R76" s="263" t="str">
        <f>IF(基本情報入力シート!AA97="","",基本情報入力シート!AA97)</f>
        <v/>
      </c>
      <c r="S76" s="264"/>
      <c r="T76" s="265"/>
      <c r="U76" s="266" t="str">
        <f>IF(P76="","",VLOOKUP(P76,数式用!$A$5:$I$28,MATCH(T76,数式用!$H$4:$I$4,0)+7,0))</f>
        <v/>
      </c>
      <c r="V76" s="267"/>
      <c r="W76" s="101" t="s">
        <v>239</v>
      </c>
      <c r="X76" s="268"/>
      <c r="Y76" s="100" t="s">
        <v>240</v>
      </c>
      <c r="Z76" s="268"/>
      <c r="AA76" s="172" t="s">
        <v>241</v>
      </c>
      <c r="AB76" s="268"/>
      <c r="AC76" s="100" t="s">
        <v>240</v>
      </c>
      <c r="AD76" s="268"/>
      <c r="AE76" s="100" t="s">
        <v>242</v>
      </c>
      <c r="AF76" s="243" t="s">
        <v>243</v>
      </c>
      <c r="AG76" s="244" t="str">
        <f t="shared" si="5"/>
        <v/>
      </c>
      <c r="AH76" s="245" t="s">
        <v>244</v>
      </c>
      <c r="AI76" s="246" t="str">
        <f t="shared" ref="AI76:AI111" si="9">IFERROR(ROUNDDOWN(ROUND(Q76*R76,0)*U76,0)*AG76,"")</f>
        <v/>
      </c>
      <c r="AK76" s="103" t="str">
        <f t="shared" si="6"/>
        <v>○</v>
      </c>
      <c r="AL76" s="104" t="str">
        <f t="shared" si="7"/>
        <v/>
      </c>
      <c r="AM76" s="105"/>
      <c r="AN76" s="105"/>
      <c r="AO76" s="105"/>
      <c r="AP76" s="105"/>
      <c r="AQ76" s="105"/>
      <c r="AR76" s="105"/>
      <c r="AS76" s="105"/>
      <c r="AT76" s="105"/>
      <c r="AU76" s="269"/>
    </row>
    <row r="77" spans="1:47" ht="33" customHeight="1" thickBot="1">
      <c r="A77" s="229">
        <f t="shared" si="4"/>
        <v>66</v>
      </c>
      <c r="B77" s="230" t="str">
        <f>IF(基本情報入力シート!C98="","",基本情報入力シート!C98)</f>
        <v/>
      </c>
      <c r="C77" s="231" t="str">
        <f>IF(基本情報入力シート!D98="","",基本情報入力シート!D98)</f>
        <v/>
      </c>
      <c r="D77" s="232" t="str">
        <f>IF(基本情報入力シート!E98="","",基本情報入力シート!E98)</f>
        <v/>
      </c>
      <c r="E77" s="232" t="str">
        <f>IF(基本情報入力シート!F98="","",基本情報入力シート!F98)</f>
        <v/>
      </c>
      <c r="F77" s="232" t="str">
        <f>IF(基本情報入力シート!G98="","",基本情報入力シート!G98)</f>
        <v/>
      </c>
      <c r="G77" s="232" t="str">
        <f>IF(基本情報入力シート!H98="","",基本情報入力シート!H98)</f>
        <v/>
      </c>
      <c r="H77" s="232" t="str">
        <f>IF(基本情報入力シート!I98="","",基本情報入力シート!I98)</f>
        <v/>
      </c>
      <c r="I77" s="232" t="str">
        <f>IF(基本情報入力シート!J98="","",基本情報入力シート!J98)</f>
        <v/>
      </c>
      <c r="J77" s="232" t="str">
        <f>IF(基本情報入力シート!K98="","",基本情報入力シート!K98)</f>
        <v/>
      </c>
      <c r="K77" s="233" t="str">
        <f>IF(基本情報入力シート!L98="","",基本情報入力シート!L98)</f>
        <v/>
      </c>
      <c r="L77" s="234" t="str">
        <f>IF(基本情報入力シート!M98="","",基本情報入力シート!M98)</f>
        <v/>
      </c>
      <c r="M77" s="234" t="str">
        <f>IF(基本情報入力シート!R98="","",基本情報入力シート!R98)</f>
        <v/>
      </c>
      <c r="N77" s="234" t="str">
        <f>IF(基本情報入力シート!W98="","",基本情報入力シート!W98)</f>
        <v/>
      </c>
      <c r="O77" s="229" t="str">
        <f>IF(基本情報入力シート!X98="","",基本情報入力シート!X98)</f>
        <v/>
      </c>
      <c r="P77" s="235" t="str">
        <f>IF(基本情報入力シート!Y98="","",基本情報入力シート!Y98)</f>
        <v/>
      </c>
      <c r="Q77" s="236" t="str">
        <f>IF(基本情報入力シート!Z98="","",基本情報入力シート!Z98)</f>
        <v/>
      </c>
      <c r="R77" s="263" t="str">
        <f>IF(基本情報入力シート!AA98="","",基本情報入力シート!AA98)</f>
        <v/>
      </c>
      <c r="S77" s="264"/>
      <c r="T77" s="265"/>
      <c r="U77" s="266" t="str">
        <f>IF(P77="","",VLOOKUP(P77,数式用!$A$5:$I$28,MATCH(T77,数式用!$H$4:$I$4,0)+7,0))</f>
        <v/>
      </c>
      <c r="V77" s="267"/>
      <c r="W77" s="101" t="s">
        <v>239</v>
      </c>
      <c r="X77" s="268"/>
      <c r="Y77" s="100" t="s">
        <v>240</v>
      </c>
      <c r="Z77" s="268"/>
      <c r="AA77" s="172" t="s">
        <v>241</v>
      </c>
      <c r="AB77" s="268"/>
      <c r="AC77" s="100" t="s">
        <v>240</v>
      </c>
      <c r="AD77" s="268"/>
      <c r="AE77" s="100" t="s">
        <v>242</v>
      </c>
      <c r="AF77" s="243" t="s">
        <v>243</v>
      </c>
      <c r="AG77" s="244" t="str">
        <f t="shared" si="5"/>
        <v/>
      </c>
      <c r="AH77" s="245" t="s">
        <v>244</v>
      </c>
      <c r="AI77" s="246" t="str">
        <f t="shared" si="9"/>
        <v/>
      </c>
      <c r="AK77" s="103" t="str">
        <f t="shared" si="6"/>
        <v>○</v>
      </c>
      <c r="AL77" s="104" t="str">
        <f t="shared" si="7"/>
        <v/>
      </c>
      <c r="AM77" s="105"/>
      <c r="AN77" s="105"/>
      <c r="AO77" s="105"/>
      <c r="AP77" s="105"/>
      <c r="AQ77" s="105"/>
      <c r="AR77" s="105"/>
      <c r="AS77" s="105"/>
      <c r="AT77" s="105"/>
      <c r="AU77" s="269"/>
    </row>
    <row r="78" spans="1:47" ht="33" customHeight="1" thickBot="1">
      <c r="A78" s="229">
        <f t="shared" si="4"/>
        <v>67</v>
      </c>
      <c r="B78" s="230" t="str">
        <f>IF(基本情報入力シート!C99="","",基本情報入力シート!C99)</f>
        <v/>
      </c>
      <c r="C78" s="231" t="str">
        <f>IF(基本情報入力シート!D99="","",基本情報入力シート!D99)</f>
        <v/>
      </c>
      <c r="D78" s="232" t="str">
        <f>IF(基本情報入力シート!E99="","",基本情報入力シート!E99)</f>
        <v/>
      </c>
      <c r="E78" s="232" t="str">
        <f>IF(基本情報入力シート!F99="","",基本情報入力シート!F99)</f>
        <v/>
      </c>
      <c r="F78" s="232" t="str">
        <f>IF(基本情報入力シート!G99="","",基本情報入力シート!G99)</f>
        <v/>
      </c>
      <c r="G78" s="232" t="str">
        <f>IF(基本情報入力シート!H99="","",基本情報入力シート!H99)</f>
        <v/>
      </c>
      <c r="H78" s="232" t="str">
        <f>IF(基本情報入力シート!I99="","",基本情報入力シート!I99)</f>
        <v/>
      </c>
      <c r="I78" s="232" t="str">
        <f>IF(基本情報入力シート!J99="","",基本情報入力シート!J99)</f>
        <v/>
      </c>
      <c r="J78" s="232" t="str">
        <f>IF(基本情報入力シート!K99="","",基本情報入力シート!K99)</f>
        <v/>
      </c>
      <c r="K78" s="233" t="str">
        <f>IF(基本情報入力シート!L99="","",基本情報入力シート!L99)</f>
        <v/>
      </c>
      <c r="L78" s="234" t="str">
        <f>IF(基本情報入力シート!M99="","",基本情報入力シート!M99)</f>
        <v/>
      </c>
      <c r="M78" s="234" t="str">
        <f>IF(基本情報入力シート!R99="","",基本情報入力シート!R99)</f>
        <v/>
      </c>
      <c r="N78" s="234" t="str">
        <f>IF(基本情報入力シート!W99="","",基本情報入力シート!W99)</f>
        <v/>
      </c>
      <c r="O78" s="229" t="str">
        <f>IF(基本情報入力シート!X99="","",基本情報入力シート!X99)</f>
        <v/>
      </c>
      <c r="P78" s="235" t="str">
        <f>IF(基本情報入力シート!Y99="","",基本情報入力シート!Y99)</f>
        <v/>
      </c>
      <c r="Q78" s="236" t="str">
        <f>IF(基本情報入力シート!Z99="","",基本情報入力シート!Z99)</f>
        <v/>
      </c>
      <c r="R78" s="263" t="str">
        <f>IF(基本情報入力シート!AA99="","",基本情報入力シート!AA99)</f>
        <v/>
      </c>
      <c r="S78" s="264"/>
      <c r="T78" s="265"/>
      <c r="U78" s="266" t="str">
        <f>IF(P78="","",VLOOKUP(P78,数式用!$A$5:$I$28,MATCH(T78,数式用!$H$4:$I$4,0)+7,0))</f>
        <v/>
      </c>
      <c r="V78" s="267"/>
      <c r="W78" s="101" t="s">
        <v>239</v>
      </c>
      <c r="X78" s="268"/>
      <c r="Y78" s="100" t="s">
        <v>240</v>
      </c>
      <c r="Z78" s="268"/>
      <c r="AA78" s="172" t="s">
        <v>241</v>
      </c>
      <c r="AB78" s="268"/>
      <c r="AC78" s="100" t="s">
        <v>240</v>
      </c>
      <c r="AD78" s="268"/>
      <c r="AE78" s="100" t="s">
        <v>242</v>
      </c>
      <c r="AF78" s="243" t="s">
        <v>243</v>
      </c>
      <c r="AG78" s="244" t="str">
        <f t="shared" si="5"/>
        <v/>
      </c>
      <c r="AH78" s="245" t="s">
        <v>244</v>
      </c>
      <c r="AI78" s="246" t="str">
        <f t="shared" si="9"/>
        <v/>
      </c>
      <c r="AK78" s="103" t="str">
        <f t="shared" si="6"/>
        <v>○</v>
      </c>
      <c r="AL78" s="104" t="str">
        <f t="shared" si="7"/>
        <v/>
      </c>
      <c r="AM78" s="105"/>
      <c r="AN78" s="105"/>
      <c r="AO78" s="105"/>
      <c r="AP78" s="105"/>
      <c r="AQ78" s="105"/>
      <c r="AR78" s="105"/>
      <c r="AS78" s="105"/>
      <c r="AT78" s="105"/>
      <c r="AU78" s="269"/>
    </row>
    <row r="79" spans="1:47" ht="33" customHeight="1" thickBot="1">
      <c r="A79" s="229">
        <f t="shared" si="4"/>
        <v>68</v>
      </c>
      <c r="B79" s="230" t="str">
        <f>IF(基本情報入力シート!C100="","",基本情報入力シート!C100)</f>
        <v/>
      </c>
      <c r="C79" s="231" t="str">
        <f>IF(基本情報入力シート!D100="","",基本情報入力シート!D100)</f>
        <v/>
      </c>
      <c r="D79" s="232" t="str">
        <f>IF(基本情報入力シート!E100="","",基本情報入力シート!E100)</f>
        <v/>
      </c>
      <c r="E79" s="232" t="str">
        <f>IF(基本情報入力シート!F100="","",基本情報入力シート!F100)</f>
        <v/>
      </c>
      <c r="F79" s="232" t="str">
        <f>IF(基本情報入力シート!G100="","",基本情報入力シート!G100)</f>
        <v/>
      </c>
      <c r="G79" s="232" t="str">
        <f>IF(基本情報入力シート!H100="","",基本情報入力シート!H100)</f>
        <v/>
      </c>
      <c r="H79" s="232" t="str">
        <f>IF(基本情報入力シート!I100="","",基本情報入力シート!I100)</f>
        <v/>
      </c>
      <c r="I79" s="232" t="str">
        <f>IF(基本情報入力シート!J100="","",基本情報入力シート!J100)</f>
        <v/>
      </c>
      <c r="J79" s="232" t="str">
        <f>IF(基本情報入力シート!K100="","",基本情報入力シート!K100)</f>
        <v/>
      </c>
      <c r="K79" s="233" t="str">
        <f>IF(基本情報入力シート!L100="","",基本情報入力シート!L100)</f>
        <v/>
      </c>
      <c r="L79" s="234" t="str">
        <f>IF(基本情報入力シート!M100="","",基本情報入力シート!M100)</f>
        <v/>
      </c>
      <c r="M79" s="234" t="str">
        <f>IF(基本情報入力シート!R100="","",基本情報入力シート!R100)</f>
        <v/>
      </c>
      <c r="N79" s="234" t="str">
        <f>IF(基本情報入力シート!W100="","",基本情報入力シート!W100)</f>
        <v/>
      </c>
      <c r="O79" s="229" t="str">
        <f>IF(基本情報入力シート!X100="","",基本情報入力シート!X100)</f>
        <v/>
      </c>
      <c r="P79" s="235" t="str">
        <f>IF(基本情報入力シート!Y100="","",基本情報入力シート!Y100)</f>
        <v/>
      </c>
      <c r="Q79" s="236" t="str">
        <f>IF(基本情報入力シート!Z100="","",基本情報入力シート!Z100)</f>
        <v/>
      </c>
      <c r="R79" s="263" t="str">
        <f>IF(基本情報入力シート!AA100="","",基本情報入力シート!AA100)</f>
        <v/>
      </c>
      <c r="S79" s="264"/>
      <c r="T79" s="265"/>
      <c r="U79" s="266" t="str">
        <f>IF(P79="","",VLOOKUP(P79,数式用!$A$5:$I$28,MATCH(T79,数式用!$H$4:$I$4,0)+7,0))</f>
        <v/>
      </c>
      <c r="V79" s="267"/>
      <c r="W79" s="101" t="s">
        <v>239</v>
      </c>
      <c r="X79" s="268"/>
      <c r="Y79" s="100" t="s">
        <v>240</v>
      </c>
      <c r="Z79" s="268"/>
      <c r="AA79" s="172" t="s">
        <v>241</v>
      </c>
      <c r="AB79" s="268"/>
      <c r="AC79" s="100" t="s">
        <v>240</v>
      </c>
      <c r="AD79" s="268"/>
      <c r="AE79" s="100" t="s">
        <v>242</v>
      </c>
      <c r="AF79" s="243" t="s">
        <v>243</v>
      </c>
      <c r="AG79" s="244" t="str">
        <f t="shared" si="5"/>
        <v/>
      </c>
      <c r="AH79" s="245" t="s">
        <v>244</v>
      </c>
      <c r="AI79" s="246" t="str">
        <f t="shared" si="9"/>
        <v/>
      </c>
      <c r="AK79" s="103" t="str">
        <f t="shared" si="6"/>
        <v>○</v>
      </c>
      <c r="AL79" s="104" t="str">
        <f t="shared" si="7"/>
        <v/>
      </c>
      <c r="AM79" s="105"/>
      <c r="AN79" s="105"/>
      <c r="AO79" s="105"/>
      <c r="AP79" s="105"/>
      <c r="AQ79" s="105"/>
      <c r="AR79" s="105"/>
      <c r="AS79" s="105"/>
      <c r="AT79" s="105"/>
      <c r="AU79" s="269"/>
    </row>
    <row r="80" spans="1:47" ht="33" customHeight="1" thickBot="1">
      <c r="A80" s="229">
        <f t="shared" si="4"/>
        <v>69</v>
      </c>
      <c r="B80" s="230" t="str">
        <f>IF(基本情報入力シート!C101="","",基本情報入力シート!C101)</f>
        <v/>
      </c>
      <c r="C80" s="231" t="str">
        <f>IF(基本情報入力シート!D101="","",基本情報入力シート!D101)</f>
        <v/>
      </c>
      <c r="D80" s="232" t="str">
        <f>IF(基本情報入力シート!E101="","",基本情報入力シート!E101)</f>
        <v/>
      </c>
      <c r="E80" s="232" t="str">
        <f>IF(基本情報入力シート!F101="","",基本情報入力シート!F101)</f>
        <v/>
      </c>
      <c r="F80" s="232" t="str">
        <f>IF(基本情報入力シート!G101="","",基本情報入力シート!G101)</f>
        <v/>
      </c>
      <c r="G80" s="232" t="str">
        <f>IF(基本情報入力シート!H101="","",基本情報入力シート!H101)</f>
        <v/>
      </c>
      <c r="H80" s="232" t="str">
        <f>IF(基本情報入力シート!I101="","",基本情報入力シート!I101)</f>
        <v/>
      </c>
      <c r="I80" s="232" t="str">
        <f>IF(基本情報入力シート!J101="","",基本情報入力シート!J101)</f>
        <v/>
      </c>
      <c r="J80" s="232" t="str">
        <f>IF(基本情報入力シート!K101="","",基本情報入力シート!K101)</f>
        <v/>
      </c>
      <c r="K80" s="233" t="str">
        <f>IF(基本情報入力シート!L101="","",基本情報入力シート!L101)</f>
        <v/>
      </c>
      <c r="L80" s="234" t="str">
        <f>IF(基本情報入力シート!M101="","",基本情報入力シート!M101)</f>
        <v/>
      </c>
      <c r="M80" s="234" t="str">
        <f>IF(基本情報入力シート!R101="","",基本情報入力シート!R101)</f>
        <v/>
      </c>
      <c r="N80" s="234" t="str">
        <f>IF(基本情報入力シート!W101="","",基本情報入力シート!W101)</f>
        <v/>
      </c>
      <c r="O80" s="229" t="str">
        <f>IF(基本情報入力シート!X101="","",基本情報入力シート!X101)</f>
        <v/>
      </c>
      <c r="P80" s="235" t="str">
        <f>IF(基本情報入力シート!Y101="","",基本情報入力シート!Y101)</f>
        <v/>
      </c>
      <c r="Q80" s="236" t="str">
        <f>IF(基本情報入力シート!Z101="","",基本情報入力シート!Z101)</f>
        <v/>
      </c>
      <c r="R80" s="263" t="str">
        <f>IF(基本情報入力シート!AA101="","",基本情報入力シート!AA101)</f>
        <v/>
      </c>
      <c r="S80" s="264"/>
      <c r="T80" s="265"/>
      <c r="U80" s="266" t="str">
        <f>IF(P80="","",VLOOKUP(P80,数式用!$A$5:$I$28,MATCH(T80,数式用!$H$4:$I$4,0)+7,0))</f>
        <v/>
      </c>
      <c r="V80" s="267"/>
      <c r="W80" s="101" t="s">
        <v>239</v>
      </c>
      <c r="X80" s="268"/>
      <c r="Y80" s="100" t="s">
        <v>240</v>
      </c>
      <c r="Z80" s="268"/>
      <c r="AA80" s="172" t="s">
        <v>241</v>
      </c>
      <c r="AB80" s="268"/>
      <c r="AC80" s="100" t="s">
        <v>240</v>
      </c>
      <c r="AD80" s="268"/>
      <c r="AE80" s="100" t="s">
        <v>242</v>
      </c>
      <c r="AF80" s="243" t="s">
        <v>243</v>
      </c>
      <c r="AG80" s="244" t="str">
        <f t="shared" si="5"/>
        <v/>
      </c>
      <c r="AH80" s="245" t="s">
        <v>244</v>
      </c>
      <c r="AI80" s="246" t="str">
        <f t="shared" si="9"/>
        <v/>
      </c>
      <c r="AK80" s="103" t="str">
        <f t="shared" si="6"/>
        <v>○</v>
      </c>
      <c r="AL80" s="104" t="str">
        <f t="shared" si="7"/>
        <v/>
      </c>
      <c r="AM80" s="105"/>
      <c r="AN80" s="105"/>
      <c r="AO80" s="105"/>
      <c r="AP80" s="105"/>
      <c r="AQ80" s="105"/>
      <c r="AR80" s="105"/>
      <c r="AS80" s="105"/>
      <c r="AT80" s="105"/>
      <c r="AU80" s="269"/>
    </row>
    <row r="81" spans="1:47" ht="33" customHeight="1" thickBot="1">
      <c r="A81" s="229">
        <f t="shared" si="4"/>
        <v>70</v>
      </c>
      <c r="B81" s="230" t="str">
        <f>IF(基本情報入力シート!C102="","",基本情報入力シート!C102)</f>
        <v/>
      </c>
      <c r="C81" s="231" t="str">
        <f>IF(基本情報入力シート!D102="","",基本情報入力シート!D102)</f>
        <v/>
      </c>
      <c r="D81" s="232" t="str">
        <f>IF(基本情報入力シート!E102="","",基本情報入力シート!E102)</f>
        <v/>
      </c>
      <c r="E81" s="232" t="str">
        <f>IF(基本情報入力シート!F102="","",基本情報入力シート!F102)</f>
        <v/>
      </c>
      <c r="F81" s="232" t="str">
        <f>IF(基本情報入力シート!G102="","",基本情報入力シート!G102)</f>
        <v/>
      </c>
      <c r="G81" s="232" t="str">
        <f>IF(基本情報入力シート!H102="","",基本情報入力シート!H102)</f>
        <v/>
      </c>
      <c r="H81" s="232" t="str">
        <f>IF(基本情報入力シート!I102="","",基本情報入力シート!I102)</f>
        <v/>
      </c>
      <c r="I81" s="232" t="str">
        <f>IF(基本情報入力シート!J102="","",基本情報入力シート!J102)</f>
        <v/>
      </c>
      <c r="J81" s="232" t="str">
        <f>IF(基本情報入力シート!K102="","",基本情報入力シート!K102)</f>
        <v/>
      </c>
      <c r="K81" s="233" t="str">
        <f>IF(基本情報入力シート!L102="","",基本情報入力シート!L102)</f>
        <v/>
      </c>
      <c r="L81" s="234" t="str">
        <f>IF(基本情報入力シート!M102="","",基本情報入力シート!M102)</f>
        <v/>
      </c>
      <c r="M81" s="234" t="str">
        <f>IF(基本情報入力シート!R102="","",基本情報入力シート!R102)</f>
        <v/>
      </c>
      <c r="N81" s="234" t="str">
        <f>IF(基本情報入力シート!W102="","",基本情報入力シート!W102)</f>
        <v/>
      </c>
      <c r="O81" s="229" t="str">
        <f>IF(基本情報入力シート!X102="","",基本情報入力シート!X102)</f>
        <v/>
      </c>
      <c r="P81" s="235" t="str">
        <f>IF(基本情報入力シート!Y102="","",基本情報入力シート!Y102)</f>
        <v/>
      </c>
      <c r="Q81" s="236" t="str">
        <f>IF(基本情報入力シート!Z102="","",基本情報入力シート!Z102)</f>
        <v/>
      </c>
      <c r="R81" s="263" t="str">
        <f>IF(基本情報入力シート!AA102="","",基本情報入力シート!AA102)</f>
        <v/>
      </c>
      <c r="S81" s="264"/>
      <c r="T81" s="265"/>
      <c r="U81" s="266" t="str">
        <f>IF(P81="","",VLOOKUP(P81,数式用!$A$5:$I$28,MATCH(T81,数式用!$H$4:$I$4,0)+7,0))</f>
        <v/>
      </c>
      <c r="V81" s="267"/>
      <c r="W81" s="101" t="s">
        <v>239</v>
      </c>
      <c r="X81" s="268"/>
      <c r="Y81" s="100" t="s">
        <v>240</v>
      </c>
      <c r="Z81" s="268"/>
      <c r="AA81" s="172" t="s">
        <v>241</v>
      </c>
      <c r="AB81" s="268"/>
      <c r="AC81" s="100" t="s">
        <v>240</v>
      </c>
      <c r="AD81" s="268"/>
      <c r="AE81" s="100" t="s">
        <v>242</v>
      </c>
      <c r="AF81" s="243" t="s">
        <v>243</v>
      </c>
      <c r="AG81" s="244" t="str">
        <f t="shared" ref="AG81:AG111" si="10">IF(X81&gt;=1,(AB81*12+AD81)-(X81*12+Z81)+1,"")</f>
        <v/>
      </c>
      <c r="AH81" s="245" t="s">
        <v>244</v>
      </c>
      <c r="AI81" s="246" t="str">
        <f t="shared" si="9"/>
        <v/>
      </c>
      <c r="AK81" s="103" t="str">
        <f t="shared" si="6"/>
        <v>○</v>
      </c>
      <c r="AL81" s="104" t="str">
        <f t="shared" si="7"/>
        <v/>
      </c>
      <c r="AM81" s="105"/>
      <c r="AN81" s="105"/>
      <c r="AO81" s="105"/>
      <c r="AP81" s="105"/>
      <c r="AQ81" s="105"/>
      <c r="AR81" s="105"/>
      <c r="AS81" s="105"/>
      <c r="AT81" s="105"/>
      <c r="AU81" s="269"/>
    </row>
    <row r="82" spans="1:47" ht="33" customHeight="1" thickBot="1">
      <c r="A82" s="229">
        <f t="shared" si="4"/>
        <v>71</v>
      </c>
      <c r="B82" s="230" t="str">
        <f>IF(基本情報入力シート!C103="","",基本情報入力シート!C103)</f>
        <v/>
      </c>
      <c r="C82" s="231" t="str">
        <f>IF(基本情報入力シート!D103="","",基本情報入力シート!D103)</f>
        <v/>
      </c>
      <c r="D82" s="232" t="str">
        <f>IF(基本情報入力シート!E103="","",基本情報入力シート!E103)</f>
        <v/>
      </c>
      <c r="E82" s="232" t="str">
        <f>IF(基本情報入力シート!F103="","",基本情報入力シート!F103)</f>
        <v/>
      </c>
      <c r="F82" s="232" t="str">
        <f>IF(基本情報入力シート!G103="","",基本情報入力シート!G103)</f>
        <v/>
      </c>
      <c r="G82" s="232" t="str">
        <f>IF(基本情報入力シート!H103="","",基本情報入力シート!H103)</f>
        <v/>
      </c>
      <c r="H82" s="232" t="str">
        <f>IF(基本情報入力シート!I103="","",基本情報入力シート!I103)</f>
        <v/>
      </c>
      <c r="I82" s="232" t="str">
        <f>IF(基本情報入力シート!J103="","",基本情報入力シート!J103)</f>
        <v/>
      </c>
      <c r="J82" s="232" t="str">
        <f>IF(基本情報入力シート!K103="","",基本情報入力シート!K103)</f>
        <v/>
      </c>
      <c r="K82" s="233" t="str">
        <f>IF(基本情報入力シート!L103="","",基本情報入力シート!L103)</f>
        <v/>
      </c>
      <c r="L82" s="234" t="str">
        <f>IF(基本情報入力シート!M103="","",基本情報入力シート!M103)</f>
        <v/>
      </c>
      <c r="M82" s="234" t="str">
        <f>IF(基本情報入力シート!R103="","",基本情報入力シート!R103)</f>
        <v/>
      </c>
      <c r="N82" s="234" t="str">
        <f>IF(基本情報入力シート!W103="","",基本情報入力シート!W103)</f>
        <v/>
      </c>
      <c r="O82" s="229" t="str">
        <f>IF(基本情報入力シート!X103="","",基本情報入力シート!X103)</f>
        <v/>
      </c>
      <c r="P82" s="235" t="str">
        <f>IF(基本情報入力シート!Y103="","",基本情報入力シート!Y103)</f>
        <v/>
      </c>
      <c r="Q82" s="236" t="str">
        <f>IF(基本情報入力シート!Z103="","",基本情報入力シート!Z103)</f>
        <v/>
      </c>
      <c r="R82" s="263" t="str">
        <f>IF(基本情報入力シート!AA103="","",基本情報入力シート!AA103)</f>
        <v/>
      </c>
      <c r="S82" s="264"/>
      <c r="T82" s="265"/>
      <c r="U82" s="266" t="str">
        <f>IF(P82="","",VLOOKUP(P82,数式用!$A$5:$I$28,MATCH(T82,数式用!$H$4:$I$4,0)+7,0))</f>
        <v/>
      </c>
      <c r="V82" s="267"/>
      <c r="W82" s="101" t="s">
        <v>239</v>
      </c>
      <c r="X82" s="268"/>
      <c r="Y82" s="100" t="s">
        <v>240</v>
      </c>
      <c r="Z82" s="268"/>
      <c r="AA82" s="172" t="s">
        <v>241</v>
      </c>
      <c r="AB82" s="268"/>
      <c r="AC82" s="100" t="s">
        <v>240</v>
      </c>
      <c r="AD82" s="268"/>
      <c r="AE82" s="100" t="s">
        <v>242</v>
      </c>
      <c r="AF82" s="243" t="s">
        <v>243</v>
      </c>
      <c r="AG82" s="244" t="str">
        <f t="shared" si="10"/>
        <v/>
      </c>
      <c r="AH82" s="245" t="s">
        <v>244</v>
      </c>
      <c r="AI82" s="246" t="str">
        <f t="shared" si="9"/>
        <v/>
      </c>
      <c r="AK82" s="103" t="str">
        <f t="shared" si="6"/>
        <v>○</v>
      </c>
      <c r="AL82" s="104" t="str">
        <f t="shared" si="7"/>
        <v/>
      </c>
      <c r="AM82" s="105"/>
      <c r="AN82" s="105"/>
      <c r="AO82" s="105"/>
      <c r="AP82" s="105"/>
      <c r="AQ82" s="105"/>
      <c r="AR82" s="105"/>
      <c r="AS82" s="105"/>
      <c r="AT82" s="105"/>
      <c r="AU82" s="269"/>
    </row>
    <row r="83" spans="1:47" ht="33" customHeight="1" thickBot="1">
      <c r="A83" s="229">
        <f t="shared" si="4"/>
        <v>72</v>
      </c>
      <c r="B83" s="230" t="str">
        <f>IF(基本情報入力シート!C104="","",基本情報入力シート!C104)</f>
        <v/>
      </c>
      <c r="C83" s="231" t="str">
        <f>IF(基本情報入力シート!D104="","",基本情報入力シート!D104)</f>
        <v/>
      </c>
      <c r="D83" s="232" t="str">
        <f>IF(基本情報入力シート!E104="","",基本情報入力シート!E104)</f>
        <v/>
      </c>
      <c r="E83" s="232" t="str">
        <f>IF(基本情報入力シート!F104="","",基本情報入力シート!F104)</f>
        <v/>
      </c>
      <c r="F83" s="232" t="str">
        <f>IF(基本情報入力シート!G104="","",基本情報入力シート!G104)</f>
        <v/>
      </c>
      <c r="G83" s="232" t="str">
        <f>IF(基本情報入力シート!H104="","",基本情報入力シート!H104)</f>
        <v/>
      </c>
      <c r="H83" s="232" t="str">
        <f>IF(基本情報入力シート!I104="","",基本情報入力シート!I104)</f>
        <v/>
      </c>
      <c r="I83" s="232" t="str">
        <f>IF(基本情報入力シート!J104="","",基本情報入力シート!J104)</f>
        <v/>
      </c>
      <c r="J83" s="232" t="str">
        <f>IF(基本情報入力シート!K104="","",基本情報入力シート!K104)</f>
        <v/>
      </c>
      <c r="K83" s="233" t="str">
        <f>IF(基本情報入力シート!L104="","",基本情報入力シート!L104)</f>
        <v/>
      </c>
      <c r="L83" s="234" t="str">
        <f>IF(基本情報入力シート!M104="","",基本情報入力シート!M104)</f>
        <v/>
      </c>
      <c r="M83" s="234" t="str">
        <f>IF(基本情報入力シート!R104="","",基本情報入力シート!R104)</f>
        <v/>
      </c>
      <c r="N83" s="234" t="str">
        <f>IF(基本情報入力シート!W104="","",基本情報入力シート!W104)</f>
        <v/>
      </c>
      <c r="O83" s="229" t="str">
        <f>IF(基本情報入力シート!X104="","",基本情報入力シート!X104)</f>
        <v/>
      </c>
      <c r="P83" s="235" t="str">
        <f>IF(基本情報入力シート!Y104="","",基本情報入力シート!Y104)</f>
        <v/>
      </c>
      <c r="Q83" s="236" t="str">
        <f>IF(基本情報入力シート!Z104="","",基本情報入力シート!Z104)</f>
        <v/>
      </c>
      <c r="R83" s="263" t="str">
        <f>IF(基本情報入力シート!AA104="","",基本情報入力シート!AA104)</f>
        <v/>
      </c>
      <c r="S83" s="264"/>
      <c r="T83" s="265"/>
      <c r="U83" s="266" t="str">
        <f>IF(P83="","",VLOOKUP(P83,数式用!$A$5:$I$28,MATCH(T83,数式用!$H$4:$I$4,0)+7,0))</f>
        <v/>
      </c>
      <c r="V83" s="267"/>
      <c r="W83" s="101" t="s">
        <v>239</v>
      </c>
      <c r="X83" s="268"/>
      <c r="Y83" s="100" t="s">
        <v>240</v>
      </c>
      <c r="Z83" s="268"/>
      <c r="AA83" s="172" t="s">
        <v>241</v>
      </c>
      <c r="AB83" s="268"/>
      <c r="AC83" s="100" t="s">
        <v>240</v>
      </c>
      <c r="AD83" s="268"/>
      <c r="AE83" s="100" t="s">
        <v>242</v>
      </c>
      <c r="AF83" s="243" t="s">
        <v>243</v>
      </c>
      <c r="AG83" s="244" t="str">
        <f t="shared" si="10"/>
        <v/>
      </c>
      <c r="AH83" s="245" t="s">
        <v>244</v>
      </c>
      <c r="AI83" s="246" t="str">
        <f t="shared" si="9"/>
        <v/>
      </c>
      <c r="AK83" s="103" t="str">
        <f t="shared" ref="AK83:AK111" si="11">IFERROR(IF(AND(T83="特定加算Ⅰ",OR(V83="",V83="-",V83="いずれも取得していない")),"☓","○"),"")</f>
        <v>○</v>
      </c>
      <c r="AL83" s="104" t="str">
        <f t="shared" ref="AL83:AL111" si="12">IFERROR(IF(AND(T83="特定加算Ⅰ",OR(V83="",V83="-",V83="いずれも取得していない")),"！特定加算Ⅰが選択されています。該当する介護福祉士配置等要件を選択してください。",""),"")</f>
        <v/>
      </c>
      <c r="AM83" s="105"/>
      <c r="AN83" s="105"/>
      <c r="AO83" s="105"/>
      <c r="AP83" s="105"/>
      <c r="AQ83" s="105"/>
      <c r="AR83" s="105"/>
      <c r="AS83" s="105"/>
      <c r="AT83" s="105"/>
      <c r="AU83" s="269"/>
    </row>
    <row r="84" spans="1:47" ht="33" customHeight="1" thickBot="1">
      <c r="A84" s="229">
        <f t="shared" si="4"/>
        <v>73</v>
      </c>
      <c r="B84" s="230" t="str">
        <f>IF(基本情報入力シート!C105="","",基本情報入力シート!C105)</f>
        <v/>
      </c>
      <c r="C84" s="231" t="str">
        <f>IF(基本情報入力シート!D105="","",基本情報入力シート!D105)</f>
        <v/>
      </c>
      <c r="D84" s="232" t="str">
        <f>IF(基本情報入力シート!E105="","",基本情報入力シート!E105)</f>
        <v/>
      </c>
      <c r="E84" s="232" t="str">
        <f>IF(基本情報入力シート!F105="","",基本情報入力シート!F105)</f>
        <v/>
      </c>
      <c r="F84" s="232" t="str">
        <f>IF(基本情報入力シート!G105="","",基本情報入力シート!G105)</f>
        <v/>
      </c>
      <c r="G84" s="232" t="str">
        <f>IF(基本情報入力シート!H105="","",基本情報入力シート!H105)</f>
        <v/>
      </c>
      <c r="H84" s="232" t="str">
        <f>IF(基本情報入力シート!I105="","",基本情報入力シート!I105)</f>
        <v/>
      </c>
      <c r="I84" s="232" t="str">
        <f>IF(基本情報入力シート!J105="","",基本情報入力シート!J105)</f>
        <v/>
      </c>
      <c r="J84" s="232" t="str">
        <f>IF(基本情報入力シート!K105="","",基本情報入力シート!K105)</f>
        <v/>
      </c>
      <c r="K84" s="233" t="str">
        <f>IF(基本情報入力シート!L105="","",基本情報入力シート!L105)</f>
        <v/>
      </c>
      <c r="L84" s="234" t="str">
        <f>IF(基本情報入力シート!M105="","",基本情報入力シート!M105)</f>
        <v/>
      </c>
      <c r="M84" s="234" t="str">
        <f>IF(基本情報入力シート!R105="","",基本情報入力シート!R105)</f>
        <v/>
      </c>
      <c r="N84" s="234" t="str">
        <f>IF(基本情報入力シート!W105="","",基本情報入力シート!W105)</f>
        <v/>
      </c>
      <c r="O84" s="229" t="str">
        <f>IF(基本情報入力シート!X105="","",基本情報入力シート!X105)</f>
        <v/>
      </c>
      <c r="P84" s="235" t="str">
        <f>IF(基本情報入力シート!Y105="","",基本情報入力シート!Y105)</f>
        <v/>
      </c>
      <c r="Q84" s="236" t="str">
        <f>IF(基本情報入力シート!Z105="","",基本情報入力シート!Z105)</f>
        <v/>
      </c>
      <c r="R84" s="263" t="str">
        <f>IF(基本情報入力シート!AA105="","",基本情報入力シート!AA105)</f>
        <v/>
      </c>
      <c r="S84" s="264"/>
      <c r="T84" s="265"/>
      <c r="U84" s="266" t="str">
        <f>IF(P84="","",VLOOKUP(P84,数式用!$A$5:$I$28,MATCH(T84,数式用!$H$4:$I$4,0)+7,0))</f>
        <v/>
      </c>
      <c r="V84" s="267"/>
      <c r="W84" s="101" t="s">
        <v>239</v>
      </c>
      <c r="X84" s="268"/>
      <c r="Y84" s="100" t="s">
        <v>240</v>
      </c>
      <c r="Z84" s="268"/>
      <c r="AA84" s="172" t="s">
        <v>241</v>
      </c>
      <c r="AB84" s="268"/>
      <c r="AC84" s="100" t="s">
        <v>240</v>
      </c>
      <c r="AD84" s="268"/>
      <c r="AE84" s="100" t="s">
        <v>242</v>
      </c>
      <c r="AF84" s="243" t="s">
        <v>243</v>
      </c>
      <c r="AG84" s="244" t="str">
        <f t="shared" si="10"/>
        <v/>
      </c>
      <c r="AH84" s="245" t="s">
        <v>244</v>
      </c>
      <c r="AI84" s="246" t="str">
        <f t="shared" si="9"/>
        <v/>
      </c>
      <c r="AK84" s="103" t="str">
        <f t="shared" si="11"/>
        <v>○</v>
      </c>
      <c r="AL84" s="104" t="str">
        <f t="shared" si="12"/>
        <v/>
      </c>
      <c r="AM84" s="105"/>
      <c r="AN84" s="105"/>
      <c r="AO84" s="105"/>
      <c r="AP84" s="105"/>
      <c r="AQ84" s="105"/>
      <c r="AR84" s="105"/>
      <c r="AS84" s="105"/>
      <c r="AT84" s="105"/>
      <c r="AU84" s="269"/>
    </row>
    <row r="85" spans="1:47" ht="33" customHeight="1" thickBot="1">
      <c r="A85" s="229">
        <f t="shared" si="4"/>
        <v>74</v>
      </c>
      <c r="B85" s="230" t="str">
        <f>IF(基本情報入力シート!C106="","",基本情報入力シート!C106)</f>
        <v/>
      </c>
      <c r="C85" s="231" t="str">
        <f>IF(基本情報入力シート!D106="","",基本情報入力シート!D106)</f>
        <v/>
      </c>
      <c r="D85" s="232" t="str">
        <f>IF(基本情報入力シート!E106="","",基本情報入力シート!E106)</f>
        <v/>
      </c>
      <c r="E85" s="232" t="str">
        <f>IF(基本情報入力シート!F106="","",基本情報入力シート!F106)</f>
        <v/>
      </c>
      <c r="F85" s="232" t="str">
        <f>IF(基本情報入力シート!G106="","",基本情報入力シート!G106)</f>
        <v/>
      </c>
      <c r="G85" s="232" t="str">
        <f>IF(基本情報入力シート!H106="","",基本情報入力シート!H106)</f>
        <v/>
      </c>
      <c r="H85" s="232" t="str">
        <f>IF(基本情報入力シート!I106="","",基本情報入力シート!I106)</f>
        <v/>
      </c>
      <c r="I85" s="232" t="str">
        <f>IF(基本情報入力シート!J106="","",基本情報入力シート!J106)</f>
        <v/>
      </c>
      <c r="J85" s="232" t="str">
        <f>IF(基本情報入力シート!K106="","",基本情報入力シート!K106)</f>
        <v/>
      </c>
      <c r="K85" s="233" t="str">
        <f>IF(基本情報入力シート!L106="","",基本情報入力シート!L106)</f>
        <v/>
      </c>
      <c r="L85" s="234" t="str">
        <f>IF(基本情報入力シート!M106="","",基本情報入力シート!M106)</f>
        <v/>
      </c>
      <c r="M85" s="234" t="str">
        <f>IF(基本情報入力シート!R106="","",基本情報入力シート!R106)</f>
        <v/>
      </c>
      <c r="N85" s="234" t="str">
        <f>IF(基本情報入力シート!W106="","",基本情報入力シート!W106)</f>
        <v/>
      </c>
      <c r="O85" s="229" t="str">
        <f>IF(基本情報入力シート!X106="","",基本情報入力シート!X106)</f>
        <v/>
      </c>
      <c r="P85" s="235" t="str">
        <f>IF(基本情報入力シート!Y106="","",基本情報入力シート!Y106)</f>
        <v/>
      </c>
      <c r="Q85" s="236" t="str">
        <f>IF(基本情報入力シート!Z106="","",基本情報入力シート!Z106)</f>
        <v/>
      </c>
      <c r="R85" s="263" t="str">
        <f>IF(基本情報入力シート!AA106="","",基本情報入力シート!AA106)</f>
        <v/>
      </c>
      <c r="S85" s="264"/>
      <c r="T85" s="265"/>
      <c r="U85" s="266" t="str">
        <f>IF(P85="","",VLOOKUP(P85,数式用!$A$5:$I$28,MATCH(T85,数式用!$H$4:$I$4,0)+7,0))</f>
        <v/>
      </c>
      <c r="V85" s="267"/>
      <c r="W85" s="101" t="s">
        <v>239</v>
      </c>
      <c r="X85" s="268"/>
      <c r="Y85" s="100" t="s">
        <v>240</v>
      </c>
      <c r="Z85" s="268"/>
      <c r="AA85" s="172" t="s">
        <v>241</v>
      </c>
      <c r="AB85" s="268"/>
      <c r="AC85" s="100" t="s">
        <v>240</v>
      </c>
      <c r="AD85" s="268"/>
      <c r="AE85" s="100" t="s">
        <v>242</v>
      </c>
      <c r="AF85" s="243" t="s">
        <v>243</v>
      </c>
      <c r="AG85" s="244" t="str">
        <f t="shared" si="10"/>
        <v/>
      </c>
      <c r="AH85" s="245" t="s">
        <v>244</v>
      </c>
      <c r="AI85" s="246" t="str">
        <f t="shared" si="9"/>
        <v/>
      </c>
      <c r="AK85" s="103" t="str">
        <f t="shared" si="11"/>
        <v>○</v>
      </c>
      <c r="AL85" s="104" t="str">
        <f t="shared" si="12"/>
        <v/>
      </c>
      <c r="AM85" s="105"/>
      <c r="AN85" s="105"/>
      <c r="AO85" s="105"/>
      <c r="AP85" s="105"/>
      <c r="AQ85" s="105"/>
      <c r="AR85" s="105"/>
      <c r="AS85" s="105"/>
      <c r="AT85" s="105"/>
      <c r="AU85" s="269"/>
    </row>
    <row r="86" spans="1:47" ht="33" customHeight="1" thickBot="1">
      <c r="A86" s="229">
        <f t="shared" si="4"/>
        <v>75</v>
      </c>
      <c r="B86" s="230" t="str">
        <f>IF(基本情報入力シート!C107="","",基本情報入力シート!C107)</f>
        <v/>
      </c>
      <c r="C86" s="231" t="str">
        <f>IF(基本情報入力シート!D107="","",基本情報入力シート!D107)</f>
        <v/>
      </c>
      <c r="D86" s="232" t="str">
        <f>IF(基本情報入力シート!E107="","",基本情報入力シート!E107)</f>
        <v/>
      </c>
      <c r="E86" s="232" t="str">
        <f>IF(基本情報入力シート!F107="","",基本情報入力シート!F107)</f>
        <v/>
      </c>
      <c r="F86" s="232" t="str">
        <f>IF(基本情報入力シート!G107="","",基本情報入力シート!G107)</f>
        <v/>
      </c>
      <c r="G86" s="232" t="str">
        <f>IF(基本情報入力シート!H107="","",基本情報入力シート!H107)</f>
        <v/>
      </c>
      <c r="H86" s="232" t="str">
        <f>IF(基本情報入力シート!I107="","",基本情報入力シート!I107)</f>
        <v/>
      </c>
      <c r="I86" s="232" t="str">
        <f>IF(基本情報入力シート!J107="","",基本情報入力シート!J107)</f>
        <v/>
      </c>
      <c r="J86" s="232" t="str">
        <f>IF(基本情報入力シート!K107="","",基本情報入力シート!K107)</f>
        <v/>
      </c>
      <c r="K86" s="233" t="str">
        <f>IF(基本情報入力シート!L107="","",基本情報入力シート!L107)</f>
        <v/>
      </c>
      <c r="L86" s="234" t="str">
        <f>IF(基本情報入力シート!M107="","",基本情報入力シート!M107)</f>
        <v/>
      </c>
      <c r="M86" s="234" t="str">
        <f>IF(基本情報入力シート!R107="","",基本情報入力シート!R107)</f>
        <v/>
      </c>
      <c r="N86" s="234" t="str">
        <f>IF(基本情報入力シート!W107="","",基本情報入力シート!W107)</f>
        <v/>
      </c>
      <c r="O86" s="229" t="str">
        <f>IF(基本情報入力シート!X107="","",基本情報入力シート!X107)</f>
        <v/>
      </c>
      <c r="P86" s="235" t="str">
        <f>IF(基本情報入力シート!Y107="","",基本情報入力シート!Y107)</f>
        <v/>
      </c>
      <c r="Q86" s="236" t="str">
        <f>IF(基本情報入力シート!Z107="","",基本情報入力シート!Z107)</f>
        <v/>
      </c>
      <c r="R86" s="263" t="str">
        <f>IF(基本情報入力シート!AA107="","",基本情報入力シート!AA107)</f>
        <v/>
      </c>
      <c r="S86" s="264"/>
      <c r="T86" s="265"/>
      <c r="U86" s="266" t="str">
        <f>IF(P86="","",VLOOKUP(P86,数式用!$A$5:$I$28,MATCH(T86,数式用!$H$4:$I$4,0)+7,0))</f>
        <v/>
      </c>
      <c r="V86" s="267"/>
      <c r="W86" s="101" t="s">
        <v>239</v>
      </c>
      <c r="X86" s="268"/>
      <c r="Y86" s="100" t="s">
        <v>240</v>
      </c>
      <c r="Z86" s="268"/>
      <c r="AA86" s="172" t="s">
        <v>241</v>
      </c>
      <c r="AB86" s="268"/>
      <c r="AC86" s="100" t="s">
        <v>240</v>
      </c>
      <c r="AD86" s="268"/>
      <c r="AE86" s="100" t="s">
        <v>242</v>
      </c>
      <c r="AF86" s="243" t="s">
        <v>243</v>
      </c>
      <c r="AG86" s="244" t="str">
        <f t="shared" si="10"/>
        <v/>
      </c>
      <c r="AH86" s="245" t="s">
        <v>244</v>
      </c>
      <c r="AI86" s="246" t="str">
        <f t="shared" si="9"/>
        <v/>
      </c>
      <c r="AK86" s="103" t="str">
        <f t="shared" si="11"/>
        <v>○</v>
      </c>
      <c r="AL86" s="104" t="str">
        <f t="shared" si="12"/>
        <v/>
      </c>
      <c r="AM86" s="105"/>
      <c r="AN86" s="105"/>
      <c r="AO86" s="105"/>
      <c r="AP86" s="105"/>
      <c r="AQ86" s="105"/>
      <c r="AR86" s="105"/>
      <c r="AS86" s="105"/>
      <c r="AT86" s="105"/>
      <c r="AU86" s="269"/>
    </row>
    <row r="87" spans="1:47" ht="33" customHeight="1" thickBot="1">
      <c r="A87" s="229">
        <f t="shared" si="4"/>
        <v>76</v>
      </c>
      <c r="B87" s="230" t="str">
        <f>IF(基本情報入力シート!C108="","",基本情報入力シート!C108)</f>
        <v/>
      </c>
      <c r="C87" s="231" t="str">
        <f>IF(基本情報入力シート!D108="","",基本情報入力シート!D108)</f>
        <v/>
      </c>
      <c r="D87" s="232" t="str">
        <f>IF(基本情報入力シート!E108="","",基本情報入力シート!E108)</f>
        <v/>
      </c>
      <c r="E87" s="232" t="str">
        <f>IF(基本情報入力シート!F108="","",基本情報入力シート!F108)</f>
        <v/>
      </c>
      <c r="F87" s="232" t="str">
        <f>IF(基本情報入力シート!G108="","",基本情報入力シート!G108)</f>
        <v/>
      </c>
      <c r="G87" s="232" t="str">
        <f>IF(基本情報入力シート!H108="","",基本情報入力シート!H108)</f>
        <v/>
      </c>
      <c r="H87" s="232" t="str">
        <f>IF(基本情報入力シート!I108="","",基本情報入力シート!I108)</f>
        <v/>
      </c>
      <c r="I87" s="232" t="str">
        <f>IF(基本情報入力シート!J108="","",基本情報入力シート!J108)</f>
        <v/>
      </c>
      <c r="J87" s="232" t="str">
        <f>IF(基本情報入力シート!K108="","",基本情報入力シート!K108)</f>
        <v/>
      </c>
      <c r="K87" s="233" t="str">
        <f>IF(基本情報入力シート!L108="","",基本情報入力シート!L108)</f>
        <v/>
      </c>
      <c r="L87" s="234" t="str">
        <f>IF(基本情報入力シート!M108="","",基本情報入力シート!M108)</f>
        <v/>
      </c>
      <c r="M87" s="234" t="str">
        <f>IF(基本情報入力シート!R108="","",基本情報入力シート!R108)</f>
        <v/>
      </c>
      <c r="N87" s="234" t="str">
        <f>IF(基本情報入力シート!W108="","",基本情報入力シート!W108)</f>
        <v/>
      </c>
      <c r="O87" s="229" t="str">
        <f>IF(基本情報入力シート!X108="","",基本情報入力シート!X108)</f>
        <v/>
      </c>
      <c r="P87" s="235" t="str">
        <f>IF(基本情報入力シート!Y108="","",基本情報入力シート!Y108)</f>
        <v/>
      </c>
      <c r="Q87" s="236" t="str">
        <f>IF(基本情報入力シート!Z108="","",基本情報入力シート!Z108)</f>
        <v/>
      </c>
      <c r="R87" s="263" t="str">
        <f>IF(基本情報入力シート!AA108="","",基本情報入力シート!AA108)</f>
        <v/>
      </c>
      <c r="S87" s="264"/>
      <c r="T87" s="265"/>
      <c r="U87" s="266" t="str">
        <f>IF(P87="","",VLOOKUP(P87,数式用!$A$5:$I$28,MATCH(T87,数式用!$H$4:$I$4,0)+7,0))</f>
        <v/>
      </c>
      <c r="V87" s="267"/>
      <c r="W87" s="101" t="s">
        <v>239</v>
      </c>
      <c r="X87" s="268"/>
      <c r="Y87" s="100" t="s">
        <v>240</v>
      </c>
      <c r="Z87" s="268"/>
      <c r="AA87" s="172" t="s">
        <v>241</v>
      </c>
      <c r="AB87" s="268"/>
      <c r="AC87" s="100" t="s">
        <v>240</v>
      </c>
      <c r="AD87" s="268"/>
      <c r="AE87" s="100" t="s">
        <v>242</v>
      </c>
      <c r="AF87" s="243" t="s">
        <v>243</v>
      </c>
      <c r="AG87" s="244" t="str">
        <f t="shared" si="10"/>
        <v/>
      </c>
      <c r="AH87" s="245" t="s">
        <v>244</v>
      </c>
      <c r="AI87" s="246" t="str">
        <f t="shared" si="9"/>
        <v/>
      </c>
      <c r="AK87" s="103" t="str">
        <f t="shared" si="11"/>
        <v>○</v>
      </c>
      <c r="AL87" s="104" t="str">
        <f t="shared" si="12"/>
        <v/>
      </c>
      <c r="AM87" s="105"/>
      <c r="AN87" s="105"/>
      <c r="AO87" s="105"/>
      <c r="AP87" s="105"/>
      <c r="AQ87" s="105"/>
      <c r="AR87" s="105"/>
      <c r="AS87" s="105"/>
      <c r="AT87" s="105"/>
      <c r="AU87" s="269"/>
    </row>
    <row r="88" spans="1:47" ht="33" customHeight="1" thickBot="1">
      <c r="A88" s="229">
        <f t="shared" si="4"/>
        <v>77</v>
      </c>
      <c r="B88" s="230" t="str">
        <f>IF(基本情報入力シート!C109="","",基本情報入力シート!C109)</f>
        <v/>
      </c>
      <c r="C88" s="231" t="str">
        <f>IF(基本情報入力シート!D109="","",基本情報入力シート!D109)</f>
        <v/>
      </c>
      <c r="D88" s="232" t="str">
        <f>IF(基本情報入力シート!E109="","",基本情報入力シート!E109)</f>
        <v/>
      </c>
      <c r="E88" s="232" t="str">
        <f>IF(基本情報入力シート!F109="","",基本情報入力シート!F109)</f>
        <v/>
      </c>
      <c r="F88" s="232" t="str">
        <f>IF(基本情報入力シート!G109="","",基本情報入力シート!G109)</f>
        <v/>
      </c>
      <c r="G88" s="232" t="str">
        <f>IF(基本情報入力シート!H109="","",基本情報入力シート!H109)</f>
        <v/>
      </c>
      <c r="H88" s="232" t="str">
        <f>IF(基本情報入力シート!I109="","",基本情報入力シート!I109)</f>
        <v/>
      </c>
      <c r="I88" s="232" t="str">
        <f>IF(基本情報入力シート!J109="","",基本情報入力シート!J109)</f>
        <v/>
      </c>
      <c r="J88" s="232" t="str">
        <f>IF(基本情報入力シート!K109="","",基本情報入力シート!K109)</f>
        <v/>
      </c>
      <c r="K88" s="233" t="str">
        <f>IF(基本情報入力シート!L109="","",基本情報入力シート!L109)</f>
        <v/>
      </c>
      <c r="L88" s="234" t="str">
        <f>IF(基本情報入力シート!M109="","",基本情報入力シート!M109)</f>
        <v/>
      </c>
      <c r="M88" s="234" t="str">
        <f>IF(基本情報入力シート!R109="","",基本情報入力シート!R109)</f>
        <v/>
      </c>
      <c r="N88" s="234" t="str">
        <f>IF(基本情報入力シート!W109="","",基本情報入力シート!W109)</f>
        <v/>
      </c>
      <c r="O88" s="229" t="str">
        <f>IF(基本情報入力シート!X109="","",基本情報入力シート!X109)</f>
        <v/>
      </c>
      <c r="P88" s="235" t="str">
        <f>IF(基本情報入力シート!Y109="","",基本情報入力シート!Y109)</f>
        <v/>
      </c>
      <c r="Q88" s="236" t="str">
        <f>IF(基本情報入力シート!Z109="","",基本情報入力シート!Z109)</f>
        <v/>
      </c>
      <c r="R88" s="263" t="str">
        <f>IF(基本情報入力シート!AA109="","",基本情報入力シート!AA109)</f>
        <v/>
      </c>
      <c r="S88" s="264"/>
      <c r="T88" s="265"/>
      <c r="U88" s="266" t="str">
        <f>IF(P88="","",VLOOKUP(P88,数式用!$A$5:$I$28,MATCH(T88,数式用!$H$4:$I$4,0)+7,0))</f>
        <v/>
      </c>
      <c r="V88" s="267"/>
      <c r="W88" s="101" t="s">
        <v>239</v>
      </c>
      <c r="X88" s="268"/>
      <c r="Y88" s="100" t="s">
        <v>240</v>
      </c>
      <c r="Z88" s="268"/>
      <c r="AA88" s="172" t="s">
        <v>241</v>
      </c>
      <c r="AB88" s="268"/>
      <c r="AC88" s="100" t="s">
        <v>240</v>
      </c>
      <c r="AD88" s="268"/>
      <c r="AE88" s="100" t="s">
        <v>242</v>
      </c>
      <c r="AF88" s="243" t="s">
        <v>243</v>
      </c>
      <c r="AG88" s="244" t="str">
        <f t="shared" si="10"/>
        <v/>
      </c>
      <c r="AH88" s="245" t="s">
        <v>244</v>
      </c>
      <c r="AI88" s="246" t="str">
        <f t="shared" si="9"/>
        <v/>
      </c>
      <c r="AK88" s="103" t="str">
        <f t="shared" si="11"/>
        <v>○</v>
      </c>
      <c r="AL88" s="104" t="str">
        <f t="shared" si="12"/>
        <v/>
      </c>
      <c r="AM88" s="105"/>
      <c r="AN88" s="105"/>
      <c r="AO88" s="105"/>
      <c r="AP88" s="105"/>
      <c r="AQ88" s="105"/>
      <c r="AR88" s="105"/>
      <c r="AS88" s="105"/>
      <c r="AT88" s="105"/>
      <c r="AU88" s="269"/>
    </row>
    <row r="89" spans="1:47" ht="33" customHeight="1" thickBot="1">
      <c r="A89" s="229">
        <f t="shared" si="4"/>
        <v>78</v>
      </c>
      <c r="B89" s="230" t="str">
        <f>IF(基本情報入力シート!C110="","",基本情報入力シート!C110)</f>
        <v/>
      </c>
      <c r="C89" s="231" t="str">
        <f>IF(基本情報入力シート!D110="","",基本情報入力シート!D110)</f>
        <v/>
      </c>
      <c r="D89" s="232" t="str">
        <f>IF(基本情報入力シート!E110="","",基本情報入力シート!E110)</f>
        <v/>
      </c>
      <c r="E89" s="232" t="str">
        <f>IF(基本情報入力シート!F110="","",基本情報入力シート!F110)</f>
        <v/>
      </c>
      <c r="F89" s="232" t="str">
        <f>IF(基本情報入力シート!G110="","",基本情報入力シート!G110)</f>
        <v/>
      </c>
      <c r="G89" s="232" t="str">
        <f>IF(基本情報入力シート!H110="","",基本情報入力シート!H110)</f>
        <v/>
      </c>
      <c r="H89" s="232" t="str">
        <f>IF(基本情報入力シート!I110="","",基本情報入力シート!I110)</f>
        <v/>
      </c>
      <c r="I89" s="232" t="str">
        <f>IF(基本情報入力シート!J110="","",基本情報入力シート!J110)</f>
        <v/>
      </c>
      <c r="J89" s="232" t="str">
        <f>IF(基本情報入力シート!K110="","",基本情報入力シート!K110)</f>
        <v/>
      </c>
      <c r="K89" s="233" t="str">
        <f>IF(基本情報入力シート!L110="","",基本情報入力シート!L110)</f>
        <v/>
      </c>
      <c r="L89" s="234" t="str">
        <f>IF(基本情報入力シート!M110="","",基本情報入力シート!M110)</f>
        <v/>
      </c>
      <c r="M89" s="234" t="str">
        <f>IF(基本情報入力シート!R110="","",基本情報入力シート!R110)</f>
        <v/>
      </c>
      <c r="N89" s="234" t="str">
        <f>IF(基本情報入力シート!W110="","",基本情報入力シート!W110)</f>
        <v/>
      </c>
      <c r="O89" s="229" t="str">
        <f>IF(基本情報入力シート!X110="","",基本情報入力シート!X110)</f>
        <v/>
      </c>
      <c r="P89" s="235" t="str">
        <f>IF(基本情報入力シート!Y110="","",基本情報入力シート!Y110)</f>
        <v/>
      </c>
      <c r="Q89" s="236" t="str">
        <f>IF(基本情報入力シート!Z110="","",基本情報入力シート!Z110)</f>
        <v/>
      </c>
      <c r="R89" s="263" t="str">
        <f>IF(基本情報入力シート!AA110="","",基本情報入力シート!AA110)</f>
        <v/>
      </c>
      <c r="S89" s="264"/>
      <c r="T89" s="265"/>
      <c r="U89" s="266" t="str">
        <f>IF(P89="","",VLOOKUP(P89,数式用!$A$5:$I$28,MATCH(T89,数式用!$H$4:$I$4,0)+7,0))</f>
        <v/>
      </c>
      <c r="V89" s="267"/>
      <c r="W89" s="101" t="s">
        <v>239</v>
      </c>
      <c r="X89" s="268"/>
      <c r="Y89" s="100" t="s">
        <v>240</v>
      </c>
      <c r="Z89" s="268"/>
      <c r="AA89" s="172" t="s">
        <v>241</v>
      </c>
      <c r="AB89" s="268"/>
      <c r="AC89" s="100" t="s">
        <v>240</v>
      </c>
      <c r="AD89" s="268"/>
      <c r="AE89" s="100" t="s">
        <v>242</v>
      </c>
      <c r="AF89" s="243" t="s">
        <v>243</v>
      </c>
      <c r="AG89" s="244" t="str">
        <f t="shared" si="10"/>
        <v/>
      </c>
      <c r="AH89" s="245" t="s">
        <v>244</v>
      </c>
      <c r="AI89" s="246" t="str">
        <f t="shared" si="9"/>
        <v/>
      </c>
      <c r="AK89" s="103" t="str">
        <f t="shared" si="11"/>
        <v>○</v>
      </c>
      <c r="AL89" s="104" t="str">
        <f t="shared" si="12"/>
        <v/>
      </c>
      <c r="AM89" s="105"/>
      <c r="AN89" s="105"/>
      <c r="AO89" s="105"/>
      <c r="AP89" s="105"/>
      <c r="AQ89" s="105"/>
      <c r="AR89" s="105"/>
      <c r="AS89" s="105"/>
      <c r="AT89" s="105"/>
      <c r="AU89" s="269"/>
    </row>
    <row r="90" spans="1:47" ht="33" customHeight="1" thickBot="1">
      <c r="A90" s="229">
        <f t="shared" si="4"/>
        <v>79</v>
      </c>
      <c r="B90" s="230" t="str">
        <f>IF(基本情報入力シート!C111="","",基本情報入力シート!C111)</f>
        <v/>
      </c>
      <c r="C90" s="231" t="str">
        <f>IF(基本情報入力シート!D111="","",基本情報入力シート!D111)</f>
        <v/>
      </c>
      <c r="D90" s="232" t="str">
        <f>IF(基本情報入力シート!E111="","",基本情報入力シート!E111)</f>
        <v/>
      </c>
      <c r="E90" s="232" t="str">
        <f>IF(基本情報入力シート!F111="","",基本情報入力シート!F111)</f>
        <v/>
      </c>
      <c r="F90" s="232" t="str">
        <f>IF(基本情報入力シート!G111="","",基本情報入力シート!G111)</f>
        <v/>
      </c>
      <c r="G90" s="232" t="str">
        <f>IF(基本情報入力シート!H111="","",基本情報入力シート!H111)</f>
        <v/>
      </c>
      <c r="H90" s="232" t="str">
        <f>IF(基本情報入力シート!I111="","",基本情報入力シート!I111)</f>
        <v/>
      </c>
      <c r="I90" s="232" t="str">
        <f>IF(基本情報入力シート!J111="","",基本情報入力シート!J111)</f>
        <v/>
      </c>
      <c r="J90" s="232" t="str">
        <f>IF(基本情報入力シート!K111="","",基本情報入力シート!K111)</f>
        <v/>
      </c>
      <c r="K90" s="233" t="str">
        <f>IF(基本情報入力シート!L111="","",基本情報入力シート!L111)</f>
        <v/>
      </c>
      <c r="L90" s="234" t="str">
        <f>IF(基本情報入力シート!M111="","",基本情報入力シート!M111)</f>
        <v/>
      </c>
      <c r="M90" s="234" t="str">
        <f>IF(基本情報入力シート!R111="","",基本情報入力シート!R111)</f>
        <v/>
      </c>
      <c r="N90" s="234" t="str">
        <f>IF(基本情報入力シート!W111="","",基本情報入力シート!W111)</f>
        <v/>
      </c>
      <c r="O90" s="229" t="str">
        <f>IF(基本情報入力シート!X111="","",基本情報入力シート!X111)</f>
        <v/>
      </c>
      <c r="P90" s="235" t="str">
        <f>IF(基本情報入力シート!Y111="","",基本情報入力シート!Y111)</f>
        <v/>
      </c>
      <c r="Q90" s="236" t="str">
        <f>IF(基本情報入力シート!Z111="","",基本情報入力シート!Z111)</f>
        <v/>
      </c>
      <c r="R90" s="263" t="str">
        <f>IF(基本情報入力シート!AA111="","",基本情報入力シート!AA111)</f>
        <v/>
      </c>
      <c r="S90" s="264"/>
      <c r="T90" s="265"/>
      <c r="U90" s="266" t="str">
        <f>IF(P90="","",VLOOKUP(P90,数式用!$A$5:$I$28,MATCH(T90,数式用!$H$4:$I$4,0)+7,0))</f>
        <v/>
      </c>
      <c r="V90" s="267"/>
      <c r="W90" s="101" t="s">
        <v>239</v>
      </c>
      <c r="X90" s="268"/>
      <c r="Y90" s="100" t="s">
        <v>240</v>
      </c>
      <c r="Z90" s="268"/>
      <c r="AA90" s="172" t="s">
        <v>241</v>
      </c>
      <c r="AB90" s="268"/>
      <c r="AC90" s="100" t="s">
        <v>240</v>
      </c>
      <c r="AD90" s="268"/>
      <c r="AE90" s="100" t="s">
        <v>242</v>
      </c>
      <c r="AF90" s="243" t="s">
        <v>243</v>
      </c>
      <c r="AG90" s="244" t="str">
        <f t="shared" si="10"/>
        <v/>
      </c>
      <c r="AH90" s="245" t="s">
        <v>244</v>
      </c>
      <c r="AI90" s="246" t="str">
        <f t="shared" si="9"/>
        <v/>
      </c>
      <c r="AK90" s="103" t="str">
        <f t="shared" si="11"/>
        <v>○</v>
      </c>
      <c r="AL90" s="104" t="str">
        <f t="shared" si="12"/>
        <v/>
      </c>
      <c r="AM90" s="105"/>
      <c r="AN90" s="105"/>
      <c r="AO90" s="105"/>
      <c r="AP90" s="105"/>
      <c r="AQ90" s="105"/>
      <c r="AR90" s="105"/>
      <c r="AS90" s="105"/>
      <c r="AT90" s="105"/>
      <c r="AU90" s="269"/>
    </row>
    <row r="91" spans="1:47" ht="33" customHeight="1" thickBot="1">
      <c r="A91" s="229">
        <f t="shared" si="4"/>
        <v>80</v>
      </c>
      <c r="B91" s="230" t="str">
        <f>IF(基本情報入力シート!C112="","",基本情報入力シート!C112)</f>
        <v/>
      </c>
      <c r="C91" s="231" t="str">
        <f>IF(基本情報入力シート!D112="","",基本情報入力シート!D112)</f>
        <v/>
      </c>
      <c r="D91" s="232" t="str">
        <f>IF(基本情報入力シート!E112="","",基本情報入力シート!E112)</f>
        <v/>
      </c>
      <c r="E91" s="232" t="str">
        <f>IF(基本情報入力シート!F112="","",基本情報入力シート!F112)</f>
        <v/>
      </c>
      <c r="F91" s="232" t="str">
        <f>IF(基本情報入力シート!G112="","",基本情報入力シート!G112)</f>
        <v/>
      </c>
      <c r="G91" s="232" t="str">
        <f>IF(基本情報入力シート!H112="","",基本情報入力シート!H112)</f>
        <v/>
      </c>
      <c r="H91" s="232" t="str">
        <f>IF(基本情報入力シート!I112="","",基本情報入力シート!I112)</f>
        <v/>
      </c>
      <c r="I91" s="232" t="str">
        <f>IF(基本情報入力シート!J112="","",基本情報入力シート!J112)</f>
        <v/>
      </c>
      <c r="J91" s="232" t="str">
        <f>IF(基本情報入力シート!K112="","",基本情報入力シート!K112)</f>
        <v/>
      </c>
      <c r="K91" s="233" t="str">
        <f>IF(基本情報入力シート!L112="","",基本情報入力シート!L112)</f>
        <v/>
      </c>
      <c r="L91" s="234" t="str">
        <f>IF(基本情報入力シート!M112="","",基本情報入力シート!M112)</f>
        <v/>
      </c>
      <c r="M91" s="234" t="str">
        <f>IF(基本情報入力シート!R112="","",基本情報入力シート!R112)</f>
        <v/>
      </c>
      <c r="N91" s="234" t="str">
        <f>IF(基本情報入力シート!W112="","",基本情報入力シート!W112)</f>
        <v/>
      </c>
      <c r="O91" s="229" t="str">
        <f>IF(基本情報入力シート!X112="","",基本情報入力シート!X112)</f>
        <v/>
      </c>
      <c r="P91" s="235" t="str">
        <f>IF(基本情報入力シート!Y112="","",基本情報入力シート!Y112)</f>
        <v/>
      </c>
      <c r="Q91" s="236" t="str">
        <f>IF(基本情報入力シート!Z112="","",基本情報入力シート!Z112)</f>
        <v/>
      </c>
      <c r="R91" s="263" t="str">
        <f>IF(基本情報入力シート!AA112="","",基本情報入力シート!AA112)</f>
        <v/>
      </c>
      <c r="S91" s="264"/>
      <c r="T91" s="265"/>
      <c r="U91" s="266" t="str">
        <f>IF(P91="","",VLOOKUP(P91,数式用!$A$5:$I$28,MATCH(T91,数式用!$H$4:$I$4,0)+7,0))</f>
        <v/>
      </c>
      <c r="V91" s="267"/>
      <c r="W91" s="101" t="s">
        <v>239</v>
      </c>
      <c r="X91" s="268"/>
      <c r="Y91" s="100" t="s">
        <v>240</v>
      </c>
      <c r="Z91" s="268"/>
      <c r="AA91" s="172" t="s">
        <v>241</v>
      </c>
      <c r="AB91" s="268"/>
      <c r="AC91" s="100" t="s">
        <v>240</v>
      </c>
      <c r="AD91" s="268"/>
      <c r="AE91" s="100" t="s">
        <v>242</v>
      </c>
      <c r="AF91" s="243" t="s">
        <v>243</v>
      </c>
      <c r="AG91" s="244" t="str">
        <f t="shared" si="10"/>
        <v/>
      </c>
      <c r="AH91" s="245" t="s">
        <v>244</v>
      </c>
      <c r="AI91" s="246" t="str">
        <f t="shared" si="9"/>
        <v/>
      </c>
      <c r="AK91" s="103" t="str">
        <f t="shared" si="11"/>
        <v>○</v>
      </c>
      <c r="AL91" s="104" t="str">
        <f t="shared" si="12"/>
        <v/>
      </c>
      <c r="AM91" s="105"/>
      <c r="AN91" s="105"/>
      <c r="AO91" s="105"/>
      <c r="AP91" s="105"/>
      <c r="AQ91" s="105"/>
      <c r="AR91" s="105"/>
      <c r="AS91" s="105"/>
      <c r="AT91" s="105"/>
      <c r="AU91" s="269"/>
    </row>
    <row r="92" spans="1:47" ht="33" customHeight="1" thickBot="1">
      <c r="A92" s="229">
        <f t="shared" si="4"/>
        <v>81</v>
      </c>
      <c r="B92" s="230" t="str">
        <f>IF(基本情報入力シート!C113="","",基本情報入力シート!C113)</f>
        <v/>
      </c>
      <c r="C92" s="231" t="str">
        <f>IF(基本情報入力シート!D113="","",基本情報入力シート!D113)</f>
        <v/>
      </c>
      <c r="D92" s="232" t="str">
        <f>IF(基本情報入力シート!E113="","",基本情報入力シート!E113)</f>
        <v/>
      </c>
      <c r="E92" s="232" t="str">
        <f>IF(基本情報入力シート!F113="","",基本情報入力シート!F113)</f>
        <v/>
      </c>
      <c r="F92" s="232" t="str">
        <f>IF(基本情報入力シート!G113="","",基本情報入力シート!G113)</f>
        <v/>
      </c>
      <c r="G92" s="232" t="str">
        <f>IF(基本情報入力シート!H113="","",基本情報入力シート!H113)</f>
        <v/>
      </c>
      <c r="H92" s="232" t="str">
        <f>IF(基本情報入力シート!I113="","",基本情報入力シート!I113)</f>
        <v/>
      </c>
      <c r="I92" s="232" t="str">
        <f>IF(基本情報入力シート!J113="","",基本情報入力シート!J113)</f>
        <v/>
      </c>
      <c r="J92" s="232" t="str">
        <f>IF(基本情報入力シート!K113="","",基本情報入力シート!K113)</f>
        <v/>
      </c>
      <c r="K92" s="233" t="str">
        <f>IF(基本情報入力シート!L113="","",基本情報入力シート!L113)</f>
        <v/>
      </c>
      <c r="L92" s="234" t="str">
        <f>IF(基本情報入力シート!M113="","",基本情報入力シート!M113)</f>
        <v/>
      </c>
      <c r="M92" s="234" t="str">
        <f>IF(基本情報入力シート!R113="","",基本情報入力シート!R113)</f>
        <v/>
      </c>
      <c r="N92" s="234" t="str">
        <f>IF(基本情報入力シート!W113="","",基本情報入力シート!W113)</f>
        <v/>
      </c>
      <c r="O92" s="229" t="str">
        <f>IF(基本情報入力シート!X113="","",基本情報入力シート!X113)</f>
        <v/>
      </c>
      <c r="P92" s="235" t="str">
        <f>IF(基本情報入力シート!Y113="","",基本情報入力シート!Y113)</f>
        <v/>
      </c>
      <c r="Q92" s="236" t="str">
        <f>IF(基本情報入力シート!Z113="","",基本情報入力シート!Z113)</f>
        <v/>
      </c>
      <c r="R92" s="263" t="str">
        <f>IF(基本情報入力シート!AA113="","",基本情報入力シート!AA113)</f>
        <v/>
      </c>
      <c r="S92" s="264"/>
      <c r="T92" s="265"/>
      <c r="U92" s="266" t="str">
        <f>IF(P92="","",VLOOKUP(P92,数式用!$A$5:$I$28,MATCH(T92,数式用!$H$4:$I$4,0)+7,0))</f>
        <v/>
      </c>
      <c r="V92" s="267"/>
      <c r="W92" s="101" t="s">
        <v>239</v>
      </c>
      <c r="X92" s="268"/>
      <c r="Y92" s="100" t="s">
        <v>240</v>
      </c>
      <c r="Z92" s="268"/>
      <c r="AA92" s="172" t="s">
        <v>241</v>
      </c>
      <c r="AB92" s="268"/>
      <c r="AC92" s="100" t="s">
        <v>240</v>
      </c>
      <c r="AD92" s="268"/>
      <c r="AE92" s="100" t="s">
        <v>242</v>
      </c>
      <c r="AF92" s="243" t="s">
        <v>243</v>
      </c>
      <c r="AG92" s="244" t="str">
        <f t="shared" si="10"/>
        <v/>
      </c>
      <c r="AH92" s="245" t="s">
        <v>244</v>
      </c>
      <c r="AI92" s="246" t="str">
        <f t="shared" si="9"/>
        <v/>
      </c>
      <c r="AK92" s="103" t="str">
        <f t="shared" si="11"/>
        <v>○</v>
      </c>
      <c r="AL92" s="104" t="str">
        <f t="shared" si="12"/>
        <v/>
      </c>
      <c r="AM92" s="105"/>
      <c r="AN92" s="105"/>
      <c r="AO92" s="105"/>
      <c r="AP92" s="105"/>
      <c r="AQ92" s="105"/>
      <c r="AR92" s="105"/>
      <c r="AS92" s="105"/>
      <c r="AT92" s="105"/>
      <c r="AU92" s="269"/>
    </row>
    <row r="93" spans="1:47" ht="33" customHeight="1" thickBot="1">
      <c r="A93" s="229">
        <f t="shared" si="4"/>
        <v>82</v>
      </c>
      <c r="B93" s="230" t="str">
        <f>IF(基本情報入力シート!C114="","",基本情報入力シート!C114)</f>
        <v/>
      </c>
      <c r="C93" s="231" t="str">
        <f>IF(基本情報入力シート!D114="","",基本情報入力シート!D114)</f>
        <v/>
      </c>
      <c r="D93" s="232" t="str">
        <f>IF(基本情報入力シート!E114="","",基本情報入力シート!E114)</f>
        <v/>
      </c>
      <c r="E93" s="232" t="str">
        <f>IF(基本情報入力シート!F114="","",基本情報入力シート!F114)</f>
        <v/>
      </c>
      <c r="F93" s="232" t="str">
        <f>IF(基本情報入力シート!G114="","",基本情報入力シート!G114)</f>
        <v/>
      </c>
      <c r="G93" s="232" t="str">
        <f>IF(基本情報入力シート!H114="","",基本情報入力シート!H114)</f>
        <v/>
      </c>
      <c r="H93" s="232" t="str">
        <f>IF(基本情報入力シート!I114="","",基本情報入力シート!I114)</f>
        <v/>
      </c>
      <c r="I93" s="232" t="str">
        <f>IF(基本情報入力シート!J114="","",基本情報入力シート!J114)</f>
        <v/>
      </c>
      <c r="J93" s="232" t="str">
        <f>IF(基本情報入力シート!K114="","",基本情報入力シート!K114)</f>
        <v/>
      </c>
      <c r="K93" s="233" t="str">
        <f>IF(基本情報入力シート!L114="","",基本情報入力シート!L114)</f>
        <v/>
      </c>
      <c r="L93" s="234" t="str">
        <f>IF(基本情報入力シート!M114="","",基本情報入力シート!M114)</f>
        <v/>
      </c>
      <c r="M93" s="234" t="str">
        <f>IF(基本情報入力シート!R114="","",基本情報入力シート!R114)</f>
        <v/>
      </c>
      <c r="N93" s="234" t="str">
        <f>IF(基本情報入力シート!W114="","",基本情報入力シート!W114)</f>
        <v/>
      </c>
      <c r="O93" s="229" t="str">
        <f>IF(基本情報入力シート!X114="","",基本情報入力シート!X114)</f>
        <v/>
      </c>
      <c r="P93" s="235" t="str">
        <f>IF(基本情報入力シート!Y114="","",基本情報入力シート!Y114)</f>
        <v/>
      </c>
      <c r="Q93" s="236" t="str">
        <f>IF(基本情報入力シート!Z114="","",基本情報入力シート!Z114)</f>
        <v/>
      </c>
      <c r="R93" s="263" t="str">
        <f>IF(基本情報入力シート!AA114="","",基本情報入力シート!AA114)</f>
        <v/>
      </c>
      <c r="S93" s="264"/>
      <c r="T93" s="265"/>
      <c r="U93" s="266" t="str">
        <f>IF(P93="","",VLOOKUP(P93,数式用!$A$5:$I$28,MATCH(T93,数式用!$H$4:$I$4,0)+7,0))</f>
        <v/>
      </c>
      <c r="V93" s="267"/>
      <c r="W93" s="101" t="s">
        <v>239</v>
      </c>
      <c r="X93" s="268"/>
      <c r="Y93" s="100" t="s">
        <v>240</v>
      </c>
      <c r="Z93" s="268"/>
      <c r="AA93" s="172" t="s">
        <v>241</v>
      </c>
      <c r="AB93" s="268"/>
      <c r="AC93" s="100" t="s">
        <v>240</v>
      </c>
      <c r="AD93" s="268"/>
      <c r="AE93" s="100" t="s">
        <v>242</v>
      </c>
      <c r="AF93" s="243" t="s">
        <v>243</v>
      </c>
      <c r="AG93" s="244" t="str">
        <f t="shared" si="10"/>
        <v/>
      </c>
      <c r="AH93" s="245" t="s">
        <v>244</v>
      </c>
      <c r="AI93" s="246" t="str">
        <f t="shared" si="9"/>
        <v/>
      </c>
      <c r="AK93" s="103" t="str">
        <f t="shared" si="11"/>
        <v>○</v>
      </c>
      <c r="AL93" s="104" t="str">
        <f t="shared" si="12"/>
        <v/>
      </c>
      <c r="AM93" s="105"/>
      <c r="AN93" s="105"/>
      <c r="AO93" s="105"/>
      <c r="AP93" s="105"/>
      <c r="AQ93" s="105"/>
      <c r="AR93" s="105"/>
      <c r="AS93" s="105"/>
      <c r="AT93" s="105"/>
      <c r="AU93" s="269"/>
    </row>
    <row r="94" spans="1:47" ht="33" customHeight="1" thickBot="1">
      <c r="A94" s="229">
        <f t="shared" si="4"/>
        <v>83</v>
      </c>
      <c r="B94" s="230" t="str">
        <f>IF(基本情報入力シート!C115="","",基本情報入力シート!C115)</f>
        <v/>
      </c>
      <c r="C94" s="231" t="str">
        <f>IF(基本情報入力シート!D115="","",基本情報入力シート!D115)</f>
        <v/>
      </c>
      <c r="D94" s="232" t="str">
        <f>IF(基本情報入力シート!E115="","",基本情報入力シート!E115)</f>
        <v/>
      </c>
      <c r="E94" s="232" t="str">
        <f>IF(基本情報入力シート!F115="","",基本情報入力シート!F115)</f>
        <v/>
      </c>
      <c r="F94" s="232" t="str">
        <f>IF(基本情報入力シート!G115="","",基本情報入力シート!G115)</f>
        <v/>
      </c>
      <c r="G94" s="232" t="str">
        <f>IF(基本情報入力シート!H115="","",基本情報入力シート!H115)</f>
        <v/>
      </c>
      <c r="H94" s="232" t="str">
        <f>IF(基本情報入力シート!I115="","",基本情報入力シート!I115)</f>
        <v/>
      </c>
      <c r="I94" s="232" t="str">
        <f>IF(基本情報入力シート!J115="","",基本情報入力シート!J115)</f>
        <v/>
      </c>
      <c r="J94" s="232" t="str">
        <f>IF(基本情報入力シート!K115="","",基本情報入力シート!K115)</f>
        <v/>
      </c>
      <c r="K94" s="233" t="str">
        <f>IF(基本情報入力シート!L115="","",基本情報入力シート!L115)</f>
        <v/>
      </c>
      <c r="L94" s="234" t="str">
        <f>IF(基本情報入力シート!M115="","",基本情報入力シート!M115)</f>
        <v/>
      </c>
      <c r="M94" s="234" t="str">
        <f>IF(基本情報入力シート!R115="","",基本情報入力シート!R115)</f>
        <v/>
      </c>
      <c r="N94" s="234" t="str">
        <f>IF(基本情報入力シート!W115="","",基本情報入力シート!W115)</f>
        <v/>
      </c>
      <c r="O94" s="229" t="str">
        <f>IF(基本情報入力シート!X115="","",基本情報入力シート!X115)</f>
        <v/>
      </c>
      <c r="P94" s="235" t="str">
        <f>IF(基本情報入力シート!Y115="","",基本情報入力シート!Y115)</f>
        <v/>
      </c>
      <c r="Q94" s="236" t="str">
        <f>IF(基本情報入力シート!Z115="","",基本情報入力シート!Z115)</f>
        <v/>
      </c>
      <c r="R94" s="263" t="str">
        <f>IF(基本情報入力シート!AA115="","",基本情報入力シート!AA115)</f>
        <v/>
      </c>
      <c r="S94" s="264"/>
      <c r="T94" s="265"/>
      <c r="U94" s="266" t="str">
        <f>IF(P94="","",VLOOKUP(P94,数式用!$A$5:$I$28,MATCH(T94,数式用!$H$4:$I$4,0)+7,0))</f>
        <v/>
      </c>
      <c r="V94" s="267"/>
      <c r="W94" s="101" t="s">
        <v>239</v>
      </c>
      <c r="X94" s="268"/>
      <c r="Y94" s="100" t="s">
        <v>240</v>
      </c>
      <c r="Z94" s="268"/>
      <c r="AA94" s="172" t="s">
        <v>241</v>
      </c>
      <c r="AB94" s="268"/>
      <c r="AC94" s="100" t="s">
        <v>240</v>
      </c>
      <c r="AD94" s="268"/>
      <c r="AE94" s="100" t="s">
        <v>242</v>
      </c>
      <c r="AF94" s="243" t="s">
        <v>243</v>
      </c>
      <c r="AG94" s="244" t="str">
        <f t="shared" si="10"/>
        <v/>
      </c>
      <c r="AH94" s="245" t="s">
        <v>244</v>
      </c>
      <c r="AI94" s="246" t="str">
        <f t="shared" si="9"/>
        <v/>
      </c>
      <c r="AK94" s="103" t="str">
        <f t="shared" si="11"/>
        <v>○</v>
      </c>
      <c r="AL94" s="104" t="str">
        <f t="shared" si="12"/>
        <v/>
      </c>
      <c r="AM94" s="105"/>
      <c r="AN94" s="105"/>
      <c r="AO94" s="105"/>
      <c r="AP94" s="105"/>
      <c r="AQ94" s="105"/>
      <c r="AR94" s="105"/>
      <c r="AS94" s="105"/>
      <c r="AT94" s="105"/>
      <c r="AU94" s="269"/>
    </row>
    <row r="95" spans="1:47" ht="33" customHeight="1" thickBot="1">
      <c r="A95" s="229">
        <f t="shared" si="4"/>
        <v>84</v>
      </c>
      <c r="B95" s="230" t="str">
        <f>IF(基本情報入力シート!C116="","",基本情報入力シート!C116)</f>
        <v/>
      </c>
      <c r="C95" s="231" t="str">
        <f>IF(基本情報入力シート!D116="","",基本情報入力シート!D116)</f>
        <v/>
      </c>
      <c r="D95" s="232" t="str">
        <f>IF(基本情報入力シート!E116="","",基本情報入力シート!E116)</f>
        <v/>
      </c>
      <c r="E95" s="232" t="str">
        <f>IF(基本情報入力シート!F116="","",基本情報入力シート!F116)</f>
        <v/>
      </c>
      <c r="F95" s="232" t="str">
        <f>IF(基本情報入力シート!G116="","",基本情報入力シート!G116)</f>
        <v/>
      </c>
      <c r="G95" s="232" t="str">
        <f>IF(基本情報入力シート!H116="","",基本情報入力シート!H116)</f>
        <v/>
      </c>
      <c r="H95" s="232" t="str">
        <f>IF(基本情報入力シート!I116="","",基本情報入力シート!I116)</f>
        <v/>
      </c>
      <c r="I95" s="232" t="str">
        <f>IF(基本情報入力シート!J116="","",基本情報入力シート!J116)</f>
        <v/>
      </c>
      <c r="J95" s="232" t="str">
        <f>IF(基本情報入力シート!K116="","",基本情報入力シート!K116)</f>
        <v/>
      </c>
      <c r="K95" s="233" t="str">
        <f>IF(基本情報入力シート!L116="","",基本情報入力シート!L116)</f>
        <v/>
      </c>
      <c r="L95" s="234" t="str">
        <f>IF(基本情報入力シート!M116="","",基本情報入力シート!M116)</f>
        <v/>
      </c>
      <c r="M95" s="234" t="str">
        <f>IF(基本情報入力シート!R116="","",基本情報入力シート!R116)</f>
        <v/>
      </c>
      <c r="N95" s="234" t="str">
        <f>IF(基本情報入力シート!W116="","",基本情報入力シート!W116)</f>
        <v/>
      </c>
      <c r="O95" s="229" t="str">
        <f>IF(基本情報入力シート!X116="","",基本情報入力シート!X116)</f>
        <v/>
      </c>
      <c r="P95" s="235" t="str">
        <f>IF(基本情報入力シート!Y116="","",基本情報入力シート!Y116)</f>
        <v/>
      </c>
      <c r="Q95" s="236" t="str">
        <f>IF(基本情報入力シート!Z116="","",基本情報入力シート!Z116)</f>
        <v/>
      </c>
      <c r="R95" s="263" t="str">
        <f>IF(基本情報入力シート!AA116="","",基本情報入力シート!AA116)</f>
        <v/>
      </c>
      <c r="S95" s="264"/>
      <c r="T95" s="265"/>
      <c r="U95" s="266" t="str">
        <f>IF(P95="","",VLOOKUP(P95,数式用!$A$5:$I$28,MATCH(T95,数式用!$H$4:$I$4,0)+7,0))</f>
        <v/>
      </c>
      <c r="V95" s="267"/>
      <c r="W95" s="101" t="s">
        <v>239</v>
      </c>
      <c r="X95" s="268"/>
      <c r="Y95" s="100" t="s">
        <v>240</v>
      </c>
      <c r="Z95" s="268"/>
      <c r="AA95" s="172" t="s">
        <v>241</v>
      </c>
      <c r="AB95" s="268"/>
      <c r="AC95" s="100" t="s">
        <v>240</v>
      </c>
      <c r="AD95" s="268"/>
      <c r="AE95" s="100" t="s">
        <v>242</v>
      </c>
      <c r="AF95" s="243" t="s">
        <v>243</v>
      </c>
      <c r="AG95" s="244" t="str">
        <f t="shared" si="10"/>
        <v/>
      </c>
      <c r="AH95" s="245" t="s">
        <v>244</v>
      </c>
      <c r="AI95" s="246" t="str">
        <f t="shared" si="9"/>
        <v/>
      </c>
      <c r="AK95" s="103" t="str">
        <f t="shared" si="11"/>
        <v>○</v>
      </c>
      <c r="AL95" s="104" t="str">
        <f t="shared" si="12"/>
        <v/>
      </c>
      <c r="AM95" s="105"/>
      <c r="AN95" s="105"/>
      <c r="AO95" s="105"/>
      <c r="AP95" s="105"/>
      <c r="AQ95" s="105"/>
      <c r="AR95" s="105"/>
      <c r="AS95" s="105"/>
      <c r="AT95" s="105"/>
      <c r="AU95" s="269"/>
    </row>
    <row r="96" spans="1:47" ht="33" customHeight="1" thickBot="1">
      <c r="A96" s="229">
        <f t="shared" si="4"/>
        <v>85</v>
      </c>
      <c r="B96" s="230" t="str">
        <f>IF(基本情報入力シート!C117="","",基本情報入力シート!C117)</f>
        <v/>
      </c>
      <c r="C96" s="231" t="str">
        <f>IF(基本情報入力シート!D117="","",基本情報入力シート!D117)</f>
        <v/>
      </c>
      <c r="D96" s="232" t="str">
        <f>IF(基本情報入力シート!E117="","",基本情報入力シート!E117)</f>
        <v/>
      </c>
      <c r="E96" s="232" t="str">
        <f>IF(基本情報入力シート!F117="","",基本情報入力シート!F117)</f>
        <v/>
      </c>
      <c r="F96" s="232" t="str">
        <f>IF(基本情報入力シート!G117="","",基本情報入力シート!G117)</f>
        <v/>
      </c>
      <c r="G96" s="232" t="str">
        <f>IF(基本情報入力シート!H117="","",基本情報入力シート!H117)</f>
        <v/>
      </c>
      <c r="H96" s="232" t="str">
        <f>IF(基本情報入力シート!I117="","",基本情報入力シート!I117)</f>
        <v/>
      </c>
      <c r="I96" s="232" t="str">
        <f>IF(基本情報入力シート!J117="","",基本情報入力シート!J117)</f>
        <v/>
      </c>
      <c r="J96" s="232" t="str">
        <f>IF(基本情報入力シート!K117="","",基本情報入力シート!K117)</f>
        <v/>
      </c>
      <c r="K96" s="233" t="str">
        <f>IF(基本情報入力シート!L117="","",基本情報入力シート!L117)</f>
        <v/>
      </c>
      <c r="L96" s="234" t="str">
        <f>IF(基本情報入力シート!M117="","",基本情報入力シート!M117)</f>
        <v/>
      </c>
      <c r="M96" s="234" t="str">
        <f>IF(基本情報入力シート!R117="","",基本情報入力シート!R117)</f>
        <v/>
      </c>
      <c r="N96" s="234" t="str">
        <f>IF(基本情報入力シート!W117="","",基本情報入力シート!W117)</f>
        <v/>
      </c>
      <c r="O96" s="229" t="str">
        <f>IF(基本情報入力シート!X117="","",基本情報入力シート!X117)</f>
        <v/>
      </c>
      <c r="P96" s="235" t="str">
        <f>IF(基本情報入力シート!Y117="","",基本情報入力シート!Y117)</f>
        <v/>
      </c>
      <c r="Q96" s="236" t="str">
        <f>IF(基本情報入力シート!Z117="","",基本情報入力シート!Z117)</f>
        <v/>
      </c>
      <c r="R96" s="263" t="str">
        <f>IF(基本情報入力シート!AA117="","",基本情報入力シート!AA117)</f>
        <v/>
      </c>
      <c r="S96" s="264"/>
      <c r="T96" s="265"/>
      <c r="U96" s="266" t="str">
        <f>IF(P96="","",VLOOKUP(P96,数式用!$A$5:$I$28,MATCH(T96,数式用!$H$4:$I$4,0)+7,0))</f>
        <v/>
      </c>
      <c r="V96" s="267"/>
      <c r="W96" s="101" t="s">
        <v>239</v>
      </c>
      <c r="X96" s="268"/>
      <c r="Y96" s="100" t="s">
        <v>240</v>
      </c>
      <c r="Z96" s="268"/>
      <c r="AA96" s="172" t="s">
        <v>241</v>
      </c>
      <c r="AB96" s="268"/>
      <c r="AC96" s="100" t="s">
        <v>240</v>
      </c>
      <c r="AD96" s="268"/>
      <c r="AE96" s="100" t="s">
        <v>242</v>
      </c>
      <c r="AF96" s="243" t="s">
        <v>243</v>
      </c>
      <c r="AG96" s="244" t="str">
        <f t="shared" si="10"/>
        <v/>
      </c>
      <c r="AH96" s="245" t="s">
        <v>244</v>
      </c>
      <c r="AI96" s="246" t="str">
        <f t="shared" si="9"/>
        <v/>
      </c>
      <c r="AK96" s="103" t="str">
        <f t="shared" si="11"/>
        <v>○</v>
      </c>
      <c r="AL96" s="104" t="str">
        <f t="shared" si="12"/>
        <v/>
      </c>
      <c r="AM96" s="105"/>
      <c r="AN96" s="105"/>
      <c r="AO96" s="105"/>
      <c r="AP96" s="105"/>
      <c r="AQ96" s="105"/>
      <c r="AR96" s="105"/>
      <c r="AS96" s="105"/>
      <c r="AT96" s="105"/>
      <c r="AU96" s="269"/>
    </row>
    <row r="97" spans="1:47" ht="33" customHeight="1" thickBot="1">
      <c r="A97" s="229">
        <f t="shared" si="4"/>
        <v>86</v>
      </c>
      <c r="B97" s="230" t="str">
        <f>IF(基本情報入力シート!C118="","",基本情報入力シート!C118)</f>
        <v/>
      </c>
      <c r="C97" s="231" t="str">
        <f>IF(基本情報入力シート!D118="","",基本情報入力シート!D118)</f>
        <v/>
      </c>
      <c r="D97" s="232" t="str">
        <f>IF(基本情報入力シート!E118="","",基本情報入力シート!E118)</f>
        <v/>
      </c>
      <c r="E97" s="232" t="str">
        <f>IF(基本情報入力シート!F118="","",基本情報入力シート!F118)</f>
        <v/>
      </c>
      <c r="F97" s="232" t="str">
        <f>IF(基本情報入力シート!G118="","",基本情報入力シート!G118)</f>
        <v/>
      </c>
      <c r="G97" s="232" t="str">
        <f>IF(基本情報入力シート!H118="","",基本情報入力シート!H118)</f>
        <v/>
      </c>
      <c r="H97" s="232" t="str">
        <f>IF(基本情報入力シート!I118="","",基本情報入力シート!I118)</f>
        <v/>
      </c>
      <c r="I97" s="232" t="str">
        <f>IF(基本情報入力シート!J118="","",基本情報入力シート!J118)</f>
        <v/>
      </c>
      <c r="J97" s="232" t="str">
        <f>IF(基本情報入力シート!K118="","",基本情報入力シート!K118)</f>
        <v/>
      </c>
      <c r="K97" s="233" t="str">
        <f>IF(基本情報入力シート!L118="","",基本情報入力シート!L118)</f>
        <v/>
      </c>
      <c r="L97" s="234" t="str">
        <f>IF(基本情報入力シート!M118="","",基本情報入力シート!M118)</f>
        <v/>
      </c>
      <c r="M97" s="234" t="str">
        <f>IF(基本情報入力シート!R118="","",基本情報入力シート!R118)</f>
        <v/>
      </c>
      <c r="N97" s="234" t="str">
        <f>IF(基本情報入力シート!W118="","",基本情報入力シート!W118)</f>
        <v/>
      </c>
      <c r="O97" s="229" t="str">
        <f>IF(基本情報入力シート!X118="","",基本情報入力シート!X118)</f>
        <v/>
      </c>
      <c r="P97" s="235" t="str">
        <f>IF(基本情報入力シート!Y118="","",基本情報入力シート!Y118)</f>
        <v/>
      </c>
      <c r="Q97" s="236" t="str">
        <f>IF(基本情報入力シート!Z118="","",基本情報入力シート!Z118)</f>
        <v/>
      </c>
      <c r="R97" s="263" t="str">
        <f>IF(基本情報入力シート!AA118="","",基本情報入力シート!AA118)</f>
        <v/>
      </c>
      <c r="S97" s="264"/>
      <c r="T97" s="265"/>
      <c r="U97" s="266" t="str">
        <f>IF(P97="","",VLOOKUP(P97,数式用!$A$5:$I$28,MATCH(T97,数式用!$H$4:$I$4,0)+7,0))</f>
        <v/>
      </c>
      <c r="V97" s="267"/>
      <c r="W97" s="101" t="s">
        <v>239</v>
      </c>
      <c r="X97" s="268"/>
      <c r="Y97" s="100" t="s">
        <v>240</v>
      </c>
      <c r="Z97" s="268"/>
      <c r="AA97" s="172" t="s">
        <v>241</v>
      </c>
      <c r="AB97" s="268"/>
      <c r="AC97" s="100" t="s">
        <v>240</v>
      </c>
      <c r="AD97" s="268"/>
      <c r="AE97" s="100" t="s">
        <v>242</v>
      </c>
      <c r="AF97" s="243" t="s">
        <v>243</v>
      </c>
      <c r="AG97" s="244" t="str">
        <f t="shared" si="10"/>
        <v/>
      </c>
      <c r="AH97" s="245" t="s">
        <v>244</v>
      </c>
      <c r="AI97" s="246" t="str">
        <f t="shared" si="9"/>
        <v/>
      </c>
      <c r="AK97" s="103" t="str">
        <f t="shared" si="11"/>
        <v>○</v>
      </c>
      <c r="AL97" s="104" t="str">
        <f t="shared" si="12"/>
        <v/>
      </c>
      <c r="AM97" s="105"/>
      <c r="AN97" s="105"/>
      <c r="AO97" s="105"/>
      <c r="AP97" s="105"/>
      <c r="AQ97" s="105"/>
      <c r="AR97" s="105"/>
      <c r="AS97" s="105"/>
      <c r="AT97" s="105"/>
      <c r="AU97" s="269"/>
    </row>
    <row r="98" spans="1:47" ht="33" customHeight="1" thickBot="1">
      <c r="A98" s="229">
        <f t="shared" si="4"/>
        <v>87</v>
      </c>
      <c r="B98" s="230" t="str">
        <f>IF(基本情報入力シート!C119="","",基本情報入力シート!C119)</f>
        <v/>
      </c>
      <c r="C98" s="231" t="str">
        <f>IF(基本情報入力シート!D119="","",基本情報入力シート!D119)</f>
        <v/>
      </c>
      <c r="D98" s="232" t="str">
        <f>IF(基本情報入力シート!E119="","",基本情報入力シート!E119)</f>
        <v/>
      </c>
      <c r="E98" s="232" t="str">
        <f>IF(基本情報入力シート!F119="","",基本情報入力シート!F119)</f>
        <v/>
      </c>
      <c r="F98" s="232" t="str">
        <f>IF(基本情報入力シート!G119="","",基本情報入力シート!G119)</f>
        <v/>
      </c>
      <c r="G98" s="232" t="str">
        <f>IF(基本情報入力シート!H119="","",基本情報入力シート!H119)</f>
        <v/>
      </c>
      <c r="H98" s="232" t="str">
        <f>IF(基本情報入力シート!I119="","",基本情報入力シート!I119)</f>
        <v/>
      </c>
      <c r="I98" s="232" t="str">
        <f>IF(基本情報入力シート!J119="","",基本情報入力シート!J119)</f>
        <v/>
      </c>
      <c r="J98" s="232" t="str">
        <f>IF(基本情報入力シート!K119="","",基本情報入力シート!K119)</f>
        <v/>
      </c>
      <c r="K98" s="233" t="str">
        <f>IF(基本情報入力シート!L119="","",基本情報入力シート!L119)</f>
        <v/>
      </c>
      <c r="L98" s="234" t="str">
        <f>IF(基本情報入力シート!M119="","",基本情報入力シート!M119)</f>
        <v/>
      </c>
      <c r="M98" s="234" t="str">
        <f>IF(基本情報入力シート!R119="","",基本情報入力シート!R119)</f>
        <v/>
      </c>
      <c r="N98" s="234" t="str">
        <f>IF(基本情報入力シート!W119="","",基本情報入力シート!W119)</f>
        <v/>
      </c>
      <c r="O98" s="229" t="str">
        <f>IF(基本情報入力シート!X119="","",基本情報入力シート!X119)</f>
        <v/>
      </c>
      <c r="P98" s="235" t="str">
        <f>IF(基本情報入力シート!Y119="","",基本情報入力シート!Y119)</f>
        <v/>
      </c>
      <c r="Q98" s="236" t="str">
        <f>IF(基本情報入力シート!Z119="","",基本情報入力シート!Z119)</f>
        <v/>
      </c>
      <c r="R98" s="263" t="str">
        <f>IF(基本情報入力シート!AA119="","",基本情報入力シート!AA119)</f>
        <v/>
      </c>
      <c r="S98" s="264"/>
      <c r="T98" s="265"/>
      <c r="U98" s="266" t="str">
        <f>IF(P98="","",VLOOKUP(P98,数式用!$A$5:$I$28,MATCH(T98,数式用!$H$4:$I$4,0)+7,0))</f>
        <v/>
      </c>
      <c r="V98" s="267"/>
      <c r="W98" s="101" t="s">
        <v>239</v>
      </c>
      <c r="X98" s="268"/>
      <c r="Y98" s="100" t="s">
        <v>240</v>
      </c>
      <c r="Z98" s="268"/>
      <c r="AA98" s="172" t="s">
        <v>241</v>
      </c>
      <c r="AB98" s="268"/>
      <c r="AC98" s="100" t="s">
        <v>240</v>
      </c>
      <c r="AD98" s="268"/>
      <c r="AE98" s="100" t="s">
        <v>242</v>
      </c>
      <c r="AF98" s="243" t="s">
        <v>243</v>
      </c>
      <c r="AG98" s="244" t="str">
        <f t="shared" si="10"/>
        <v/>
      </c>
      <c r="AH98" s="245" t="s">
        <v>244</v>
      </c>
      <c r="AI98" s="246" t="str">
        <f t="shared" si="9"/>
        <v/>
      </c>
      <c r="AK98" s="103" t="str">
        <f t="shared" si="11"/>
        <v>○</v>
      </c>
      <c r="AL98" s="104" t="str">
        <f t="shared" si="12"/>
        <v/>
      </c>
      <c r="AM98" s="105"/>
      <c r="AN98" s="105"/>
      <c r="AO98" s="105"/>
      <c r="AP98" s="105"/>
      <c r="AQ98" s="105"/>
      <c r="AR98" s="105"/>
      <c r="AS98" s="105"/>
      <c r="AT98" s="105"/>
      <c r="AU98" s="269"/>
    </row>
    <row r="99" spans="1:47" ht="33" customHeight="1" thickBot="1">
      <c r="A99" s="229">
        <f t="shared" si="4"/>
        <v>88</v>
      </c>
      <c r="B99" s="230" t="str">
        <f>IF(基本情報入力シート!C120="","",基本情報入力シート!C120)</f>
        <v/>
      </c>
      <c r="C99" s="231" t="str">
        <f>IF(基本情報入力シート!D120="","",基本情報入力シート!D120)</f>
        <v/>
      </c>
      <c r="D99" s="232" t="str">
        <f>IF(基本情報入力シート!E120="","",基本情報入力シート!E120)</f>
        <v/>
      </c>
      <c r="E99" s="232" t="str">
        <f>IF(基本情報入力シート!F120="","",基本情報入力シート!F120)</f>
        <v/>
      </c>
      <c r="F99" s="232" t="str">
        <f>IF(基本情報入力シート!G120="","",基本情報入力シート!G120)</f>
        <v/>
      </c>
      <c r="G99" s="232" t="str">
        <f>IF(基本情報入力シート!H120="","",基本情報入力シート!H120)</f>
        <v/>
      </c>
      <c r="H99" s="232" t="str">
        <f>IF(基本情報入力シート!I120="","",基本情報入力シート!I120)</f>
        <v/>
      </c>
      <c r="I99" s="232" t="str">
        <f>IF(基本情報入力シート!J120="","",基本情報入力シート!J120)</f>
        <v/>
      </c>
      <c r="J99" s="232" t="str">
        <f>IF(基本情報入力シート!K120="","",基本情報入力シート!K120)</f>
        <v/>
      </c>
      <c r="K99" s="233" t="str">
        <f>IF(基本情報入力シート!L120="","",基本情報入力シート!L120)</f>
        <v/>
      </c>
      <c r="L99" s="234" t="str">
        <f>IF(基本情報入力シート!M120="","",基本情報入力シート!M120)</f>
        <v/>
      </c>
      <c r="M99" s="234" t="str">
        <f>IF(基本情報入力シート!R120="","",基本情報入力シート!R120)</f>
        <v/>
      </c>
      <c r="N99" s="234" t="str">
        <f>IF(基本情報入力シート!W120="","",基本情報入力シート!W120)</f>
        <v/>
      </c>
      <c r="O99" s="229" t="str">
        <f>IF(基本情報入力シート!X120="","",基本情報入力シート!X120)</f>
        <v/>
      </c>
      <c r="P99" s="235" t="str">
        <f>IF(基本情報入力シート!Y120="","",基本情報入力シート!Y120)</f>
        <v/>
      </c>
      <c r="Q99" s="236" t="str">
        <f>IF(基本情報入力シート!Z120="","",基本情報入力シート!Z120)</f>
        <v/>
      </c>
      <c r="R99" s="263" t="str">
        <f>IF(基本情報入力シート!AA120="","",基本情報入力シート!AA120)</f>
        <v/>
      </c>
      <c r="S99" s="264"/>
      <c r="T99" s="265"/>
      <c r="U99" s="266" t="str">
        <f>IF(P99="","",VLOOKUP(P99,数式用!$A$5:$I$28,MATCH(T99,数式用!$H$4:$I$4,0)+7,0))</f>
        <v/>
      </c>
      <c r="V99" s="267"/>
      <c r="W99" s="101" t="s">
        <v>239</v>
      </c>
      <c r="X99" s="268"/>
      <c r="Y99" s="100" t="s">
        <v>240</v>
      </c>
      <c r="Z99" s="268"/>
      <c r="AA99" s="172" t="s">
        <v>241</v>
      </c>
      <c r="AB99" s="268"/>
      <c r="AC99" s="100" t="s">
        <v>240</v>
      </c>
      <c r="AD99" s="268"/>
      <c r="AE99" s="100" t="s">
        <v>242</v>
      </c>
      <c r="AF99" s="243" t="s">
        <v>243</v>
      </c>
      <c r="AG99" s="244" t="str">
        <f t="shared" si="10"/>
        <v/>
      </c>
      <c r="AH99" s="245" t="s">
        <v>244</v>
      </c>
      <c r="AI99" s="246" t="str">
        <f t="shared" si="9"/>
        <v/>
      </c>
      <c r="AK99" s="103" t="str">
        <f t="shared" si="11"/>
        <v>○</v>
      </c>
      <c r="AL99" s="104" t="str">
        <f t="shared" si="12"/>
        <v/>
      </c>
      <c r="AM99" s="105"/>
      <c r="AN99" s="105"/>
      <c r="AO99" s="105"/>
      <c r="AP99" s="105"/>
      <c r="AQ99" s="105"/>
      <c r="AR99" s="105"/>
      <c r="AS99" s="105"/>
      <c r="AT99" s="105"/>
      <c r="AU99" s="269"/>
    </row>
    <row r="100" spans="1:47" ht="33" customHeight="1" thickBot="1">
      <c r="A100" s="229">
        <f t="shared" si="4"/>
        <v>89</v>
      </c>
      <c r="B100" s="230" t="str">
        <f>IF(基本情報入力シート!C121="","",基本情報入力シート!C121)</f>
        <v/>
      </c>
      <c r="C100" s="231" t="str">
        <f>IF(基本情報入力シート!D121="","",基本情報入力シート!D121)</f>
        <v/>
      </c>
      <c r="D100" s="232" t="str">
        <f>IF(基本情報入力シート!E121="","",基本情報入力シート!E121)</f>
        <v/>
      </c>
      <c r="E100" s="232" t="str">
        <f>IF(基本情報入力シート!F121="","",基本情報入力シート!F121)</f>
        <v/>
      </c>
      <c r="F100" s="232" t="str">
        <f>IF(基本情報入力シート!G121="","",基本情報入力シート!G121)</f>
        <v/>
      </c>
      <c r="G100" s="232" t="str">
        <f>IF(基本情報入力シート!H121="","",基本情報入力シート!H121)</f>
        <v/>
      </c>
      <c r="H100" s="232" t="str">
        <f>IF(基本情報入力シート!I121="","",基本情報入力シート!I121)</f>
        <v/>
      </c>
      <c r="I100" s="232" t="str">
        <f>IF(基本情報入力シート!J121="","",基本情報入力シート!J121)</f>
        <v/>
      </c>
      <c r="J100" s="232" t="str">
        <f>IF(基本情報入力シート!K121="","",基本情報入力シート!K121)</f>
        <v/>
      </c>
      <c r="K100" s="233" t="str">
        <f>IF(基本情報入力シート!L121="","",基本情報入力シート!L121)</f>
        <v/>
      </c>
      <c r="L100" s="234" t="str">
        <f>IF(基本情報入力シート!M121="","",基本情報入力シート!M121)</f>
        <v/>
      </c>
      <c r="M100" s="234" t="str">
        <f>IF(基本情報入力シート!R121="","",基本情報入力シート!R121)</f>
        <v/>
      </c>
      <c r="N100" s="234" t="str">
        <f>IF(基本情報入力シート!W121="","",基本情報入力シート!W121)</f>
        <v/>
      </c>
      <c r="O100" s="229" t="str">
        <f>IF(基本情報入力シート!X121="","",基本情報入力シート!X121)</f>
        <v/>
      </c>
      <c r="P100" s="235" t="str">
        <f>IF(基本情報入力シート!Y121="","",基本情報入力シート!Y121)</f>
        <v/>
      </c>
      <c r="Q100" s="236" t="str">
        <f>IF(基本情報入力シート!Z121="","",基本情報入力シート!Z121)</f>
        <v/>
      </c>
      <c r="R100" s="263" t="str">
        <f>IF(基本情報入力シート!AA121="","",基本情報入力シート!AA121)</f>
        <v/>
      </c>
      <c r="S100" s="264"/>
      <c r="T100" s="265"/>
      <c r="U100" s="266" t="str">
        <f>IF(P100="","",VLOOKUP(P100,数式用!$A$5:$I$28,MATCH(T100,数式用!$H$4:$I$4,0)+7,0))</f>
        <v/>
      </c>
      <c r="V100" s="267"/>
      <c r="W100" s="101" t="s">
        <v>239</v>
      </c>
      <c r="X100" s="268"/>
      <c r="Y100" s="100" t="s">
        <v>240</v>
      </c>
      <c r="Z100" s="268"/>
      <c r="AA100" s="172" t="s">
        <v>241</v>
      </c>
      <c r="AB100" s="268"/>
      <c r="AC100" s="100" t="s">
        <v>240</v>
      </c>
      <c r="AD100" s="268"/>
      <c r="AE100" s="100" t="s">
        <v>242</v>
      </c>
      <c r="AF100" s="243" t="s">
        <v>243</v>
      </c>
      <c r="AG100" s="244" t="str">
        <f t="shared" si="10"/>
        <v/>
      </c>
      <c r="AH100" s="245" t="s">
        <v>244</v>
      </c>
      <c r="AI100" s="246" t="str">
        <f t="shared" si="9"/>
        <v/>
      </c>
      <c r="AK100" s="103" t="str">
        <f t="shared" si="11"/>
        <v>○</v>
      </c>
      <c r="AL100" s="104" t="str">
        <f t="shared" si="12"/>
        <v/>
      </c>
      <c r="AM100" s="105"/>
      <c r="AN100" s="105"/>
      <c r="AO100" s="105"/>
      <c r="AP100" s="105"/>
      <c r="AQ100" s="105"/>
      <c r="AR100" s="105"/>
      <c r="AS100" s="105"/>
      <c r="AT100" s="105"/>
      <c r="AU100" s="269"/>
    </row>
    <row r="101" spans="1:47" ht="33" customHeight="1" thickBot="1">
      <c r="A101" s="229">
        <f t="shared" si="4"/>
        <v>90</v>
      </c>
      <c r="B101" s="230" t="str">
        <f>IF(基本情報入力シート!C122="","",基本情報入力シート!C122)</f>
        <v/>
      </c>
      <c r="C101" s="231" t="str">
        <f>IF(基本情報入力シート!D122="","",基本情報入力シート!D122)</f>
        <v/>
      </c>
      <c r="D101" s="232" t="str">
        <f>IF(基本情報入力シート!E122="","",基本情報入力シート!E122)</f>
        <v/>
      </c>
      <c r="E101" s="232" t="str">
        <f>IF(基本情報入力シート!F122="","",基本情報入力シート!F122)</f>
        <v/>
      </c>
      <c r="F101" s="232" t="str">
        <f>IF(基本情報入力シート!G122="","",基本情報入力シート!G122)</f>
        <v/>
      </c>
      <c r="G101" s="232" t="str">
        <f>IF(基本情報入力シート!H122="","",基本情報入力シート!H122)</f>
        <v/>
      </c>
      <c r="H101" s="232" t="str">
        <f>IF(基本情報入力シート!I122="","",基本情報入力シート!I122)</f>
        <v/>
      </c>
      <c r="I101" s="232" t="str">
        <f>IF(基本情報入力シート!J122="","",基本情報入力シート!J122)</f>
        <v/>
      </c>
      <c r="J101" s="232" t="str">
        <f>IF(基本情報入力シート!K122="","",基本情報入力シート!K122)</f>
        <v/>
      </c>
      <c r="K101" s="233" t="str">
        <f>IF(基本情報入力シート!L122="","",基本情報入力シート!L122)</f>
        <v/>
      </c>
      <c r="L101" s="234" t="str">
        <f>IF(基本情報入力シート!M122="","",基本情報入力シート!M122)</f>
        <v/>
      </c>
      <c r="M101" s="234" t="str">
        <f>IF(基本情報入力シート!R122="","",基本情報入力シート!R122)</f>
        <v/>
      </c>
      <c r="N101" s="234" t="str">
        <f>IF(基本情報入力シート!W122="","",基本情報入力シート!W122)</f>
        <v/>
      </c>
      <c r="O101" s="229" t="str">
        <f>IF(基本情報入力シート!X122="","",基本情報入力シート!X122)</f>
        <v/>
      </c>
      <c r="P101" s="235" t="str">
        <f>IF(基本情報入力シート!Y122="","",基本情報入力シート!Y122)</f>
        <v/>
      </c>
      <c r="Q101" s="236" t="str">
        <f>IF(基本情報入力シート!Z122="","",基本情報入力シート!Z122)</f>
        <v/>
      </c>
      <c r="R101" s="263" t="str">
        <f>IF(基本情報入力シート!AA122="","",基本情報入力シート!AA122)</f>
        <v/>
      </c>
      <c r="S101" s="264"/>
      <c r="T101" s="265"/>
      <c r="U101" s="266" t="str">
        <f>IF(P101="","",VLOOKUP(P101,数式用!$A$5:$I$28,MATCH(T101,数式用!$H$4:$I$4,0)+7,0))</f>
        <v/>
      </c>
      <c r="V101" s="267"/>
      <c r="W101" s="101" t="s">
        <v>239</v>
      </c>
      <c r="X101" s="268"/>
      <c r="Y101" s="100" t="s">
        <v>240</v>
      </c>
      <c r="Z101" s="268"/>
      <c r="AA101" s="172" t="s">
        <v>241</v>
      </c>
      <c r="AB101" s="268"/>
      <c r="AC101" s="100" t="s">
        <v>240</v>
      </c>
      <c r="AD101" s="268"/>
      <c r="AE101" s="100" t="s">
        <v>242</v>
      </c>
      <c r="AF101" s="243" t="s">
        <v>243</v>
      </c>
      <c r="AG101" s="244" t="str">
        <f t="shared" si="10"/>
        <v/>
      </c>
      <c r="AH101" s="245" t="s">
        <v>244</v>
      </c>
      <c r="AI101" s="246" t="str">
        <f t="shared" si="9"/>
        <v/>
      </c>
      <c r="AK101" s="103" t="str">
        <f t="shared" si="11"/>
        <v>○</v>
      </c>
      <c r="AL101" s="104" t="str">
        <f t="shared" si="12"/>
        <v/>
      </c>
      <c r="AM101" s="105"/>
      <c r="AN101" s="105"/>
      <c r="AO101" s="105"/>
      <c r="AP101" s="105"/>
      <c r="AQ101" s="105"/>
      <c r="AR101" s="105"/>
      <c r="AS101" s="105"/>
      <c r="AT101" s="105"/>
      <c r="AU101" s="269"/>
    </row>
    <row r="102" spans="1:47" ht="33" customHeight="1" thickBot="1">
      <c r="A102" s="229">
        <f t="shared" si="4"/>
        <v>91</v>
      </c>
      <c r="B102" s="230" t="str">
        <f>IF(基本情報入力シート!C123="","",基本情報入力シート!C123)</f>
        <v/>
      </c>
      <c r="C102" s="231" t="str">
        <f>IF(基本情報入力シート!D123="","",基本情報入力シート!D123)</f>
        <v/>
      </c>
      <c r="D102" s="232" t="str">
        <f>IF(基本情報入力シート!E123="","",基本情報入力シート!E123)</f>
        <v/>
      </c>
      <c r="E102" s="232" t="str">
        <f>IF(基本情報入力シート!F123="","",基本情報入力シート!F123)</f>
        <v/>
      </c>
      <c r="F102" s="232" t="str">
        <f>IF(基本情報入力シート!G123="","",基本情報入力シート!G123)</f>
        <v/>
      </c>
      <c r="G102" s="232" t="str">
        <f>IF(基本情報入力シート!H123="","",基本情報入力シート!H123)</f>
        <v/>
      </c>
      <c r="H102" s="232" t="str">
        <f>IF(基本情報入力シート!I123="","",基本情報入力シート!I123)</f>
        <v/>
      </c>
      <c r="I102" s="232" t="str">
        <f>IF(基本情報入力シート!J123="","",基本情報入力シート!J123)</f>
        <v/>
      </c>
      <c r="J102" s="232" t="str">
        <f>IF(基本情報入力シート!K123="","",基本情報入力シート!K123)</f>
        <v/>
      </c>
      <c r="K102" s="233" t="str">
        <f>IF(基本情報入力シート!L123="","",基本情報入力シート!L123)</f>
        <v/>
      </c>
      <c r="L102" s="234" t="str">
        <f>IF(基本情報入力シート!M123="","",基本情報入力シート!M123)</f>
        <v/>
      </c>
      <c r="M102" s="234" t="str">
        <f>IF(基本情報入力シート!R123="","",基本情報入力シート!R123)</f>
        <v/>
      </c>
      <c r="N102" s="234" t="str">
        <f>IF(基本情報入力シート!W123="","",基本情報入力シート!W123)</f>
        <v/>
      </c>
      <c r="O102" s="229" t="str">
        <f>IF(基本情報入力シート!X123="","",基本情報入力シート!X123)</f>
        <v/>
      </c>
      <c r="P102" s="235" t="str">
        <f>IF(基本情報入力シート!Y123="","",基本情報入力シート!Y123)</f>
        <v/>
      </c>
      <c r="Q102" s="236" t="str">
        <f>IF(基本情報入力シート!Z123="","",基本情報入力シート!Z123)</f>
        <v/>
      </c>
      <c r="R102" s="263" t="str">
        <f>IF(基本情報入力シート!AA123="","",基本情報入力シート!AA123)</f>
        <v/>
      </c>
      <c r="S102" s="264"/>
      <c r="T102" s="265"/>
      <c r="U102" s="266" t="str">
        <f>IF(P102="","",VLOOKUP(P102,数式用!$A$5:$I$28,MATCH(T102,数式用!$H$4:$I$4,0)+7,0))</f>
        <v/>
      </c>
      <c r="V102" s="267"/>
      <c r="W102" s="101" t="s">
        <v>239</v>
      </c>
      <c r="X102" s="268"/>
      <c r="Y102" s="100" t="s">
        <v>240</v>
      </c>
      <c r="Z102" s="268"/>
      <c r="AA102" s="172" t="s">
        <v>241</v>
      </c>
      <c r="AB102" s="268"/>
      <c r="AC102" s="100" t="s">
        <v>240</v>
      </c>
      <c r="AD102" s="268"/>
      <c r="AE102" s="100" t="s">
        <v>242</v>
      </c>
      <c r="AF102" s="243" t="s">
        <v>243</v>
      </c>
      <c r="AG102" s="244" t="str">
        <f t="shared" si="10"/>
        <v/>
      </c>
      <c r="AH102" s="245" t="s">
        <v>244</v>
      </c>
      <c r="AI102" s="246" t="str">
        <f t="shared" si="9"/>
        <v/>
      </c>
      <c r="AK102" s="103" t="str">
        <f t="shared" si="11"/>
        <v>○</v>
      </c>
      <c r="AL102" s="104" t="str">
        <f t="shared" si="12"/>
        <v/>
      </c>
      <c r="AM102" s="105"/>
      <c r="AN102" s="105"/>
      <c r="AO102" s="105"/>
      <c r="AP102" s="105"/>
      <c r="AQ102" s="105"/>
      <c r="AR102" s="105"/>
      <c r="AS102" s="105"/>
      <c r="AT102" s="105"/>
      <c r="AU102" s="269"/>
    </row>
    <row r="103" spans="1:47" ht="33" customHeight="1" thickBot="1">
      <c r="A103" s="229">
        <f t="shared" si="4"/>
        <v>92</v>
      </c>
      <c r="B103" s="230" t="str">
        <f>IF(基本情報入力シート!C124="","",基本情報入力シート!C124)</f>
        <v/>
      </c>
      <c r="C103" s="231" t="str">
        <f>IF(基本情報入力シート!D124="","",基本情報入力シート!D124)</f>
        <v/>
      </c>
      <c r="D103" s="232" t="str">
        <f>IF(基本情報入力シート!E124="","",基本情報入力シート!E124)</f>
        <v/>
      </c>
      <c r="E103" s="232" t="str">
        <f>IF(基本情報入力シート!F124="","",基本情報入力シート!F124)</f>
        <v/>
      </c>
      <c r="F103" s="232" t="str">
        <f>IF(基本情報入力シート!G124="","",基本情報入力シート!G124)</f>
        <v/>
      </c>
      <c r="G103" s="232" t="str">
        <f>IF(基本情報入力シート!H124="","",基本情報入力シート!H124)</f>
        <v/>
      </c>
      <c r="H103" s="232" t="str">
        <f>IF(基本情報入力シート!I124="","",基本情報入力シート!I124)</f>
        <v/>
      </c>
      <c r="I103" s="232" t="str">
        <f>IF(基本情報入力シート!J124="","",基本情報入力シート!J124)</f>
        <v/>
      </c>
      <c r="J103" s="232" t="str">
        <f>IF(基本情報入力シート!K124="","",基本情報入力シート!K124)</f>
        <v/>
      </c>
      <c r="K103" s="233" t="str">
        <f>IF(基本情報入力シート!L124="","",基本情報入力シート!L124)</f>
        <v/>
      </c>
      <c r="L103" s="234" t="str">
        <f>IF(基本情報入力シート!M124="","",基本情報入力シート!M124)</f>
        <v/>
      </c>
      <c r="M103" s="234" t="str">
        <f>IF(基本情報入力シート!R124="","",基本情報入力シート!R124)</f>
        <v/>
      </c>
      <c r="N103" s="234" t="str">
        <f>IF(基本情報入力シート!W124="","",基本情報入力シート!W124)</f>
        <v/>
      </c>
      <c r="O103" s="229" t="str">
        <f>IF(基本情報入力シート!X124="","",基本情報入力シート!X124)</f>
        <v/>
      </c>
      <c r="P103" s="235" t="str">
        <f>IF(基本情報入力シート!Y124="","",基本情報入力シート!Y124)</f>
        <v/>
      </c>
      <c r="Q103" s="236" t="str">
        <f>IF(基本情報入力シート!Z124="","",基本情報入力シート!Z124)</f>
        <v/>
      </c>
      <c r="R103" s="263" t="str">
        <f>IF(基本情報入力シート!AA124="","",基本情報入力シート!AA124)</f>
        <v/>
      </c>
      <c r="S103" s="264"/>
      <c r="T103" s="265"/>
      <c r="U103" s="266" t="str">
        <f>IF(P103="","",VLOOKUP(P103,数式用!$A$5:$I$28,MATCH(T103,数式用!$H$4:$I$4,0)+7,0))</f>
        <v/>
      </c>
      <c r="V103" s="267"/>
      <c r="W103" s="101" t="s">
        <v>239</v>
      </c>
      <c r="X103" s="268"/>
      <c r="Y103" s="100" t="s">
        <v>240</v>
      </c>
      <c r="Z103" s="268"/>
      <c r="AA103" s="172" t="s">
        <v>241</v>
      </c>
      <c r="AB103" s="268"/>
      <c r="AC103" s="100" t="s">
        <v>240</v>
      </c>
      <c r="AD103" s="268"/>
      <c r="AE103" s="100" t="s">
        <v>242</v>
      </c>
      <c r="AF103" s="243" t="s">
        <v>243</v>
      </c>
      <c r="AG103" s="244" t="str">
        <f t="shared" si="10"/>
        <v/>
      </c>
      <c r="AH103" s="245" t="s">
        <v>244</v>
      </c>
      <c r="AI103" s="246" t="str">
        <f t="shared" si="9"/>
        <v/>
      </c>
      <c r="AK103" s="103" t="str">
        <f t="shared" si="11"/>
        <v>○</v>
      </c>
      <c r="AL103" s="104" t="str">
        <f t="shared" si="12"/>
        <v/>
      </c>
      <c r="AM103" s="105"/>
      <c r="AN103" s="105"/>
      <c r="AO103" s="105"/>
      <c r="AP103" s="105"/>
      <c r="AQ103" s="105"/>
      <c r="AR103" s="105"/>
      <c r="AS103" s="105"/>
      <c r="AT103" s="105"/>
      <c r="AU103" s="269"/>
    </row>
    <row r="104" spans="1:47" ht="33" customHeight="1" thickBot="1">
      <c r="A104" s="229">
        <f t="shared" si="4"/>
        <v>93</v>
      </c>
      <c r="B104" s="230" t="str">
        <f>IF(基本情報入力シート!C125="","",基本情報入力シート!C125)</f>
        <v/>
      </c>
      <c r="C104" s="231" t="str">
        <f>IF(基本情報入力シート!D125="","",基本情報入力シート!D125)</f>
        <v/>
      </c>
      <c r="D104" s="232" t="str">
        <f>IF(基本情報入力シート!E125="","",基本情報入力シート!E125)</f>
        <v/>
      </c>
      <c r="E104" s="232" t="str">
        <f>IF(基本情報入力シート!F125="","",基本情報入力シート!F125)</f>
        <v/>
      </c>
      <c r="F104" s="232" t="str">
        <f>IF(基本情報入力シート!G125="","",基本情報入力シート!G125)</f>
        <v/>
      </c>
      <c r="G104" s="232" t="str">
        <f>IF(基本情報入力シート!H125="","",基本情報入力シート!H125)</f>
        <v/>
      </c>
      <c r="H104" s="232" t="str">
        <f>IF(基本情報入力シート!I125="","",基本情報入力シート!I125)</f>
        <v/>
      </c>
      <c r="I104" s="232" t="str">
        <f>IF(基本情報入力シート!J125="","",基本情報入力シート!J125)</f>
        <v/>
      </c>
      <c r="J104" s="232" t="str">
        <f>IF(基本情報入力シート!K125="","",基本情報入力シート!K125)</f>
        <v/>
      </c>
      <c r="K104" s="233" t="str">
        <f>IF(基本情報入力シート!L125="","",基本情報入力シート!L125)</f>
        <v/>
      </c>
      <c r="L104" s="234" t="str">
        <f>IF(基本情報入力シート!M125="","",基本情報入力シート!M125)</f>
        <v/>
      </c>
      <c r="M104" s="234" t="str">
        <f>IF(基本情報入力シート!R125="","",基本情報入力シート!R125)</f>
        <v/>
      </c>
      <c r="N104" s="234" t="str">
        <f>IF(基本情報入力シート!W125="","",基本情報入力シート!W125)</f>
        <v/>
      </c>
      <c r="O104" s="229" t="str">
        <f>IF(基本情報入力シート!X125="","",基本情報入力シート!X125)</f>
        <v/>
      </c>
      <c r="P104" s="235" t="str">
        <f>IF(基本情報入力シート!Y125="","",基本情報入力シート!Y125)</f>
        <v/>
      </c>
      <c r="Q104" s="236" t="str">
        <f>IF(基本情報入力シート!Z125="","",基本情報入力シート!Z125)</f>
        <v/>
      </c>
      <c r="R104" s="263" t="str">
        <f>IF(基本情報入力シート!AA125="","",基本情報入力シート!AA125)</f>
        <v/>
      </c>
      <c r="S104" s="264"/>
      <c r="T104" s="265"/>
      <c r="U104" s="266" t="str">
        <f>IF(P104="","",VLOOKUP(P104,数式用!$A$5:$I$28,MATCH(T104,数式用!$H$4:$I$4,0)+7,0))</f>
        <v/>
      </c>
      <c r="V104" s="267"/>
      <c r="W104" s="101" t="s">
        <v>239</v>
      </c>
      <c r="X104" s="268"/>
      <c r="Y104" s="100" t="s">
        <v>240</v>
      </c>
      <c r="Z104" s="268"/>
      <c r="AA104" s="172" t="s">
        <v>241</v>
      </c>
      <c r="AB104" s="268"/>
      <c r="AC104" s="100" t="s">
        <v>240</v>
      </c>
      <c r="AD104" s="268"/>
      <c r="AE104" s="100" t="s">
        <v>242</v>
      </c>
      <c r="AF104" s="243" t="s">
        <v>243</v>
      </c>
      <c r="AG104" s="244" t="str">
        <f t="shared" si="10"/>
        <v/>
      </c>
      <c r="AH104" s="245" t="s">
        <v>244</v>
      </c>
      <c r="AI104" s="246" t="str">
        <f t="shared" si="9"/>
        <v/>
      </c>
      <c r="AK104" s="103" t="str">
        <f t="shared" si="11"/>
        <v>○</v>
      </c>
      <c r="AL104" s="104" t="str">
        <f t="shared" si="12"/>
        <v/>
      </c>
      <c r="AM104" s="105"/>
      <c r="AN104" s="105"/>
      <c r="AO104" s="105"/>
      <c r="AP104" s="105"/>
      <c r="AQ104" s="105"/>
      <c r="AR104" s="105"/>
      <c r="AS104" s="105"/>
      <c r="AT104" s="105"/>
      <c r="AU104" s="269"/>
    </row>
    <row r="105" spans="1:47" ht="33" customHeight="1" thickBot="1">
      <c r="A105" s="229">
        <f t="shared" si="4"/>
        <v>94</v>
      </c>
      <c r="B105" s="230" t="str">
        <f>IF(基本情報入力シート!C126="","",基本情報入力シート!C126)</f>
        <v/>
      </c>
      <c r="C105" s="231" t="str">
        <f>IF(基本情報入力シート!D126="","",基本情報入力シート!D126)</f>
        <v/>
      </c>
      <c r="D105" s="232" t="str">
        <f>IF(基本情報入力シート!E126="","",基本情報入力シート!E126)</f>
        <v/>
      </c>
      <c r="E105" s="232" t="str">
        <f>IF(基本情報入力シート!F126="","",基本情報入力シート!F126)</f>
        <v/>
      </c>
      <c r="F105" s="232" t="str">
        <f>IF(基本情報入力シート!G126="","",基本情報入力シート!G126)</f>
        <v/>
      </c>
      <c r="G105" s="232" t="str">
        <f>IF(基本情報入力シート!H126="","",基本情報入力シート!H126)</f>
        <v/>
      </c>
      <c r="H105" s="232" t="str">
        <f>IF(基本情報入力シート!I126="","",基本情報入力シート!I126)</f>
        <v/>
      </c>
      <c r="I105" s="232" t="str">
        <f>IF(基本情報入力シート!J126="","",基本情報入力シート!J126)</f>
        <v/>
      </c>
      <c r="J105" s="232" t="str">
        <f>IF(基本情報入力シート!K126="","",基本情報入力シート!K126)</f>
        <v/>
      </c>
      <c r="K105" s="233" t="str">
        <f>IF(基本情報入力シート!L126="","",基本情報入力シート!L126)</f>
        <v/>
      </c>
      <c r="L105" s="234" t="str">
        <f>IF(基本情報入力シート!M126="","",基本情報入力シート!M126)</f>
        <v/>
      </c>
      <c r="M105" s="234" t="str">
        <f>IF(基本情報入力シート!R126="","",基本情報入力シート!R126)</f>
        <v/>
      </c>
      <c r="N105" s="234" t="str">
        <f>IF(基本情報入力シート!W126="","",基本情報入力シート!W126)</f>
        <v/>
      </c>
      <c r="O105" s="229" t="str">
        <f>IF(基本情報入力シート!X126="","",基本情報入力シート!X126)</f>
        <v/>
      </c>
      <c r="P105" s="235" t="str">
        <f>IF(基本情報入力シート!Y126="","",基本情報入力シート!Y126)</f>
        <v/>
      </c>
      <c r="Q105" s="236" t="str">
        <f>IF(基本情報入力シート!Z126="","",基本情報入力シート!Z126)</f>
        <v/>
      </c>
      <c r="R105" s="263" t="str">
        <f>IF(基本情報入力シート!AA126="","",基本情報入力シート!AA126)</f>
        <v/>
      </c>
      <c r="S105" s="264"/>
      <c r="T105" s="265"/>
      <c r="U105" s="266" t="str">
        <f>IF(P105="","",VLOOKUP(P105,数式用!$A$5:$I$28,MATCH(T105,数式用!$H$4:$I$4,0)+7,0))</f>
        <v/>
      </c>
      <c r="V105" s="267"/>
      <c r="W105" s="101" t="s">
        <v>239</v>
      </c>
      <c r="X105" s="268"/>
      <c r="Y105" s="100" t="s">
        <v>240</v>
      </c>
      <c r="Z105" s="268"/>
      <c r="AA105" s="172" t="s">
        <v>241</v>
      </c>
      <c r="AB105" s="268"/>
      <c r="AC105" s="100" t="s">
        <v>240</v>
      </c>
      <c r="AD105" s="268"/>
      <c r="AE105" s="100" t="s">
        <v>242</v>
      </c>
      <c r="AF105" s="243" t="s">
        <v>243</v>
      </c>
      <c r="AG105" s="244" t="str">
        <f t="shared" si="10"/>
        <v/>
      </c>
      <c r="AH105" s="245" t="s">
        <v>244</v>
      </c>
      <c r="AI105" s="246" t="str">
        <f t="shared" si="9"/>
        <v/>
      </c>
      <c r="AK105" s="103" t="str">
        <f t="shared" si="11"/>
        <v>○</v>
      </c>
      <c r="AL105" s="104" t="str">
        <f t="shared" si="12"/>
        <v/>
      </c>
      <c r="AM105" s="105"/>
      <c r="AN105" s="105"/>
      <c r="AO105" s="105"/>
      <c r="AP105" s="105"/>
      <c r="AQ105" s="105"/>
      <c r="AR105" s="105"/>
      <c r="AS105" s="105"/>
      <c r="AT105" s="105"/>
      <c r="AU105" s="269"/>
    </row>
    <row r="106" spans="1:47" ht="33" customHeight="1" thickBot="1">
      <c r="A106" s="229">
        <f t="shared" si="4"/>
        <v>95</v>
      </c>
      <c r="B106" s="230" t="str">
        <f>IF(基本情報入力シート!C127="","",基本情報入力シート!C127)</f>
        <v/>
      </c>
      <c r="C106" s="231" t="str">
        <f>IF(基本情報入力シート!D127="","",基本情報入力シート!D127)</f>
        <v/>
      </c>
      <c r="D106" s="232" t="str">
        <f>IF(基本情報入力シート!E127="","",基本情報入力シート!E127)</f>
        <v/>
      </c>
      <c r="E106" s="232" t="str">
        <f>IF(基本情報入力シート!F127="","",基本情報入力シート!F127)</f>
        <v/>
      </c>
      <c r="F106" s="232" t="str">
        <f>IF(基本情報入力シート!G127="","",基本情報入力シート!G127)</f>
        <v/>
      </c>
      <c r="G106" s="232" t="str">
        <f>IF(基本情報入力シート!H127="","",基本情報入力シート!H127)</f>
        <v/>
      </c>
      <c r="H106" s="232" t="str">
        <f>IF(基本情報入力シート!I127="","",基本情報入力シート!I127)</f>
        <v/>
      </c>
      <c r="I106" s="232" t="str">
        <f>IF(基本情報入力シート!J127="","",基本情報入力シート!J127)</f>
        <v/>
      </c>
      <c r="J106" s="232" t="str">
        <f>IF(基本情報入力シート!K127="","",基本情報入力シート!K127)</f>
        <v/>
      </c>
      <c r="K106" s="233" t="str">
        <f>IF(基本情報入力シート!L127="","",基本情報入力シート!L127)</f>
        <v/>
      </c>
      <c r="L106" s="234" t="str">
        <f>IF(基本情報入力シート!M127="","",基本情報入力シート!M127)</f>
        <v/>
      </c>
      <c r="M106" s="234" t="str">
        <f>IF(基本情報入力シート!R127="","",基本情報入力シート!R127)</f>
        <v/>
      </c>
      <c r="N106" s="234" t="str">
        <f>IF(基本情報入力シート!W127="","",基本情報入力シート!W127)</f>
        <v/>
      </c>
      <c r="O106" s="229" t="str">
        <f>IF(基本情報入力シート!X127="","",基本情報入力シート!X127)</f>
        <v/>
      </c>
      <c r="P106" s="235" t="str">
        <f>IF(基本情報入力シート!Y127="","",基本情報入力シート!Y127)</f>
        <v/>
      </c>
      <c r="Q106" s="236" t="str">
        <f>IF(基本情報入力シート!Z127="","",基本情報入力シート!Z127)</f>
        <v/>
      </c>
      <c r="R106" s="263" t="str">
        <f>IF(基本情報入力シート!AA127="","",基本情報入力シート!AA127)</f>
        <v/>
      </c>
      <c r="S106" s="264"/>
      <c r="T106" s="265"/>
      <c r="U106" s="266" t="str">
        <f>IF(P106="","",VLOOKUP(P106,数式用!$A$5:$I$28,MATCH(T106,数式用!$H$4:$I$4,0)+7,0))</f>
        <v/>
      </c>
      <c r="V106" s="267"/>
      <c r="W106" s="101" t="s">
        <v>239</v>
      </c>
      <c r="X106" s="268"/>
      <c r="Y106" s="100" t="s">
        <v>240</v>
      </c>
      <c r="Z106" s="268"/>
      <c r="AA106" s="172" t="s">
        <v>241</v>
      </c>
      <c r="AB106" s="268"/>
      <c r="AC106" s="100" t="s">
        <v>240</v>
      </c>
      <c r="AD106" s="268"/>
      <c r="AE106" s="100" t="s">
        <v>242</v>
      </c>
      <c r="AF106" s="243" t="s">
        <v>243</v>
      </c>
      <c r="AG106" s="244" t="str">
        <f t="shared" si="10"/>
        <v/>
      </c>
      <c r="AH106" s="245" t="s">
        <v>244</v>
      </c>
      <c r="AI106" s="246" t="str">
        <f t="shared" si="9"/>
        <v/>
      </c>
      <c r="AK106" s="103" t="str">
        <f t="shared" si="11"/>
        <v>○</v>
      </c>
      <c r="AL106" s="104" t="str">
        <f t="shared" si="12"/>
        <v/>
      </c>
      <c r="AM106" s="105"/>
      <c r="AN106" s="105"/>
      <c r="AO106" s="105"/>
      <c r="AP106" s="105"/>
      <c r="AQ106" s="105"/>
      <c r="AR106" s="105"/>
      <c r="AS106" s="105"/>
      <c r="AT106" s="105"/>
      <c r="AU106" s="269"/>
    </row>
    <row r="107" spans="1:47" ht="33" customHeight="1" thickBot="1">
      <c r="A107" s="229">
        <f t="shared" si="4"/>
        <v>96</v>
      </c>
      <c r="B107" s="230" t="str">
        <f>IF(基本情報入力シート!C128="","",基本情報入力シート!C128)</f>
        <v/>
      </c>
      <c r="C107" s="231" t="str">
        <f>IF(基本情報入力シート!D128="","",基本情報入力シート!D128)</f>
        <v/>
      </c>
      <c r="D107" s="232" t="str">
        <f>IF(基本情報入力シート!E128="","",基本情報入力シート!E128)</f>
        <v/>
      </c>
      <c r="E107" s="232" t="str">
        <f>IF(基本情報入力シート!F128="","",基本情報入力シート!F128)</f>
        <v/>
      </c>
      <c r="F107" s="232" t="str">
        <f>IF(基本情報入力シート!G128="","",基本情報入力シート!G128)</f>
        <v/>
      </c>
      <c r="G107" s="232" t="str">
        <f>IF(基本情報入力シート!H128="","",基本情報入力シート!H128)</f>
        <v/>
      </c>
      <c r="H107" s="232" t="str">
        <f>IF(基本情報入力シート!I128="","",基本情報入力シート!I128)</f>
        <v/>
      </c>
      <c r="I107" s="232" t="str">
        <f>IF(基本情報入力シート!J128="","",基本情報入力シート!J128)</f>
        <v/>
      </c>
      <c r="J107" s="232" t="str">
        <f>IF(基本情報入力シート!K128="","",基本情報入力シート!K128)</f>
        <v/>
      </c>
      <c r="K107" s="233" t="str">
        <f>IF(基本情報入力シート!L128="","",基本情報入力シート!L128)</f>
        <v/>
      </c>
      <c r="L107" s="234" t="str">
        <f>IF(基本情報入力シート!M128="","",基本情報入力シート!M128)</f>
        <v/>
      </c>
      <c r="M107" s="234" t="str">
        <f>IF(基本情報入力シート!R128="","",基本情報入力シート!R128)</f>
        <v/>
      </c>
      <c r="N107" s="234" t="str">
        <f>IF(基本情報入力シート!W128="","",基本情報入力シート!W128)</f>
        <v/>
      </c>
      <c r="O107" s="229" t="str">
        <f>IF(基本情報入力シート!X128="","",基本情報入力シート!X128)</f>
        <v/>
      </c>
      <c r="P107" s="235" t="str">
        <f>IF(基本情報入力シート!Y128="","",基本情報入力シート!Y128)</f>
        <v/>
      </c>
      <c r="Q107" s="236" t="str">
        <f>IF(基本情報入力シート!Z128="","",基本情報入力シート!Z128)</f>
        <v/>
      </c>
      <c r="R107" s="263" t="str">
        <f>IF(基本情報入力シート!AA128="","",基本情報入力シート!AA128)</f>
        <v/>
      </c>
      <c r="S107" s="264"/>
      <c r="T107" s="265"/>
      <c r="U107" s="266" t="str">
        <f>IF(P107="","",VLOOKUP(P107,数式用!$A$5:$I$28,MATCH(T107,数式用!$H$4:$I$4,0)+7,0))</f>
        <v/>
      </c>
      <c r="V107" s="267"/>
      <c r="W107" s="101" t="s">
        <v>239</v>
      </c>
      <c r="X107" s="268"/>
      <c r="Y107" s="100" t="s">
        <v>240</v>
      </c>
      <c r="Z107" s="268"/>
      <c r="AA107" s="172" t="s">
        <v>241</v>
      </c>
      <c r="AB107" s="268"/>
      <c r="AC107" s="100" t="s">
        <v>240</v>
      </c>
      <c r="AD107" s="268"/>
      <c r="AE107" s="100" t="s">
        <v>242</v>
      </c>
      <c r="AF107" s="243" t="s">
        <v>243</v>
      </c>
      <c r="AG107" s="244" t="str">
        <f t="shared" si="10"/>
        <v/>
      </c>
      <c r="AH107" s="245" t="s">
        <v>244</v>
      </c>
      <c r="AI107" s="246" t="str">
        <f t="shared" si="9"/>
        <v/>
      </c>
      <c r="AK107" s="103" t="str">
        <f t="shared" si="11"/>
        <v>○</v>
      </c>
      <c r="AL107" s="104" t="str">
        <f t="shared" si="12"/>
        <v/>
      </c>
      <c r="AM107" s="105"/>
      <c r="AN107" s="105"/>
      <c r="AO107" s="105"/>
      <c r="AP107" s="105"/>
      <c r="AQ107" s="105"/>
      <c r="AR107" s="105"/>
      <c r="AS107" s="105"/>
      <c r="AT107" s="105"/>
      <c r="AU107" s="269"/>
    </row>
    <row r="108" spans="1:47" ht="33" customHeight="1" thickBot="1">
      <c r="A108" s="229">
        <f t="shared" si="4"/>
        <v>97</v>
      </c>
      <c r="B108" s="230" t="str">
        <f>IF(基本情報入力シート!C129="","",基本情報入力シート!C129)</f>
        <v/>
      </c>
      <c r="C108" s="231" t="str">
        <f>IF(基本情報入力シート!D129="","",基本情報入力シート!D129)</f>
        <v/>
      </c>
      <c r="D108" s="232" t="str">
        <f>IF(基本情報入力シート!E129="","",基本情報入力シート!E129)</f>
        <v/>
      </c>
      <c r="E108" s="232" t="str">
        <f>IF(基本情報入力シート!F129="","",基本情報入力シート!F129)</f>
        <v/>
      </c>
      <c r="F108" s="232" t="str">
        <f>IF(基本情報入力シート!G129="","",基本情報入力シート!G129)</f>
        <v/>
      </c>
      <c r="G108" s="232" t="str">
        <f>IF(基本情報入力シート!H129="","",基本情報入力シート!H129)</f>
        <v/>
      </c>
      <c r="H108" s="232" t="str">
        <f>IF(基本情報入力シート!I129="","",基本情報入力シート!I129)</f>
        <v/>
      </c>
      <c r="I108" s="232" t="str">
        <f>IF(基本情報入力シート!J129="","",基本情報入力シート!J129)</f>
        <v/>
      </c>
      <c r="J108" s="232" t="str">
        <f>IF(基本情報入力シート!K129="","",基本情報入力シート!K129)</f>
        <v/>
      </c>
      <c r="K108" s="233" t="str">
        <f>IF(基本情報入力シート!L129="","",基本情報入力シート!L129)</f>
        <v/>
      </c>
      <c r="L108" s="234" t="str">
        <f>IF(基本情報入力シート!M129="","",基本情報入力シート!M129)</f>
        <v/>
      </c>
      <c r="M108" s="234" t="str">
        <f>IF(基本情報入力シート!R129="","",基本情報入力シート!R129)</f>
        <v/>
      </c>
      <c r="N108" s="234" t="str">
        <f>IF(基本情報入力シート!W129="","",基本情報入力シート!W129)</f>
        <v/>
      </c>
      <c r="O108" s="229" t="str">
        <f>IF(基本情報入力シート!X129="","",基本情報入力シート!X129)</f>
        <v/>
      </c>
      <c r="P108" s="235" t="str">
        <f>IF(基本情報入力シート!Y129="","",基本情報入力シート!Y129)</f>
        <v/>
      </c>
      <c r="Q108" s="236" t="str">
        <f>IF(基本情報入力シート!Z129="","",基本情報入力シート!Z129)</f>
        <v/>
      </c>
      <c r="R108" s="263" t="str">
        <f>IF(基本情報入力シート!AA129="","",基本情報入力シート!AA129)</f>
        <v/>
      </c>
      <c r="S108" s="264"/>
      <c r="T108" s="265"/>
      <c r="U108" s="266" t="str">
        <f>IF(P108="","",VLOOKUP(P108,数式用!$A$5:$I$28,MATCH(T108,数式用!$H$4:$I$4,0)+7,0))</f>
        <v/>
      </c>
      <c r="V108" s="267"/>
      <c r="W108" s="101" t="s">
        <v>239</v>
      </c>
      <c r="X108" s="268"/>
      <c r="Y108" s="100" t="s">
        <v>240</v>
      </c>
      <c r="Z108" s="268"/>
      <c r="AA108" s="172" t="s">
        <v>241</v>
      </c>
      <c r="AB108" s="268"/>
      <c r="AC108" s="100" t="s">
        <v>240</v>
      </c>
      <c r="AD108" s="268"/>
      <c r="AE108" s="100" t="s">
        <v>242</v>
      </c>
      <c r="AF108" s="243" t="s">
        <v>243</v>
      </c>
      <c r="AG108" s="244" t="str">
        <f t="shared" si="10"/>
        <v/>
      </c>
      <c r="AH108" s="245" t="s">
        <v>244</v>
      </c>
      <c r="AI108" s="246" t="str">
        <f t="shared" si="9"/>
        <v/>
      </c>
      <c r="AK108" s="103" t="str">
        <f t="shared" si="11"/>
        <v>○</v>
      </c>
      <c r="AL108" s="104" t="str">
        <f t="shared" si="12"/>
        <v/>
      </c>
      <c r="AM108" s="105"/>
      <c r="AN108" s="105"/>
      <c r="AO108" s="105"/>
      <c r="AP108" s="105"/>
      <c r="AQ108" s="105"/>
      <c r="AR108" s="105"/>
      <c r="AS108" s="105"/>
      <c r="AT108" s="105"/>
      <c r="AU108" s="269"/>
    </row>
    <row r="109" spans="1:47" ht="33" customHeight="1" thickBot="1">
      <c r="A109" s="229">
        <f t="shared" si="4"/>
        <v>98</v>
      </c>
      <c r="B109" s="230" t="str">
        <f>IF(基本情報入力シート!C130="","",基本情報入力シート!C130)</f>
        <v/>
      </c>
      <c r="C109" s="231" t="str">
        <f>IF(基本情報入力シート!D130="","",基本情報入力シート!D130)</f>
        <v/>
      </c>
      <c r="D109" s="232" t="str">
        <f>IF(基本情報入力シート!E130="","",基本情報入力シート!E130)</f>
        <v/>
      </c>
      <c r="E109" s="232" t="str">
        <f>IF(基本情報入力シート!F130="","",基本情報入力シート!F130)</f>
        <v/>
      </c>
      <c r="F109" s="232" t="str">
        <f>IF(基本情報入力シート!G130="","",基本情報入力シート!G130)</f>
        <v/>
      </c>
      <c r="G109" s="232" t="str">
        <f>IF(基本情報入力シート!H130="","",基本情報入力シート!H130)</f>
        <v/>
      </c>
      <c r="H109" s="232" t="str">
        <f>IF(基本情報入力シート!I130="","",基本情報入力シート!I130)</f>
        <v/>
      </c>
      <c r="I109" s="232" t="str">
        <f>IF(基本情報入力シート!J130="","",基本情報入力シート!J130)</f>
        <v/>
      </c>
      <c r="J109" s="232" t="str">
        <f>IF(基本情報入力シート!K130="","",基本情報入力シート!K130)</f>
        <v/>
      </c>
      <c r="K109" s="233" t="str">
        <f>IF(基本情報入力シート!L130="","",基本情報入力シート!L130)</f>
        <v/>
      </c>
      <c r="L109" s="234" t="str">
        <f>IF(基本情報入力シート!M130="","",基本情報入力シート!M130)</f>
        <v/>
      </c>
      <c r="M109" s="234" t="str">
        <f>IF(基本情報入力シート!R130="","",基本情報入力シート!R130)</f>
        <v/>
      </c>
      <c r="N109" s="234" t="str">
        <f>IF(基本情報入力シート!W130="","",基本情報入力シート!W130)</f>
        <v/>
      </c>
      <c r="O109" s="229" t="str">
        <f>IF(基本情報入力シート!X130="","",基本情報入力シート!X130)</f>
        <v/>
      </c>
      <c r="P109" s="235" t="str">
        <f>IF(基本情報入力シート!Y130="","",基本情報入力シート!Y130)</f>
        <v/>
      </c>
      <c r="Q109" s="236" t="str">
        <f>IF(基本情報入力シート!Z130="","",基本情報入力シート!Z130)</f>
        <v/>
      </c>
      <c r="R109" s="263" t="str">
        <f>IF(基本情報入力シート!AA130="","",基本情報入力シート!AA130)</f>
        <v/>
      </c>
      <c r="S109" s="264"/>
      <c r="T109" s="265"/>
      <c r="U109" s="266" t="str">
        <f>IF(P109="","",VLOOKUP(P109,数式用!$A$5:$I$28,MATCH(T109,数式用!$H$4:$I$4,0)+7,0))</f>
        <v/>
      </c>
      <c r="V109" s="267"/>
      <c r="W109" s="101" t="s">
        <v>239</v>
      </c>
      <c r="X109" s="268"/>
      <c r="Y109" s="100" t="s">
        <v>240</v>
      </c>
      <c r="Z109" s="268"/>
      <c r="AA109" s="172" t="s">
        <v>241</v>
      </c>
      <c r="AB109" s="268"/>
      <c r="AC109" s="100" t="s">
        <v>240</v>
      </c>
      <c r="AD109" s="268"/>
      <c r="AE109" s="100" t="s">
        <v>242</v>
      </c>
      <c r="AF109" s="243" t="s">
        <v>243</v>
      </c>
      <c r="AG109" s="244" t="str">
        <f t="shared" si="10"/>
        <v/>
      </c>
      <c r="AH109" s="245" t="s">
        <v>244</v>
      </c>
      <c r="AI109" s="246" t="str">
        <f t="shared" si="9"/>
        <v/>
      </c>
      <c r="AK109" s="103" t="str">
        <f t="shared" si="11"/>
        <v>○</v>
      </c>
      <c r="AL109" s="104" t="str">
        <f t="shared" si="12"/>
        <v/>
      </c>
      <c r="AM109" s="105"/>
      <c r="AN109" s="105"/>
      <c r="AO109" s="105"/>
      <c r="AP109" s="105"/>
      <c r="AQ109" s="105"/>
      <c r="AR109" s="105"/>
      <c r="AS109" s="105"/>
      <c r="AT109" s="105"/>
      <c r="AU109" s="269"/>
    </row>
    <row r="110" spans="1:47" ht="33" customHeight="1" thickBot="1">
      <c r="A110" s="229">
        <f t="shared" si="4"/>
        <v>99</v>
      </c>
      <c r="B110" s="230" t="str">
        <f>IF(基本情報入力シート!C131="","",基本情報入力シート!C131)</f>
        <v/>
      </c>
      <c r="C110" s="231" t="str">
        <f>IF(基本情報入力シート!D131="","",基本情報入力シート!D131)</f>
        <v/>
      </c>
      <c r="D110" s="232" t="str">
        <f>IF(基本情報入力シート!E131="","",基本情報入力シート!E131)</f>
        <v/>
      </c>
      <c r="E110" s="232" t="str">
        <f>IF(基本情報入力シート!F131="","",基本情報入力シート!F131)</f>
        <v/>
      </c>
      <c r="F110" s="232" t="str">
        <f>IF(基本情報入力シート!G131="","",基本情報入力シート!G131)</f>
        <v/>
      </c>
      <c r="G110" s="232" t="str">
        <f>IF(基本情報入力シート!H131="","",基本情報入力シート!H131)</f>
        <v/>
      </c>
      <c r="H110" s="232" t="str">
        <f>IF(基本情報入力シート!I131="","",基本情報入力シート!I131)</f>
        <v/>
      </c>
      <c r="I110" s="232" t="str">
        <f>IF(基本情報入力シート!J131="","",基本情報入力シート!J131)</f>
        <v/>
      </c>
      <c r="J110" s="232" t="str">
        <f>IF(基本情報入力シート!K131="","",基本情報入力シート!K131)</f>
        <v/>
      </c>
      <c r="K110" s="233" t="str">
        <f>IF(基本情報入力シート!L131="","",基本情報入力シート!L131)</f>
        <v/>
      </c>
      <c r="L110" s="234" t="str">
        <f>IF(基本情報入力シート!M131="","",基本情報入力シート!M131)</f>
        <v/>
      </c>
      <c r="M110" s="234" t="str">
        <f>IF(基本情報入力シート!R131="","",基本情報入力シート!R131)</f>
        <v/>
      </c>
      <c r="N110" s="234" t="str">
        <f>IF(基本情報入力シート!W131="","",基本情報入力シート!W131)</f>
        <v/>
      </c>
      <c r="O110" s="229" t="str">
        <f>IF(基本情報入力シート!X131="","",基本情報入力シート!X131)</f>
        <v/>
      </c>
      <c r="P110" s="235" t="str">
        <f>IF(基本情報入力シート!Y131="","",基本情報入力シート!Y131)</f>
        <v/>
      </c>
      <c r="Q110" s="236" t="str">
        <f>IF(基本情報入力シート!Z131="","",基本情報入力シート!Z131)</f>
        <v/>
      </c>
      <c r="R110" s="263" t="str">
        <f>IF(基本情報入力シート!AA131="","",基本情報入力シート!AA131)</f>
        <v/>
      </c>
      <c r="S110" s="264"/>
      <c r="T110" s="265"/>
      <c r="U110" s="266" t="str">
        <f>IF(P110="","",VLOOKUP(P110,数式用!$A$5:$I$28,MATCH(T110,数式用!$H$4:$I$4,0)+7,0))</f>
        <v/>
      </c>
      <c r="V110" s="267"/>
      <c r="W110" s="101" t="s">
        <v>239</v>
      </c>
      <c r="X110" s="268"/>
      <c r="Y110" s="100" t="s">
        <v>240</v>
      </c>
      <c r="Z110" s="268"/>
      <c r="AA110" s="172" t="s">
        <v>241</v>
      </c>
      <c r="AB110" s="268"/>
      <c r="AC110" s="100" t="s">
        <v>240</v>
      </c>
      <c r="AD110" s="268"/>
      <c r="AE110" s="100" t="s">
        <v>242</v>
      </c>
      <c r="AF110" s="243" t="s">
        <v>243</v>
      </c>
      <c r="AG110" s="244" t="str">
        <f t="shared" si="10"/>
        <v/>
      </c>
      <c r="AH110" s="245" t="s">
        <v>244</v>
      </c>
      <c r="AI110" s="246" t="str">
        <f t="shared" si="9"/>
        <v/>
      </c>
      <c r="AK110" s="103" t="str">
        <f t="shared" si="11"/>
        <v>○</v>
      </c>
      <c r="AL110" s="104" t="str">
        <f t="shared" si="12"/>
        <v/>
      </c>
      <c r="AM110" s="105"/>
      <c r="AN110" s="105"/>
      <c r="AO110" s="105"/>
      <c r="AP110" s="105"/>
      <c r="AQ110" s="105"/>
      <c r="AR110" s="105"/>
      <c r="AS110" s="105"/>
      <c r="AT110" s="105"/>
      <c r="AU110" s="269"/>
    </row>
    <row r="111" spans="1:47" ht="33" customHeight="1" thickBot="1">
      <c r="A111" s="229">
        <f t="shared" si="4"/>
        <v>100</v>
      </c>
      <c r="B111" s="230" t="str">
        <f>IF(基本情報入力シート!C132="","",基本情報入力シート!C132)</f>
        <v/>
      </c>
      <c r="C111" s="231" t="str">
        <f>IF(基本情報入力シート!D132="","",基本情報入力シート!D132)</f>
        <v/>
      </c>
      <c r="D111" s="232" t="str">
        <f>IF(基本情報入力シート!E132="","",基本情報入力シート!E132)</f>
        <v/>
      </c>
      <c r="E111" s="232" t="str">
        <f>IF(基本情報入力シート!F132="","",基本情報入力シート!F132)</f>
        <v/>
      </c>
      <c r="F111" s="232" t="str">
        <f>IF(基本情報入力シート!G132="","",基本情報入力シート!G132)</f>
        <v/>
      </c>
      <c r="G111" s="232" t="str">
        <f>IF(基本情報入力シート!H132="","",基本情報入力シート!H132)</f>
        <v/>
      </c>
      <c r="H111" s="232" t="str">
        <f>IF(基本情報入力シート!I132="","",基本情報入力シート!I132)</f>
        <v/>
      </c>
      <c r="I111" s="232" t="str">
        <f>IF(基本情報入力シート!J132="","",基本情報入力シート!J132)</f>
        <v/>
      </c>
      <c r="J111" s="232" t="str">
        <f>IF(基本情報入力シート!K132="","",基本情報入力シート!K132)</f>
        <v/>
      </c>
      <c r="K111" s="233" t="str">
        <f>IF(基本情報入力シート!L132="","",基本情報入力シート!L132)</f>
        <v/>
      </c>
      <c r="L111" s="234" t="str">
        <f>IF(基本情報入力シート!M132="","",基本情報入力シート!M132)</f>
        <v/>
      </c>
      <c r="M111" s="234" t="str">
        <f>IF(基本情報入力シート!R132="","",基本情報入力シート!R132)</f>
        <v/>
      </c>
      <c r="N111" s="234" t="str">
        <f>IF(基本情報入力シート!W132="","",基本情報入力シート!W132)</f>
        <v/>
      </c>
      <c r="O111" s="229" t="str">
        <f>IF(基本情報入力シート!X132="","",基本情報入力シート!X132)</f>
        <v/>
      </c>
      <c r="P111" s="235" t="str">
        <f>IF(基本情報入力シート!Y132="","",基本情報入力シート!Y132)</f>
        <v/>
      </c>
      <c r="Q111" s="236" t="str">
        <f>IF(基本情報入力シート!Z132="","",基本情報入力シート!Z132)</f>
        <v/>
      </c>
      <c r="R111" s="263" t="str">
        <f>IF(基本情報入力シート!AA132="","",基本情報入力シート!AA132)</f>
        <v/>
      </c>
      <c r="S111" s="264"/>
      <c r="T111" s="270"/>
      <c r="U111" s="271" t="str">
        <f>IF(P111="","",VLOOKUP(P111,数式用!$A$5:$I$28,MATCH(T111,数式用!$H$4:$I$4,0)+7,0))</f>
        <v/>
      </c>
      <c r="V111" s="272"/>
      <c r="W111" s="273" t="s">
        <v>239</v>
      </c>
      <c r="X111" s="274"/>
      <c r="Y111" s="275" t="s">
        <v>240</v>
      </c>
      <c r="Z111" s="274"/>
      <c r="AA111" s="276" t="s">
        <v>241</v>
      </c>
      <c r="AB111" s="274"/>
      <c r="AC111" s="275" t="s">
        <v>240</v>
      </c>
      <c r="AD111" s="274"/>
      <c r="AE111" s="275" t="s">
        <v>242</v>
      </c>
      <c r="AF111" s="277" t="s">
        <v>243</v>
      </c>
      <c r="AG111" s="278" t="str">
        <f t="shared" si="10"/>
        <v/>
      </c>
      <c r="AH111" s="279" t="s">
        <v>244</v>
      </c>
      <c r="AI111" s="280" t="str">
        <f t="shared" si="9"/>
        <v/>
      </c>
      <c r="AK111" s="103" t="str">
        <f t="shared" si="11"/>
        <v>○</v>
      </c>
      <c r="AL111" s="104" t="str">
        <f t="shared" si="12"/>
        <v/>
      </c>
      <c r="AM111" s="105"/>
      <c r="AN111" s="105"/>
      <c r="AO111" s="105"/>
      <c r="AP111" s="105"/>
      <c r="AQ111" s="105"/>
      <c r="AR111" s="105"/>
      <c r="AS111" s="105"/>
      <c r="AT111" s="105"/>
      <c r="AU111" s="269"/>
    </row>
    <row r="112" spans="1:47" ht="10.5" customHeight="1"/>
    <row r="113" spans="35:35" ht="20.25" customHeight="1">
      <c r="AI113" s="176"/>
    </row>
    <row r="114" spans="35:35" ht="20.25" customHeight="1">
      <c r="AI114" s="281"/>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8"/>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OFFSET(数式用!$A$4,MATCH(P12,数式用!$A$5:$A$28,0),9,1,4)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M30"/>
  <sheetViews>
    <sheetView topLeftCell="A4" zoomScaleNormal="100" zoomScaleSheetLayoutView="85" workbookViewId="0">
      <selection activeCell="K25" sqref="K25"/>
    </sheetView>
  </sheetViews>
  <sheetFormatPr defaultColWidth="9" defaultRowHeight="13.5"/>
  <cols>
    <col min="1" max="1" width="21.75" style="1" customWidth="1"/>
    <col min="2" max="2" width="20.375" style="4" customWidth="1"/>
    <col min="3" max="7" width="6" style="4" customWidth="1"/>
    <col min="8" max="9" width="8.625" style="81" customWidth="1"/>
    <col min="10" max="10" width="26.875" style="81" customWidth="1"/>
    <col min="11" max="11" width="29.5" style="81" bestFit="1" customWidth="1"/>
    <col min="12" max="12" width="25.5" style="81" customWidth="1"/>
    <col min="13" max="13" width="12.25" style="1" customWidth="1"/>
    <col min="14" max="16384" width="9" style="1"/>
  </cols>
  <sheetData>
    <row r="1" spans="1:13" ht="14.25" thickBot="1">
      <c r="A1" s="10" t="s">
        <v>105</v>
      </c>
      <c r="B1" s="10"/>
      <c r="C1" s="10"/>
      <c r="D1" s="10"/>
      <c r="E1" s="10"/>
      <c r="F1" s="10"/>
      <c r="G1" s="10"/>
    </row>
    <row r="2" spans="1:13" s="4" customFormat="1" ht="27.75" customHeight="1">
      <c r="A2" s="1131" t="s">
        <v>30</v>
      </c>
      <c r="B2" s="1121"/>
      <c r="C2" s="1128" t="s">
        <v>104</v>
      </c>
      <c r="D2" s="1129"/>
      <c r="E2" s="1129"/>
      <c r="F2" s="1129"/>
      <c r="G2" s="1130"/>
      <c r="H2" s="1117" t="s">
        <v>414</v>
      </c>
      <c r="I2" s="1118"/>
      <c r="J2" s="1118"/>
      <c r="K2" s="1118"/>
      <c r="L2" s="1119"/>
    </row>
    <row r="3" spans="1:13" ht="39" customHeight="1">
      <c r="A3" s="1132"/>
      <c r="B3" s="1133"/>
      <c r="C3" s="1135" t="s">
        <v>106</v>
      </c>
      <c r="D3" s="1137"/>
      <c r="E3" s="1137"/>
      <c r="F3" s="1137"/>
      <c r="G3" s="1136"/>
      <c r="H3" s="1135" t="s">
        <v>99</v>
      </c>
      <c r="I3" s="1136"/>
      <c r="J3" s="1120" t="s">
        <v>309</v>
      </c>
      <c r="K3" s="1121"/>
      <c r="L3" s="1122"/>
    </row>
    <row r="4" spans="1:13" ht="18" customHeight="1">
      <c r="A4" s="1134"/>
      <c r="B4" s="1124"/>
      <c r="C4" s="19" t="s">
        <v>94</v>
      </c>
      <c r="D4" s="20" t="s">
        <v>95</v>
      </c>
      <c r="E4" s="20" t="s">
        <v>96</v>
      </c>
      <c r="F4" s="20" t="s">
        <v>97</v>
      </c>
      <c r="G4" s="21" t="s">
        <v>98</v>
      </c>
      <c r="H4" s="63" t="s">
        <v>38</v>
      </c>
      <c r="I4" s="62" t="s">
        <v>39</v>
      </c>
      <c r="J4" s="1123"/>
      <c r="K4" s="1124"/>
      <c r="L4" s="1125"/>
    </row>
    <row r="5" spans="1:13" ht="18" customHeight="1">
      <c r="A5" s="1126" t="s">
        <v>33</v>
      </c>
      <c r="B5" s="1127"/>
      <c r="C5" s="17">
        <v>0.13700000000000001</v>
      </c>
      <c r="D5" s="11">
        <v>0.1</v>
      </c>
      <c r="E5" s="15">
        <v>5.5E-2</v>
      </c>
      <c r="F5" s="6">
        <f>E5*0.9</f>
        <v>4.9500000000000002E-2</v>
      </c>
      <c r="G5" s="7">
        <f>E5*0.8</f>
        <v>4.4000000000000004E-2</v>
      </c>
      <c r="H5" s="17">
        <v>6.3E-2</v>
      </c>
      <c r="I5" s="12">
        <v>4.2000000000000003E-2</v>
      </c>
      <c r="J5" s="15" t="s">
        <v>310</v>
      </c>
      <c r="K5" s="82" t="s">
        <v>311</v>
      </c>
      <c r="L5" s="12" t="s">
        <v>293</v>
      </c>
      <c r="M5" s="1" t="s">
        <v>317</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491</v>
      </c>
      <c r="K6" s="82" t="s">
        <v>500</v>
      </c>
      <c r="L6" s="12" t="s">
        <v>312</v>
      </c>
      <c r="M6" s="4" t="s">
        <v>317</v>
      </c>
    </row>
    <row r="7" spans="1:13" ht="18" customHeight="1">
      <c r="A7" s="1126" t="s">
        <v>416</v>
      </c>
      <c r="B7" s="1127"/>
      <c r="C7" s="17">
        <v>0.13700000000000001</v>
      </c>
      <c r="D7" s="11">
        <v>0.1</v>
      </c>
      <c r="E7" s="15">
        <v>5.5E-2</v>
      </c>
      <c r="F7" s="6">
        <f t="shared" si="0"/>
        <v>4.9500000000000002E-2</v>
      </c>
      <c r="G7" s="7">
        <f t="shared" si="1"/>
        <v>4.4000000000000004E-2</v>
      </c>
      <c r="H7" s="17">
        <v>6.3E-2</v>
      </c>
      <c r="I7" s="12">
        <v>4.2000000000000003E-2</v>
      </c>
      <c r="J7" s="15" t="s">
        <v>491</v>
      </c>
      <c r="K7" s="82" t="s">
        <v>497</v>
      </c>
      <c r="L7" s="12" t="s">
        <v>312</v>
      </c>
      <c r="M7" s="4" t="s">
        <v>317</v>
      </c>
    </row>
    <row r="8" spans="1:13" ht="18" customHeight="1">
      <c r="A8" s="1126" t="s">
        <v>402</v>
      </c>
      <c r="B8" s="1127"/>
      <c r="C8" s="17">
        <v>5.8000000000000003E-2</v>
      </c>
      <c r="D8" s="11">
        <v>4.2000000000000003E-2</v>
      </c>
      <c r="E8" s="15">
        <v>2.3E-2</v>
      </c>
      <c r="F8" s="6">
        <f t="shared" si="0"/>
        <v>2.07E-2</v>
      </c>
      <c r="G8" s="7">
        <f t="shared" si="1"/>
        <v>1.84E-2</v>
      </c>
      <c r="H8" s="17">
        <v>2.1000000000000001E-2</v>
      </c>
      <c r="I8" s="12">
        <v>1.4999999999999999E-2</v>
      </c>
      <c r="J8" s="15" t="s">
        <v>491</v>
      </c>
      <c r="K8" s="82" t="s">
        <v>497</v>
      </c>
      <c r="L8" s="12" t="s">
        <v>312</v>
      </c>
      <c r="M8" s="4" t="s">
        <v>317</v>
      </c>
    </row>
    <row r="9" spans="1:13" ht="18" customHeight="1">
      <c r="A9" s="1126" t="s">
        <v>34</v>
      </c>
      <c r="B9" s="1127"/>
      <c r="C9" s="17">
        <v>5.8999999999999997E-2</v>
      </c>
      <c r="D9" s="11">
        <v>4.2999999999999997E-2</v>
      </c>
      <c r="E9" s="15">
        <v>2.3E-2</v>
      </c>
      <c r="F9" s="6">
        <f t="shared" si="0"/>
        <v>2.07E-2</v>
      </c>
      <c r="G9" s="7">
        <f t="shared" si="1"/>
        <v>1.84E-2</v>
      </c>
      <c r="H9" s="17">
        <v>1.2E-2</v>
      </c>
      <c r="I9" s="12">
        <v>0.01</v>
      </c>
      <c r="J9" s="15" t="s">
        <v>491</v>
      </c>
      <c r="K9" s="82" t="s">
        <v>497</v>
      </c>
      <c r="L9" s="12" t="s">
        <v>312</v>
      </c>
      <c r="M9" s="4" t="s">
        <v>317</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491</v>
      </c>
      <c r="K10" s="82" t="s">
        <v>499</v>
      </c>
      <c r="L10" s="12" t="s">
        <v>493</v>
      </c>
      <c r="M10" s="4" t="s">
        <v>317</v>
      </c>
    </row>
    <row r="11" spans="1:13" ht="18" customHeight="1">
      <c r="A11" s="1126" t="s">
        <v>403</v>
      </c>
      <c r="B11" s="1127"/>
      <c r="C11" s="17">
        <v>4.7E-2</v>
      </c>
      <c r="D11" s="11">
        <v>3.4000000000000002E-2</v>
      </c>
      <c r="E11" s="15">
        <v>1.9E-2</v>
      </c>
      <c r="F11" s="6">
        <f t="shared" si="0"/>
        <v>1.7100000000000001E-2</v>
      </c>
      <c r="G11" s="7">
        <f t="shared" si="1"/>
        <v>1.52E-2</v>
      </c>
      <c r="H11" s="17">
        <v>0.02</v>
      </c>
      <c r="I11" s="12">
        <v>1.7000000000000001E-2</v>
      </c>
      <c r="J11" s="15" t="s">
        <v>491</v>
      </c>
      <c r="K11" s="82" t="s">
        <v>497</v>
      </c>
      <c r="L11" s="12" t="s">
        <v>312</v>
      </c>
      <c r="M11" s="4" t="s">
        <v>317</v>
      </c>
    </row>
    <row r="12" spans="1:13" ht="18" customHeight="1">
      <c r="A12" s="1126" t="s">
        <v>404</v>
      </c>
      <c r="B12" s="1127"/>
      <c r="C12" s="17">
        <v>8.2000000000000003E-2</v>
      </c>
      <c r="D12" s="11">
        <v>0.06</v>
      </c>
      <c r="E12" s="15">
        <v>3.3000000000000002E-2</v>
      </c>
      <c r="F12" s="6">
        <f t="shared" si="0"/>
        <v>2.9700000000000001E-2</v>
      </c>
      <c r="G12" s="7">
        <f t="shared" si="1"/>
        <v>2.6400000000000003E-2</v>
      </c>
      <c r="H12" s="17">
        <v>1.7999999999999999E-2</v>
      </c>
      <c r="I12" s="12">
        <v>1.2E-2</v>
      </c>
      <c r="J12" s="15" t="s">
        <v>491</v>
      </c>
      <c r="K12" s="82" t="s">
        <v>497</v>
      </c>
      <c r="L12" s="12" t="s">
        <v>496</v>
      </c>
      <c r="M12" s="4" t="s">
        <v>317</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491</v>
      </c>
      <c r="K13" s="82" t="s">
        <v>497</v>
      </c>
      <c r="L13" s="12" t="s">
        <v>496</v>
      </c>
      <c r="M13" s="4" t="s">
        <v>317</v>
      </c>
    </row>
    <row r="14" spans="1:13" ht="18" customHeight="1">
      <c r="A14" s="1126" t="s">
        <v>405</v>
      </c>
      <c r="B14" s="1127"/>
      <c r="C14" s="17">
        <v>0.104</v>
      </c>
      <c r="D14" s="11">
        <v>7.5999999999999998E-2</v>
      </c>
      <c r="E14" s="15">
        <v>4.2000000000000003E-2</v>
      </c>
      <c r="F14" s="6">
        <f t="shared" si="0"/>
        <v>3.78E-2</v>
      </c>
      <c r="G14" s="7">
        <f t="shared" si="1"/>
        <v>3.3600000000000005E-2</v>
      </c>
      <c r="H14" s="17">
        <v>3.1E-2</v>
      </c>
      <c r="I14" s="12">
        <v>2.4E-2</v>
      </c>
      <c r="J14" s="15" t="s">
        <v>491</v>
      </c>
      <c r="K14" s="82" t="s">
        <v>497</v>
      </c>
      <c r="L14" s="12" t="s">
        <v>312</v>
      </c>
      <c r="M14" s="4" t="s">
        <v>317</v>
      </c>
    </row>
    <row r="15" spans="1:13" ht="18" customHeight="1">
      <c r="A15" s="1126" t="s">
        <v>407</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491</v>
      </c>
      <c r="K15" s="82" t="s">
        <v>497</v>
      </c>
      <c r="L15" s="12" t="s">
        <v>312</v>
      </c>
      <c r="M15" s="4" t="s">
        <v>317</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491</v>
      </c>
      <c r="K16" s="82" t="s">
        <v>497</v>
      </c>
      <c r="L16" s="12" t="s">
        <v>312</v>
      </c>
      <c r="M16" s="4" t="s">
        <v>317</v>
      </c>
    </row>
    <row r="17" spans="1:13" ht="18" customHeight="1">
      <c r="A17" s="1126" t="s">
        <v>408</v>
      </c>
      <c r="B17" s="1127"/>
      <c r="C17" s="17">
        <v>0.111</v>
      </c>
      <c r="D17" s="11">
        <v>8.1000000000000003E-2</v>
      </c>
      <c r="E17" s="15">
        <v>4.4999999999999998E-2</v>
      </c>
      <c r="F17" s="6">
        <f t="shared" si="0"/>
        <v>4.0500000000000001E-2</v>
      </c>
      <c r="G17" s="7">
        <f t="shared" si="1"/>
        <v>3.5999999999999997E-2</v>
      </c>
      <c r="H17" s="17">
        <v>3.1E-2</v>
      </c>
      <c r="I17" s="12">
        <v>2.3E-2</v>
      </c>
      <c r="J17" s="15" t="s">
        <v>491</v>
      </c>
      <c r="K17" s="82" t="s">
        <v>497</v>
      </c>
      <c r="L17" s="12" t="s">
        <v>312</v>
      </c>
      <c r="M17" s="4" t="s">
        <v>317</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491</v>
      </c>
      <c r="K18" s="82" t="s">
        <v>498</v>
      </c>
      <c r="L18" s="12" t="s">
        <v>494</v>
      </c>
      <c r="M18" s="4" t="s">
        <v>317</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491</v>
      </c>
      <c r="K19" s="82" t="s">
        <v>498</v>
      </c>
      <c r="L19" s="12" t="s">
        <v>495</v>
      </c>
      <c r="M19" s="4" t="s">
        <v>317</v>
      </c>
    </row>
    <row r="20" spans="1:13" ht="18" customHeight="1">
      <c r="A20" s="1126" t="s">
        <v>412</v>
      </c>
      <c r="B20" s="1127"/>
      <c r="C20" s="17">
        <v>8.3000000000000004E-2</v>
      </c>
      <c r="D20" s="11">
        <v>0.06</v>
      </c>
      <c r="E20" s="15">
        <v>3.3000000000000002E-2</v>
      </c>
      <c r="F20" s="6">
        <f t="shared" si="0"/>
        <v>2.9700000000000001E-2</v>
      </c>
      <c r="G20" s="7">
        <f t="shared" si="1"/>
        <v>2.6400000000000003E-2</v>
      </c>
      <c r="H20" s="17">
        <v>2.7E-2</v>
      </c>
      <c r="I20" s="12">
        <v>2.3E-2</v>
      </c>
      <c r="J20" s="15" t="s">
        <v>491</v>
      </c>
      <c r="K20" s="82" t="s">
        <v>497</v>
      </c>
      <c r="L20" s="12" t="s">
        <v>490</v>
      </c>
      <c r="M20" s="4" t="s">
        <v>317</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491</v>
      </c>
      <c r="K21" s="82" t="s">
        <v>497</v>
      </c>
      <c r="L21" s="12" t="s">
        <v>312</v>
      </c>
      <c r="M21" s="4" t="s">
        <v>317</v>
      </c>
    </row>
    <row r="22" spans="1:13" ht="18" customHeight="1">
      <c r="A22" s="1126" t="s">
        <v>411</v>
      </c>
      <c r="B22" s="1127"/>
      <c r="C22" s="17">
        <v>3.9E-2</v>
      </c>
      <c r="D22" s="11">
        <v>2.9000000000000001E-2</v>
      </c>
      <c r="E22" s="15">
        <v>1.6E-2</v>
      </c>
      <c r="F22" s="6">
        <f t="shared" si="0"/>
        <v>1.4400000000000001E-2</v>
      </c>
      <c r="G22" s="7">
        <f t="shared" si="1"/>
        <v>1.2800000000000001E-2</v>
      </c>
      <c r="H22" s="17">
        <v>2.1000000000000001E-2</v>
      </c>
      <c r="I22" s="12">
        <v>1.7000000000000001E-2</v>
      </c>
      <c r="J22" s="15" t="s">
        <v>491</v>
      </c>
      <c r="K22" s="82" t="s">
        <v>497</v>
      </c>
      <c r="L22" s="12" t="s">
        <v>490</v>
      </c>
      <c r="M22" s="4" t="s">
        <v>317</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491</v>
      </c>
      <c r="K23" s="82" t="s">
        <v>497</v>
      </c>
      <c r="L23" s="12" t="s">
        <v>312</v>
      </c>
      <c r="M23" s="4" t="s">
        <v>317</v>
      </c>
    </row>
    <row r="24" spans="1:13" ht="18" customHeight="1">
      <c r="A24" s="1126" t="s">
        <v>409</v>
      </c>
      <c r="B24" s="1127"/>
      <c r="C24" s="17">
        <v>2.5999999999999999E-2</v>
      </c>
      <c r="D24" s="11">
        <v>1.9E-2</v>
      </c>
      <c r="E24" s="15">
        <v>0.01</v>
      </c>
      <c r="F24" s="6">
        <f t="shared" si="0"/>
        <v>9.0000000000000011E-3</v>
      </c>
      <c r="G24" s="7">
        <f t="shared" si="1"/>
        <v>8.0000000000000002E-3</v>
      </c>
      <c r="H24" s="17">
        <v>1.4999999999999999E-2</v>
      </c>
      <c r="I24" s="12">
        <v>1.0999999999999999E-2</v>
      </c>
      <c r="J24" s="15" t="s">
        <v>491</v>
      </c>
      <c r="K24" s="82" t="s">
        <v>497</v>
      </c>
      <c r="L24" s="12" t="s">
        <v>490</v>
      </c>
      <c r="M24" s="4" t="s">
        <v>317</v>
      </c>
    </row>
    <row r="25" spans="1:13" ht="18" customHeight="1">
      <c r="A25" s="1126" t="s">
        <v>35</v>
      </c>
      <c r="B25" s="1127"/>
      <c r="C25" s="17">
        <v>2.5999999999999999E-2</v>
      </c>
      <c r="D25" s="11">
        <v>1.9E-2</v>
      </c>
      <c r="E25" s="15">
        <v>0.01</v>
      </c>
      <c r="F25" s="6">
        <f t="shared" si="0"/>
        <v>9.0000000000000011E-3</v>
      </c>
      <c r="G25" s="7">
        <f t="shared" si="1"/>
        <v>8.0000000000000002E-3</v>
      </c>
      <c r="H25" s="17">
        <v>1.4999999999999999E-2</v>
      </c>
      <c r="I25" s="12">
        <v>1.0999999999999999E-2</v>
      </c>
      <c r="J25" s="15" t="s">
        <v>491</v>
      </c>
      <c r="K25" s="82" t="s">
        <v>497</v>
      </c>
      <c r="L25" s="12" t="s">
        <v>312</v>
      </c>
      <c r="M25" s="4" t="s">
        <v>317</v>
      </c>
    </row>
    <row r="26" spans="1:13" s="4" customFormat="1" ht="18" customHeight="1" thickBot="1">
      <c r="A26" s="1113" t="s">
        <v>413</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491</v>
      </c>
      <c r="K26" s="83" t="s">
        <v>497</v>
      </c>
      <c r="L26" s="14" t="s">
        <v>490</v>
      </c>
      <c r="M26" s="4" t="s">
        <v>317</v>
      </c>
    </row>
    <row r="27" spans="1:13" s="4" customFormat="1" ht="18" customHeight="1">
      <c r="A27" s="1115" t="s">
        <v>127</v>
      </c>
      <c r="B27" s="1116"/>
      <c r="C27" s="282">
        <v>0.13700000000000001</v>
      </c>
      <c r="D27" s="283">
        <v>0.1</v>
      </c>
      <c r="E27" s="284">
        <v>5.5E-2</v>
      </c>
      <c r="F27" s="285">
        <f>E27*0.9</f>
        <v>4.9500000000000002E-2</v>
      </c>
      <c r="G27" s="286">
        <f>E27*0.8</f>
        <v>4.4000000000000004E-2</v>
      </c>
      <c r="H27" s="282">
        <v>6.3E-2</v>
      </c>
      <c r="I27" s="287">
        <v>4.2000000000000003E-2</v>
      </c>
      <c r="J27" s="681" t="s">
        <v>487</v>
      </c>
      <c r="K27" s="682" t="s">
        <v>488</v>
      </c>
      <c r="L27" s="683" t="s">
        <v>489</v>
      </c>
      <c r="M27" s="4" t="s">
        <v>317</v>
      </c>
    </row>
    <row r="28" spans="1:13" ht="18" customHeight="1" thickBot="1">
      <c r="A28" s="1113" t="s">
        <v>128</v>
      </c>
      <c r="B28" s="1114"/>
      <c r="C28" s="18">
        <v>5.8999999999999997E-2</v>
      </c>
      <c r="D28" s="13">
        <v>4.2999999999999997E-2</v>
      </c>
      <c r="E28" s="16">
        <v>2.3E-2</v>
      </c>
      <c r="F28" s="8">
        <f t="shared" ref="F28" si="4">E28*0.9</f>
        <v>2.07E-2</v>
      </c>
      <c r="G28" s="9">
        <f t="shared" ref="G28" si="5">E28*0.8</f>
        <v>1.84E-2</v>
      </c>
      <c r="H28" s="18">
        <v>1.2E-2</v>
      </c>
      <c r="I28" s="14">
        <v>0.01</v>
      </c>
      <c r="J28" s="684" t="s">
        <v>492</v>
      </c>
      <c r="K28" s="685" t="s">
        <v>502</v>
      </c>
      <c r="L28" s="686" t="s">
        <v>501</v>
      </c>
      <c r="M28" s="4" t="s">
        <v>317</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8"/>
  <pageMargins left="0.75" right="0.75" top="0.73" bottom="0.52" header="0.51200000000000001" footer="0.27"/>
  <pageSetup paperSize="9" scale="98" fitToWidth="0" fitToHeight="0"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数式用</vt:lpstr>
      <vt:lpstr>はじめに!Print_Area</vt:lpstr>
      <vt:lpstr>基本情報入力シート!Print_Area</vt:lpstr>
      <vt:lpstr>数式用!Print_Area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2021-03-18T00:06:35Z</dcterms:modified>
</cp:coreProperties>
</file>