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tabRatio="958"/>
  </bookViews>
  <sheets>
    <sheet name="（参考）総括表" sheetId="112" r:id="rId1"/>
    <sheet name="支給申請額算定シート（Ⅰ．代表医療機関）" sheetId="102" r:id="rId2"/>
    <sheet name="支給申請額算定シート（Ⅱ．統合関係医療機関）" sheetId="168" r:id="rId3"/>
    <sheet name="支給申請額算定シート（Ⅲ．統合関係医療機関）" sheetId="169" r:id="rId4"/>
    <sheet name="支給申請額算定シート（Ⅳ．統合関係医療機関）" sheetId="170" r:id="rId5"/>
    <sheet name="支給申請額算定シート（Ⅴ．統合関係医療機関）" sheetId="171" r:id="rId6"/>
    <sheet name="支給申請額算定シート（Ⅵ．統合関係医療機関）" sheetId="172" r:id="rId7"/>
    <sheet name="支給申請額算定シート（Ⅶ．統合関係医療機関）" sheetId="173" r:id="rId8"/>
    <sheet name="支給申請額算定シート（Ⅷ．統合関係医療機関）" sheetId="174" r:id="rId9"/>
    <sheet name="支給申請額算定シート（Ⅸ．統合関係医療機関）" sheetId="175" r:id="rId10"/>
    <sheet name="支給申請額算定シート（Ⅹ．統合関係医療機関）" sheetId="176" r:id="rId11"/>
  </sheets>
  <definedNames>
    <definedName name="_xlnm.Print_Area" localSheetId="0">'（参考）総括表'!$A$1:$AC$27</definedName>
    <definedName name="_xlnm.Print_Area" localSheetId="1">'支給申請額算定シート（Ⅰ．代表医療機関）'!$A$1:$I$63</definedName>
    <definedName name="_xlnm.Print_Area" localSheetId="2">'支給申請額算定シート（Ⅱ．統合関係医療機関）'!$A$1:$I$63</definedName>
    <definedName name="_xlnm.Print_Area" localSheetId="3">'支給申請額算定シート（Ⅲ．統合関係医療機関）'!$A$1:$I$63</definedName>
    <definedName name="_xlnm.Print_Area" localSheetId="4">'支給申請額算定シート（Ⅳ．統合関係医療機関）'!$A$1:$I$63</definedName>
    <definedName name="_xlnm.Print_Area" localSheetId="5">'支給申請額算定シート（Ⅴ．統合関係医療機関）'!$A$1:$I$63</definedName>
    <definedName name="_xlnm.Print_Area" localSheetId="6">'支給申請額算定シート（Ⅵ．統合関係医療機関）'!$A$1:$I$63</definedName>
    <definedName name="_xlnm.Print_Area" localSheetId="7">'支給申請額算定シート（Ⅶ．統合関係医療機関）'!$A$1:$I$63</definedName>
    <definedName name="_xlnm.Print_Area" localSheetId="8">'支給申請額算定シート（Ⅷ．統合関係医療機関）'!$A$1:$I$63</definedName>
    <definedName name="_xlnm.Print_Area" localSheetId="9">'支給申請額算定シート（Ⅸ．統合関係医療機関）'!$A$1:$I$63</definedName>
    <definedName name="_xlnm.Print_Area" localSheetId="10">'支給申請額算定シート（Ⅹ．統合関係医療機関）'!$A$1:$I$63</definedName>
    <definedName name="_xlnm.Print_Area">#REF!</definedName>
  </definedNames>
  <calcPr calcId="162913"/>
</workbook>
</file>

<file path=xl/calcChain.xml><?xml version="1.0" encoding="utf-8"?>
<calcChain xmlns="http://schemas.openxmlformats.org/spreadsheetml/2006/main">
  <c r="C52" i="102" l="1"/>
  <c r="E52" i="102" s="1"/>
  <c r="C52" i="168"/>
  <c r="E52" i="168"/>
  <c r="H33" i="170"/>
  <c r="H33" i="171"/>
  <c r="H33" i="172"/>
  <c r="H33" i="173"/>
  <c r="H33" i="174"/>
  <c r="H33" i="175"/>
  <c r="H33" i="176"/>
  <c r="AB13" i="112"/>
  <c r="AB12" i="112"/>
  <c r="AB11" i="112"/>
  <c r="AB10" i="112"/>
  <c r="AB9" i="112"/>
  <c r="AB8" i="112"/>
  <c r="AB7" i="112"/>
  <c r="AB6" i="112"/>
  <c r="AA13" i="112"/>
  <c r="AA12" i="112"/>
  <c r="AA11" i="112"/>
  <c r="AA10" i="112"/>
  <c r="AA9" i="112"/>
  <c r="AA8" i="112"/>
  <c r="AA7" i="112"/>
  <c r="AA6" i="112"/>
  <c r="Y13" i="112"/>
  <c r="X13" i="112"/>
  <c r="Y12" i="112"/>
  <c r="X12" i="112"/>
  <c r="Y11" i="112"/>
  <c r="X11" i="112"/>
  <c r="Y10" i="112"/>
  <c r="X10" i="112"/>
  <c r="Y9" i="112"/>
  <c r="X9" i="112"/>
  <c r="Y8" i="112"/>
  <c r="X8" i="112"/>
  <c r="Y7" i="112"/>
  <c r="X7" i="112"/>
  <c r="Y6" i="112"/>
  <c r="Y5"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K7" i="112"/>
  <c r="J7" i="112"/>
  <c r="I7" i="112"/>
  <c r="H7" i="112"/>
  <c r="G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H33" i="169" l="1"/>
  <c r="K11" i="169"/>
  <c r="G11" i="169" s="1"/>
  <c r="H33" i="168"/>
  <c r="AA5" i="112"/>
  <c r="K11" i="168"/>
  <c r="E11" i="168" s="1"/>
  <c r="I5" i="112" s="1"/>
  <c r="F11" i="176"/>
  <c r="B11" i="176"/>
  <c r="C11" i="176"/>
  <c r="E11" i="176"/>
  <c r="D11" i="176"/>
  <c r="G11" i="176"/>
  <c r="N42" i="176"/>
  <c r="C56" i="176" s="1"/>
  <c r="D11" i="173"/>
  <c r="F11" i="173"/>
  <c r="E11" i="173"/>
  <c r="C11" i="173"/>
  <c r="G11" i="173"/>
  <c r="B11" i="173"/>
  <c r="E11" i="172"/>
  <c r="D11" i="172"/>
  <c r="C11" i="172"/>
  <c r="G11" i="172"/>
  <c r="B11" i="172"/>
  <c r="F11" i="172"/>
  <c r="N42" i="172"/>
  <c r="C56" i="172" s="1"/>
  <c r="C26" i="174"/>
  <c r="E26" i="174" s="1"/>
  <c r="G33" i="174" s="1"/>
  <c r="S27" i="174"/>
  <c r="O17" i="174"/>
  <c r="F11" i="175"/>
  <c r="B11" i="175"/>
  <c r="E11" i="175"/>
  <c r="D11" i="175"/>
  <c r="E30" i="174"/>
  <c r="G11" i="175"/>
  <c r="M42" i="172"/>
  <c r="N42" i="173"/>
  <c r="C56" i="173" s="1"/>
  <c r="M42" i="173"/>
  <c r="G11" i="174"/>
  <c r="C11" i="174"/>
  <c r="F11" i="174"/>
  <c r="B11" i="174"/>
  <c r="M42" i="175"/>
  <c r="C53" i="173"/>
  <c r="E53" i="173" s="1"/>
  <c r="D11" i="174"/>
  <c r="M42" i="174"/>
  <c r="C11" i="175"/>
  <c r="E52" i="170"/>
  <c r="N42" i="170"/>
  <c r="C56" i="170" s="1"/>
  <c r="F11" i="171"/>
  <c r="B11" i="171"/>
  <c r="E11" i="171"/>
  <c r="C11" i="171"/>
  <c r="D11" i="171"/>
  <c r="G11" i="171"/>
  <c r="G11" i="170"/>
  <c r="C11" i="170"/>
  <c r="F11" i="170"/>
  <c r="B11" i="170"/>
  <c r="E11" i="170"/>
  <c r="D11" i="170"/>
  <c r="M42" i="170"/>
  <c r="M42" i="171"/>
  <c r="N42" i="169"/>
  <c r="C56" i="169" s="1"/>
  <c r="M42" i="169"/>
  <c r="M42" i="168"/>
  <c r="AB5" i="112" s="1"/>
  <c r="D11" i="169" l="1"/>
  <c r="C11" i="169"/>
  <c r="B11" i="169"/>
  <c r="F11" i="169"/>
  <c r="E11" i="169"/>
  <c r="E30" i="169" s="1"/>
  <c r="G6" i="112"/>
  <c r="K6" i="112"/>
  <c r="H6" i="112"/>
  <c r="G11" i="168"/>
  <c r="C11" i="168"/>
  <c r="E30" i="168"/>
  <c r="F11" i="168"/>
  <c r="J5" i="112" s="1"/>
  <c r="B11" i="168"/>
  <c r="D11" i="168"/>
  <c r="H5" i="112" s="1"/>
  <c r="S27" i="168"/>
  <c r="O17" i="168"/>
  <c r="O18" i="168" s="1"/>
  <c r="S27" i="176"/>
  <c r="C26" i="176"/>
  <c r="E26" i="176" s="1"/>
  <c r="G33" i="176" s="1"/>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E26" i="175" s="1"/>
  <c r="G33" i="175" s="1"/>
  <c r="I11" i="172"/>
  <c r="H11" i="172"/>
  <c r="R17" i="172" s="1"/>
  <c r="C30" i="172"/>
  <c r="M17" i="172"/>
  <c r="F30" i="173"/>
  <c r="P17" i="173"/>
  <c r="I11" i="175"/>
  <c r="C30" i="175"/>
  <c r="M17" i="175"/>
  <c r="H11" i="175"/>
  <c r="R17" i="175" s="1"/>
  <c r="G30" i="174"/>
  <c r="Q17" i="174"/>
  <c r="E30" i="172"/>
  <c r="O17" i="172"/>
  <c r="C26" i="172"/>
  <c r="E26" i="172" s="1"/>
  <c r="G33" i="172" s="1"/>
  <c r="S27" i="172"/>
  <c r="G30" i="175"/>
  <c r="Q17" i="175"/>
  <c r="O19" i="174"/>
  <c r="O18" i="174"/>
  <c r="Q17" i="172"/>
  <c r="G30" i="172"/>
  <c r="S27" i="173"/>
  <c r="C26" i="173"/>
  <c r="E26" i="173" s="1"/>
  <c r="G33" i="173" s="1"/>
  <c r="E30" i="173"/>
  <c r="O17" i="173"/>
  <c r="N17" i="174"/>
  <c r="D30" i="174"/>
  <c r="F30" i="174"/>
  <c r="P17" i="174"/>
  <c r="C30" i="174"/>
  <c r="M17" i="174"/>
  <c r="I11" i="174"/>
  <c r="H11" i="174"/>
  <c r="R17" i="174" s="1"/>
  <c r="F30" i="175"/>
  <c r="P17" i="175"/>
  <c r="F30" i="172"/>
  <c r="P17" i="172"/>
  <c r="D30" i="172"/>
  <c r="N17" i="172"/>
  <c r="G30" i="173"/>
  <c r="Q17" i="173"/>
  <c r="D30" i="173"/>
  <c r="N17" i="173"/>
  <c r="C26" i="170"/>
  <c r="E26" i="170" s="1"/>
  <c r="G33" i="170" s="1"/>
  <c r="S27" i="170"/>
  <c r="O17" i="170"/>
  <c r="E30" i="170"/>
  <c r="G30" i="170"/>
  <c r="Q17" i="170"/>
  <c r="S27" i="171"/>
  <c r="C26" i="171"/>
  <c r="E26" i="171" s="1"/>
  <c r="G33" i="171" s="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C30" i="169" l="1"/>
  <c r="O19" i="168"/>
  <c r="S27" i="169"/>
  <c r="I6" i="112"/>
  <c r="O17" i="169"/>
  <c r="O18" i="169" s="1"/>
  <c r="C26" i="169"/>
  <c r="E26" i="169" s="1"/>
  <c r="G33" i="169" s="1"/>
  <c r="H11" i="169"/>
  <c r="R17" i="169" s="1"/>
  <c r="I11" i="169"/>
  <c r="M27" i="169" s="1"/>
  <c r="O27" i="169" s="1"/>
  <c r="R27" i="169" s="1"/>
  <c r="P27" i="169" s="1"/>
  <c r="P17" i="169"/>
  <c r="P18" i="169" s="1"/>
  <c r="J6" i="112"/>
  <c r="F30" i="169"/>
  <c r="I30" i="169" s="1"/>
  <c r="F33" i="169" s="1"/>
  <c r="I11" i="168"/>
  <c r="M17" i="168"/>
  <c r="M19" i="168" s="1"/>
  <c r="N17" i="168"/>
  <c r="N18" i="168" s="1"/>
  <c r="G5" i="112"/>
  <c r="C30" i="168"/>
  <c r="D30" i="168"/>
  <c r="G30" i="168"/>
  <c r="K5" i="112"/>
  <c r="Q17" i="168"/>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S17" i="169" l="1"/>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F9" i="112" l="1"/>
  <c r="F7" i="112" l="1"/>
  <c r="F12" i="112"/>
  <c r="F10" i="112"/>
  <c r="F8" i="112"/>
  <c r="F6" i="112"/>
  <c r="F13" i="112"/>
  <c r="F11" i="112" l="1"/>
  <c r="H18" i="102"/>
  <c r="C61" i="102" l="1"/>
  <c r="D61" i="102" s="1"/>
  <c r="V4" i="112"/>
  <c r="U4" i="112"/>
  <c r="S4" i="112"/>
  <c r="P4" i="112"/>
  <c r="O4" i="112"/>
  <c r="N4" i="112"/>
  <c r="M4" i="112"/>
  <c r="R4" i="112" l="1"/>
  <c r="R5" i="112"/>
  <c r="V14" i="112"/>
  <c r="U14" i="112"/>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I4" i="112"/>
  <c r="G4" i="112"/>
  <c r="K4" i="112"/>
  <c r="H4" i="112"/>
  <c r="O19" i="102" l="1"/>
  <c r="O18" i="102"/>
  <c r="G14" i="112"/>
  <c r="J4" i="112"/>
  <c r="F4" i="112" s="1"/>
  <c r="H14" i="112"/>
  <c r="G30" i="102"/>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E56" i="102" l="1"/>
  <c r="C63" i="102" s="1"/>
  <c r="G26" i="112" l="1"/>
  <c r="A26" i="112" s="1"/>
  <c r="AC4" i="112"/>
  <c r="AB26" i="112" l="1"/>
  <c r="AC14" i="112"/>
</calcChain>
</file>

<file path=xl/comments1.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5" authorId="0" shapeId="0">
      <text>
        <r>
          <rPr>
            <b/>
            <sz val="9"/>
            <color indexed="81"/>
            <rFont val="MS P ゴシック"/>
            <family val="3"/>
            <charset val="128"/>
          </rPr>
          <t>他院への移転分と介護への転換分を除いた３区分の減少数</t>
        </r>
      </text>
    </comment>
    <comment ref="S25" authorId="0" shapeId="0">
      <text>
        <r>
          <rPr>
            <b/>
            <sz val="9"/>
            <color indexed="81"/>
            <rFont val="MS P ゴシック"/>
            <family val="3"/>
            <charset val="128"/>
          </rPr>
          <t>他院からの移転分を除いた回復期の増加数</t>
        </r>
      </text>
    </comment>
    <comment ref="O27"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<sst xmlns="http://schemas.openxmlformats.org/spreadsheetml/2006/main" count="1438" uniqueCount="139">
  <si>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</si>
  <si>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</si>
  <si>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</si>
  <si>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</si>
  <si>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</si>
  <si>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</si>
  <si>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開設者氏名</t>
    <rPh sb="0" eb="3">
      <t>カイセツシャ</t>
    </rPh>
    <rPh sb="3" eb="5">
      <t>シメイ</t>
    </rPh>
    <phoneticPr fontId="1"/>
  </si>
  <si>
    <t>構想区域</t>
    <rPh sb="0" eb="2">
      <t>コウソウ</t>
    </rPh>
    <rPh sb="2" eb="4">
      <t>クイキ</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</si>
  <si>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</si>
  <si>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</si>
  <si>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</si>
  <si>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</si>
  <si>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</si>
  <si>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</si>
  <si>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</si>
  <si>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</si>
  <si>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</si>
  <si>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</si>
  <si>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</si>
  <si>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</si>
  <si>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</si>
  <si>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</si>
  <si>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</si>
  <si>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</si>
  <si>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</si>
  <si>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</si>
  <si>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</si>
  <si>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</si>
  <si>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</si>
  <si>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</si>
  <si>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</si>
  <si>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</si>
  <si>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</si>
  <si>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</si>
  <si>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</si>
  <si>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</si>
  <si>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</si>
  <si>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</si>
  <si>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</si>
  <si>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</si>
  <si>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</si>
  <si>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</si>
  <si>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</si>
  <si>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</si>
  <si>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</si>
  <si>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</si>
  <si>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</si>
  <si>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</si>
  <si>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</si>
  <si>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</si>
  <si>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</si>
  <si>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</si>
  <si>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</si>
  <si>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</si>
  <si>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</si>
  <si>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</si>
  <si>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</si>
  <si>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</si>
  <si>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</si>
  <si>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</si>
  <si>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</si>
  <si>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</si>
  <si>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</si>
  <si>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</si>
  <si>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</si>
  <si>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</si>
  <si>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</si>
  <si>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</si>
  <si>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</si>
  <si>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</si>
  <si>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</si>
  <si>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</si>
  <si>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</si>
  <si>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</si>
  <si>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</si>
  <si>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</si>
  <si>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</si>
  <si>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</si>
  <si>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</si>
  <si>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</si>
  <si>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</si>
  <si>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</si>
  <si>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</si>
  <si>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</si>
  <si>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</si>
  <si>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</si>
  <si>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</si>
  <si>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</si>
  <si>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</si>
  <si>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</si>
  <si>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</si>
  <si>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</si>
  <si>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</si>
  <si>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</si>
  <si>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</si>
  <si>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</si>
  <si>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</si>
  <si>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</si>
  <si>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</si>
  <si>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</si>
  <si>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</si>
  <si>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</si>
  <si>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</si>
  <si>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</si>
  <si>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</si>
  <si>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</si>
  <si>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</si>
  <si>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</si>
  <si>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</si>
  <si>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</si>
  <si>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</si>
  <si>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</si>
  <si>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</si>
  <si>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</si>
  <si>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</si>
  <si>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</si>
  <si>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</si>
  <si>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</si>
  <si>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</si>
  <si>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</si>
  <si>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</si>
  <si>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</si>
  <si>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</si>
  <si>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</si>
  <si>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</si>
  <si>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</si>
  <si>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</si>
  <si>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</si>
  <si>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</si>
  <si>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</si>
  <si>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</si>
  <si>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</si>
  <si>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</si>
  <si>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</si>
  <si>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</si>
  <si>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</si>
  <si>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</si>
  <si>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</si>
  <si>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■事業計画書（②統合支援）</t>
    <rPh sb="1" eb="3">
      <t>ジギョウ</t>
    </rPh>
    <rPh sb="3" eb="6">
      <t>ケイカクショ</t>
    </rPh>
    <rPh sb="8" eb="10">
      <t>トウゴウ</t>
    </rPh>
    <rPh sb="10" eb="1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</si>
</sst>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6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u/>
      <sz val="11"/>
      <color theme="10"/>
      <name val="ＭＳ Ｐゴシック"/>
      <family val="2"/>
      <charset val="128"/>
      <scheme val="minor"/>
    </font>
    <font>
      <sz val="11"/>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u/>
      <sz val="11"/>
      <color theme="10"/>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3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47">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6" applyNumberFormat="0" applyProtection="0">
      <alignment vertical="center"/>
    </xf>
    <xf numFmtId="0" fontId="7" fillId="0" borderId="6" applyNumberFormat="0" applyProtection="0">
      <alignment vertical="center"/>
    </xf>
    <xf numFmtId="0" fontId="7" fillId="0" borderId="7">
      <alignment horizontal="left" vertical="center"/>
    </xf>
    <xf numFmtId="0" fontId="7" fillId="0" borderId="7">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8" applyNumberFormat="0" applyProtection="0">
      <alignment vertical="center"/>
    </xf>
    <xf numFmtId="0" fontId="12" fillId="21" borderId="0" applyNumberFormat="0" applyBorder="0" applyProtection="0">
      <alignment vertical="center"/>
    </xf>
    <xf numFmtId="0" fontId="3" fillId="22" borderId="9" applyNumberFormat="0" applyProtection="0">
      <alignment vertical="center"/>
    </xf>
    <xf numFmtId="0" fontId="13" fillId="0" borderId="10" applyNumberFormat="0" applyFill="0" applyProtection="0">
      <alignment vertical="center"/>
    </xf>
    <xf numFmtId="0" fontId="14" fillId="3" borderId="0" applyNumberFormat="0" applyBorder="0" applyProtection="0">
      <alignment vertical="center"/>
    </xf>
    <xf numFmtId="0" fontId="3" fillId="0" borderId="11" applyNumberFormat="0" applyFill="0" applyProtection="0">
      <alignment vertical="center"/>
    </xf>
    <xf numFmtId="0" fontId="3" fillId="0" borderId="11" applyNumberFormat="0" applyFill="0" applyProtection="0">
      <alignment vertical="center"/>
    </xf>
    <xf numFmtId="0" fontId="15" fillId="23" borderId="12" applyNumberFormat="0" applyProtection="0">
      <alignment vertical="center"/>
    </xf>
    <xf numFmtId="0" fontId="16" fillId="0" borderId="0" applyNumberFormat="0" applyFill="0" applyBorder="0" applyProtection="0">
      <alignment vertical="center"/>
    </xf>
    <xf numFmtId="0" fontId="17" fillId="0" borderId="13" applyNumberFormat="0" applyFill="0" applyProtection="0">
      <alignment vertical="center"/>
    </xf>
    <xf numFmtId="0" fontId="18" fillId="0" borderId="14" applyNumberFormat="0" applyFill="0" applyProtection="0">
      <alignment vertical="center"/>
    </xf>
    <xf numFmtId="0" fontId="19" fillId="0" borderId="15" applyNumberFormat="0" applyFill="0" applyProtection="0">
      <alignment vertical="center"/>
    </xf>
    <xf numFmtId="0" fontId="19" fillId="0" borderId="0" applyNumberFormat="0" applyFill="0" applyBorder="0" applyProtection="0">
      <alignment vertical="center"/>
    </xf>
    <xf numFmtId="0" fontId="20" fillId="0" borderId="16" applyNumberFormat="0" applyFill="0" applyProtection="0">
      <alignment vertical="center"/>
    </xf>
    <xf numFmtId="0" fontId="21" fillId="23" borderId="17" applyNumberFormat="0" applyProtection="0">
      <alignment vertical="center"/>
    </xf>
    <xf numFmtId="0" fontId="22" fillId="0" borderId="0" applyNumberFormat="0" applyFill="0" applyBorder="0" applyProtection="0">
      <alignment vertical="center"/>
    </xf>
    <xf numFmtId="0" fontId="23" fillId="7" borderId="12"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19" applyNumberFormat="0" applyAlignment="0" applyProtection="0">
      <alignment horizontal="left" vertical="center"/>
    </xf>
    <xf numFmtId="0" fontId="7" fillId="0" borderId="18">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0">
      <alignment horizontal="center" vertical="center"/>
      <protection locked="0"/>
    </xf>
    <xf numFmtId="0" fontId="10" fillId="0" borderId="0" applyNumberFormat="0" applyFill="0" applyBorder="0" applyAlignment="0" applyProtection="0">
      <alignment vertical="center"/>
    </xf>
    <xf numFmtId="0" fontId="34" fillId="44" borderId="8"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1" applyNumberFormat="0" applyFont="0" applyAlignment="0" applyProtection="0">
      <alignment vertical="center"/>
    </xf>
    <xf numFmtId="0" fontId="38" fillId="0" borderId="10" applyNumberFormat="0" applyFill="0" applyAlignment="0" applyProtection="0">
      <alignment vertical="center"/>
    </xf>
    <xf numFmtId="0" fontId="39" fillId="25" borderId="0" applyNumberFormat="0" applyBorder="0" applyAlignment="0" applyProtection="0">
      <alignment vertical="center"/>
    </xf>
    <xf numFmtId="180" fontId="40" fillId="0" borderId="22" applyNumberFormat="0" applyFont="0" applyFill="0" applyAlignment="0" applyProtection="0">
      <alignment horizontal="left"/>
    </xf>
    <xf numFmtId="0" fontId="41" fillId="47" borderId="23"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43" fillId="0" borderId="24" applyNumberFormat="0" applyFill="0" applyAlignment="0" applyProtection="0">
      <alignment vertical="center"/>
    </xf>
    <xf numFmtId="0" fontId="44" fillId="47" borderId="25"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3"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6">
      <alignment horizontal="left" vertical="center"/>
    </xf>
    <xf numFmtId="0" fontId="7" fillId="0" borderId="26">
      <alignment horizontal="left" vertical="center"/>
    </xf>
    <xf numFmtId="0" fontId="37" fillId="46" borderId="9" applyNumberFormat="0" applyFont="0" applyAlignment="0" applyProtection="0">
      <alignment vertical="center"/>
    </xf>
    <xf numFmtId="0" fontId="7" fillId="0" borderId="1">
      <alignment horizontal="left" vertical="center"/>
    </xf>
    <xf numFmtId="0" fontId="41" fillId="47" borderId="12" applyNumberFormat="0" applyAlignment="0" applyProtection="0">
      <alignment vertical="center"/>
    </xf>
    <xf numFmtId="0" fontId="2" fillId="0" borderId="0">
      <alignment vertical="center"/>
    </xf>
    <xf numFmtId="0" fontId="43" fillId="0" borderId="16" applyNumberFormat="0" applyFill="0" applyAlignment="0" applyProtection="0">
      <alignment vertical="center"/>
    </xf>
    <xf numFmtId="0" fontId="44" fillId="47" borderId="17" applyNumberFormat="0" applyAlignment="0" applyProtection="0">
      <alignment vertical="center"/>
    </xf>
    <xf numFmtId="0" fontId="47" fillId="29" borderId="12"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6">
      <alignment horizontal="left" vertical="center"/>
    </xf>
    <xf numFmtId="0" fontId="7" fillId="0" borderId="26">
      <alignment horizontal="left" vertical="center"/>
    </xf>
    <xf numFmtId="0" fontId="3" fillId="22" borderId="21" applyNumberFormat="0" applyProtection="0">
      <alignment vertical="center"/>
    </xf>
    <xf numFmtId="0" fontId="3" fillId="22" borderId="21" applyNumberFormat="0" applyProtection="0">
      <alignment vertical="center"/>
    </xf>
    <xf numFmtId="0" fontId="3" fillId="46" borderId="21" applyNumberFormat="0" applyFont="0" applyAlignment="0" applyProtection="0">
      <alignment vertical="center"/>
    </xf>
    <xf numFmtId="0" fontId="15" fillId="23" borderId="23" applyNumberFormat="0" applyProtection="0">
      <alignment vertical="center"/>
    </xf>
    <xf numFmtId="0" fontId="15" fillId="23" borderId="23" applyNumberFormat="0" applyProtection="0">
      <alignment vertical="center"/>
    </xf>
    <xf numFmtId="0" fontId="15" fillId="47" borderId="23" applyNumberFormat="0" applyAlignment="0" applyProtection="0">
      <alignment vertical="center"/>
    </xf>
    <xf numFmtId="38" fontId="50" fillId="0" borderId="0" applyFont="0" applyFill="0" applyBorder="0" applyAlignment="0" applyProtection="0">
      <alignment vertical="center"/>
    </xf>
    <xf numFmtId="0" fontId="20" fillId="0" borderId="24" applyNumberFormat="0" applyFill="0" applyProtection="0">
      <alignment vertical="center"/>
    </xf>
    <xf numFmtId="0" fontId="20" fillId="0" borderId="24" applyNumberFormat="0" applyFill="0" applyProtection="0">
      <alignment vertical="center"/>
    </xf>
    <xf numFmtId="0" fontId="20" fillId="0" borderId="24" applyNumberFormat="0" applyFill="0" applyAlignment="0" applyProtection="0">
      <alignment vertical="center"/>
    </xf>
    <xf numFmtId="0" fontId="21" fillId="23" borderId="25" applyNumberFormat="0" applyProtection="0">
      <alignment vertical="center"/>
    </xf>
    <xf numFmtId="0" fontId="21" fillId="23" borderId="25" applyNumberFormat="0" applyProtection="0">
      <alignment vertical="center"/>
    </xf>
    <xf numFmtId="0" fontId="21" fillId="47" borderId="25" applyNumberFormat="0" applyAlignment="0" applyProtection="0">
      <alignment vertical="center"/>
    </xf>
    <xf numFmtId="0" fontId="23" fillId="7" borderId="23" applyNumberFormat="0" applyProtection="0">
      <alignment vertical="center"/>
    </xf>
    <xf numFmtId="0" fontId="23" fillId="7" borderId="23" applyNumberFormat="0" applyProtection="0">
      <alignment vertical="center"/>
    </xf>
    <xf numFmtId="0" fontId="23" fillId="29" borderId="23" applyNumberFormat="0" applyAlignment="0" applyProtection="0">
      <alignment vertical="center"/>
    </xf>
    <xf numFmtId="0" fontId="2" fillId="0" borderId="0">
      <alignment vertical="center"/>
    </xf>
    <xf numFmtId="0" fontId="2" fillId="0" borderId="0">
      <alignment vertical="center"/>
    </xf>
    <xf numFmtId="0" fontId="15" fillId="23" borderId="42" applyNumberFormat="0" applyProtection="0">
      <alignment vertical="center"/>
    </xf>
    <xf numFmtId="0" fontId="47" fillId="29" borderId="36" applyNumberFormat="0" applyAlignment="0" applyProtection="0">
      <alignment vertical="center"/>
    </xf>
    <xf numFmtId="0" fontId="43" fillId="0" borderId="37" applyNumberFormat="0" applyFill="0" applyAlignment="0" applyProtection="0">
      <alignment vertical="center"/>
    </xf>
    <xf numFmtId="0" fontId="7" fillId="0" borderId="28">
      <alignment horizontal="left" vertical="center"/>
    </xf>
    <xf numFmtId="0" fontId="7" fillId="0" borderId="28">
      <alignment horizontal="left" vertical="center"/>
    </xf>
    <xf numFmtId="0" fontId="41" fillId="47" borderId="36" applyNumberFormat="0" applyAlignment="0" applyProtection="0">
      <alignment vertical="center"/>
    </xf>
    <xf numFmtId="0" fontId="37" fillId="46" borderId="35" applyNumberFormat="0" applyFont="0" applyAlignment="0" applyProtection="0">
      <alignment vertical="center"/>
    </xf>
    <xf numFmtId="0" fontId="37" fillId="46" borderId="41" applyNumberFormat="0" applyFont="0" applyAlignment="0" applyProtection="0">
      <alignment vertical="center"/>
    </xf>
    <xf numFmtId="0" fontId="3" fillId="22" borderId="29" applyNumberFormat="0" applyProtection="0">
      <alignment vertical="center"/>
    </xf>
    <xf numFmtId="0" fontId="43" fillId="0" borderId="43" applyNumberFormat="0" applyFill="0" applyAlignment="0" applyProtection="0">
      <alignment vertical="center"/>
    </xf>
    <xf numFmtId="0" fontId="15" fillId="23" borderId="30" applyNumberFormat="0" applyProtection="0">
      <alignment vertical="center"/>
    </xf>
    <xf numFmtId="0" fontId="20" fillId="0" borderId="31" applyNumberFormat="0" applyFill="0" applyProtection="0">
      <alignment vertical="center"/>
    </xf>
    <xf numFmtId="0" fontId="21" fillId="23" borderId="32" applyNumberFormat="0" applyProtection="0">
      <alignment vertical="center"/>
    </xf>
    <xf numFmtId="0" fontId="41" fillId="47" borderId="42" applyNumberFormat="0" applyAlignment="0" applyProtection="0">
      <alignment vertical="center"/>
    </xf>
    <xf numFmtId="0" fontId="23" fillId="7" borderId="30" applyNumberFormat="0" applyProtection="0">
      <alignment vertical="center"/>
    </xf>
    <xf numFmtId="0" fontId="21" fillId="23" borderId="44" applyNumberFormat="0" applyProtection="0">
      <alignment vertical="center"/>
    </xf>
    <xf numFmtId="0" fontId="7" fillId="0" borderId="40">
      <alignment horizontal="left" vertical="center"/>
    </xf>
    <xf numFmtId="0" fontId="44" fillId="47" borderId="44" applyNumberFormat="0" applyAlignment="0" applyProtection="0">
      <alignment vertical="center"/>
    </xf>
    <xf numFmtId="0" fontId="20" fillId="0" borderId="43" applyNumberFormat="0" applyFill="0" applyProtection="0">
      <alignment vertical="center"/>
    </xf>
    <xf numFmtId="0" fontId="44" fillId="47" borderId="38" applyNumberFormat="0" applyAlignment="0" applyProtection="0">
      <alignment vertical="center"/>
    </xf>
    <xf numFmtId="0" fontId="7" fillId="0" borderId="27">
      <alignment horizontal="left" vertical="center"/>
    </xf>
    <xf numFmtId="0" fontId="7" fillId="0" borderId="33">
      <alignment horizontal="left" vertical="center"/>
    </xf>
    <xf numFmtId="0" fontId="37" fillId="46" borderId="29" applyNumberFormat="0" applyFont="0" applyAlignment="0" applyProtection="0">
      <alignment vertical="center"/>
    </xf>
    <xf numFmtId="0" fontId="47" fillId="29" borderId="42" applyNumberFormat="0" applyAlignment="0" applyProtection="0">
      <alignment vertical="center"/>
    </xf>
    <xf numFmtId="0" fontId="41" fillId="47" borderId="30" applyNumberFormat="0" applyAlignment="0" applyProtection="0">
      <alignment vertical="center"/>
    </xf>
    <xf numFmtId="0" fontId="43" fillId="0" borderId="31" applyNumberFormat="0" applyFill="0" applyAlignment="0" applyProtection="0">
      <alignment vertical="center"/>
    </xf>
    <xf numFmtId="0" fontId="44" fillId="47" borderId="32" applyNumberFormat="0" applyAlignment="0" applyProtection="0">
      <alignment vertical="center"/>
    </xf>
    <xf numFmtId="0" fontId="47" fillId="29" borderId="30" applyNumberFormat="0" applyAlignment="0" applyProtection="0">
      <alignment vertical="center"/>
    </xf>
    <xf numFmtId="0" fontId="23" fillId="7" borderId="36" applyNumberFormat="0" applyProtection="0">
      <alignment vertical="center"/>
    </xf>
    <xf numFmtId="0" fontId="21" fillId="23" borderId="38" applyNumberFormat="0" applyProtection="0">
      <alignment vertical="center"/>
    </xf>
    <xf numFmtId="0" fontId="20" fillId="0" borderId="37" applyNumberFormat="0" applyFill="0" applyProtection="0">
      <alignment vertical="center"/>
    </xf>
    <xf numFmtId="0" fontId="7" fillId="0" borderId="34">
      <alignment horizontal="left" vertical="center"/>
    </xf>
    <xf numFmtId="0" fontId="7" fillId="0" borderId="34">
      <alignment horizontal="left" vertical="center"/>
    </xf>
    <xf numFmtId="0" fontId="7" fillId="0" borderId="40">
      <alignment horizontal="left" vertical="center"/>
    </xf>
    <xf numFmtId="0" fontId="7" fillId="0" borderId="28">
      <alignment horizontal="left" vertical="center"/>
    </xf>
    <xf numFmtId="0" fontId="7" fillId="0" borderId="28">
      <alignment horizontal="left" vertical="center"/>
    </xf>
    <xf numFmtId="0" fontId="37" fillId="46" borderId="29" applyNumberFormat="0" applyFont="0" applyAlignment="0" applyProtection="0">
      <alignment vertical="center"/>
    </xf>
    <xf numFmtId="0" fontId="7" fillId="0" borderId="27">
      <alignment horizontal="left" vertical="center"/>
    </xf>
    <xf numFmtId="0" fontId="41" fillId="47" borderId="30" applyNumberFormat="0" applyAlignment="0" applyProtection="0">
      <alignment vertical="center"/>
    </xf>
    <xf numFmtId="0" fontId="43" fillId="0" borderId="31" applyNumberFormat="0" applyFill="0" applyAlignment="0" applyProtection="0">
      <alignment vertical="center"/>
    </xf>
    <xf numFmtId="0" fontId="44" fillId="47" borderId="32" applyNumberFormat="0" applyAlignment="0" applyProtection="0">
      <alignment vertical="center"/>
    </xf>
    <xf numFmtId="0" fontId="47" fillId="29" borderId="30" applyNumberFormat="0" applyAlignment="0" applyProtection="0">
      <alignment vertical="center"/>
    </xf>
    <xf numFmtId="0" fontId="3" fillId="22" borderId="41" applyNumberFormat="0" applyProtection="0">
      <alignment vertical="center"/>
    </xf>
    <xf numFmtId="0" fontId="15" fillId="23" borderId="36" applyNumberFormat="0" applyProtection="0">
      <alignment vertical="center"/>
    </xf>
    <xf numFmtId="0" fontId="3" fillId="22" borderId="35" applyNumberFormat="0" applyProtection="0">
      <alignment vertical="center"/>
    </xf>
    <xf numFmtId="0" fontId="7" fillId="0" borderId="28">
      <alignment horizontal="left" vertical="center"/>
    </xf>
    <xf numFmtId="0" fontId="7" fillId="0" borderId="28">
      <alignment horizontal="left" vertical="center"/>
    </xf>
    <xf numFmtId="0" fontId="3" fillId="22" borderId="29" applyNumberFormat="0" applyProtection="0">
      <alignment vertical="center"/>
    </xf>
    <xf numFmtId="0" fontId="3" fillId="22" borderId="29" applyNumberFormat="0" applyProtection="0">
      <alignment vertical="center"/>
    </xf>
    <xf numFmtId="0" fontId="3" fillId="46" borderId="29" applyNumberFormat="0" applyFont="0" applyAlignment="0" applyProtection="0">
      <alignment vertical="center"/>
    </xf>
    <xf numFmtId="0" fontId="15" fillId="23" borderId="30" applyNumberFormat="0" applyProtection="0">
      <alignment vertical="center"/>
    </xf>
    <xf numFmtId="0" fontId="15" fillId="23" borderId="30" applyNumberFormat="0" applyProtection="0">
      <alignment vertical="center"/>
    </xf>
    <xf numFmtId="0" fontId="15" fillId="47" borderId="30" applyNumberFormat="0" applyAlignment="0" applyProtection="0">
      <alignment vertical="center"/>
    </xf>
    <xf numFmtId="0" fontId="20" fillId="0" borderId="31" applyNumberFormat="0" applyFill="0" applyProtection="0">
      <alignment vertical="center"/>
    </xf>
    <xf numFmtId="0" fontId="20" fillId="0" borderId="31" applyNumberFormat="0" applyFill="0" applyProtection="0">
      <alignment vertical="center"/>
    </xf>
    <xf numFmtId="0" fontId="20" fillId="0" borderId="31" applyNumberFormat="0" applyFill="0" applyAlignment="0" applyProtection="0">
      <alignment vertical="center"/>
    </xf>
    <xf numFmtId="0" fontId="21" fillId="23" borderId="32" applyNumberFormat="0" applyProtection="0">
      <alignment vertical="center"/>
    </xf>
    <xf numFmtId="0" fontId="21" fillId="23" borderId="32" applyNumberFormat="0" applyProtection="0">
      <alignment vertical="center"/>
    </xf>
    <xf numFmtId="0" fontId="21" fillId="47" borderId="32" applyNumberFormat="0" applyAlignment="0" applyProtection="0">
      <alignment vertical="center"/>
    </xf>
    <xf numFmtId="0" fontId="23" fillId="7" borderId="30" applyNumberFormat="0" applyProtection="0">
      <alignment vertical="center"/>
    </xf>
    <xf numFmtId="0" fontId="23" fillId="7" borderId="30" applyNumberFormat="0" applyProtection="0">
      <alignment vertical="center"/>
    </xf>
    <xf numFmtId="0" fontId="23" fillId="29" borderId="30" applyNumberFormat="0" applyAlignment="0" applyProtection="0">
      <alignment vertical="center"/>
    </xf>
    <xf numFmtId="0" fontId="7" fillId="0" borderId="34">
      <alignment horizontal="left" vertical="center"/>
    </xf>
    <xf numFmtId="0" fontId="7" fillId="0" borderId="34">
      <alignment horizontal="left" vertical="center"/>
    </xf>
    <xf numFmtId="0" fontId="37" fillId="46" borderId="35" applyNumberFormat="0" applyFont="0" applyAlignment="0" applyProtection="0">
      <alignment vertical="center"/>
    </xf>
    <xf numFmtId="0" fontId="7" fillId="0" borderId="33">
      <alignment horizontal="left" vertical="center"/>
    </xf>
    <xf numFmtId="0" fontId="41" fillId="47" borderId="36" applyNumberFormat="0" applyAlignment="0" applyProtection="0">
      <alignment vertical="center"/>
    </xf>
    <xf numFmtId="0" fontId="43" fillId="0" borderId="37" applyNumberFormat="0" applyFill="0" applyAlignment="0" applyProtection="0">
      <alignment vertical="center"/>
    </xf>
    <xf numFmtId="0" fontId="44" fillId="47" borderId="38" applyNumberFormat="0" applyAlignment="0" applyProtection="0">
      <alignment vertical="center"/>
    </xf>
    <xf numFmtId="0" fontId="47" fillId="29" borderId="36" applyNumberFormat="0" applyAlignment="0" applyProtection="0">
      <alignment vertical="center"/>
    </xf>
    <xf numFmtId="0" fontId="23" fillId="7" borderId="42" applyNumberFormat="0" applyProtection="0">
      <alignment vertical="center"/>
    </xf>
    <xf numFmtId="0" fontId="7" fillId="0" borderId="34">
      <alignment horizontal="left" vertical="center"/>
    </xf>
    <xf numFmtId="0" fontId="7" fillId="0" borderId="34">
      <alignment horizontal="left" vertical="center"/>
    </xf>
    <xf numFmtId="0" fontId="3" fillId="22" borderId="35" applyNumberFormat="0" applyProtection="0">
      <alignment vertical="center"/>
    </xf>
    <xf numFmtId="0" fontId="3" fillId="22" borderId="35" applyNumberFormat="0" applyProtection="0">
      <alignment vertical="center"/>
    </xf>
    <xf numFmtId="0" fontId="3" fillId="46" borderId="35" applyNumberFormat="0" applyFont="0" applyAlignment="0" applyProtection="0">
      <alignment vertical="center"/>
    </xf>
    <xf numFmtId="0" fontId="15" fillId="23" borderId="36" applyNumberFormat="0" applyProtection="0">
      <alignment vertical="center"/>
    </xf>
    <xf numFmtId="0" fontId="15" fillId="23" borderId="36" applyNumberFormat="0" applyProtection="0">
      <alignment vertical="center"/>
    </xf>
    <xf numFmtId="0" fontId="15" fillId="47" borderId="36" applyNumberFormat="0" applyAlignment="0" applyProtection="0">
      <alignment vertical="center"/>
    </xf>
    <xf numFmtId="0" fontId="20" fillId="0" borderId="37" applyNumberFormat="0" applyFill="0" applyProtection="0">
      <alignment vertical="center"/>
    </xf>
    <xf numFmtId="0" fontId="20" fillId="0" borderId="37" applyNumberFormat="0" applyFill="0" applyProtection="0">
      <alignment vertical="center"/>
    </xf>
    <xf numFmtId="0" fontId="20" fillId="0" borderId="37" applyNumberFormat="0" applyFill="0" applyAlignment="0" applyProtection="0">
      <alignment vertical="center"/>
    </xf>
    <xf numFmtId="0" fontId="21" fillId="23" borderId="38" applyNumberFormat="0" applyProtection="0">
      <alignment vertical="center"/>
    </xf>
    <xf numFmtId="0" fontId="21" fillId="23" borderId="38" applyNumberFormat="0" applyProtection="0">
      <alignment vertical="center"/>
    </xf>
    <xf numFmtId="0" fontId="21" fillId="47" borderId="38" applyNumberFormat="0" applyAlignment="0" applyProtection="0">
      <alignment vertical="center"/>
    </xf>
    <xf numFmtId="0" fontId="23" fillId="7" borderId="36" applyNumberFormat="0" applyProtection="0">
      <alignment vertical="center"/>
    </xf>
    <xf numFmtId="0" fontId="23" fillId="7" borderId="36" applyNumberFormat="0" applyProtection="0">
      <alignment vertical="center"/>
    </xf>
    <xf numFmtId="0" fontId="23" fillId="29" borderId="36" applyNumberFormat="0" applyAlignment="0" applyProtection="0">
      <alignment vertical="center"/>
    </xf>
    <xf numFmtId="0" fontId="37" fillId="46" borderId="41" applyNumberFormat="0" applyFont="0" applyAlignment="0" applyProtection="0">
      <alignment vertical="center"/>
    </xf>
    <xf numFmtId="0" fontId="7" fillId="0" borderId="39">
      <alignment horizontal="left" vertical="center"/>
    </xf>
    <xf numFmtId="0" fontId="41" fillId="47" borderId="42" applyNumberFormat="0" applyAlignment="0" applyProtection="0">
      <alignment vertical="center"/>
    </xf>
    <xf numFmtId="0" fontId="43" fillId="0" borderId="43" applyNumberFormat="0" applyFill="0" applyAlignment="0" applyProtection="0">
      <alignment vertical="center"/>
    </xf>
    <xf numFmtId="0" fontId="44" fillId="47" borderId="44" applyNumberFormat="0" applyAlignment="0" applyProtection="0">
      <alignment vertical="center"/>
    </xf>
    <xf numFmtId="0" fontId="47" fillId="29" borderId="42" applyNumberFormat="0" applyAlignment="0" applyProtection="0">
      <alignment vertical="center"/>
    </xf>
    <xf numFmtId="0" fontId="3" fillId="22" borderId="41" applyNumberFormat="0" applyProtection="0">
      <alignment vertical="center"/>
    </xf>
    <xf numFmtId="0" fontId="3" fillId="22" borderId="41" applyNumberFormat="0" applyProtection="0">
      <alignment vertical="center"/>
    </xf>
    <xf numFmtId="0" fontId="3" fillId="46" borderId="41" applyNumberFormat="0" applyFont="0" applyAlignment="0" applyProtection="0">
      <alignment vertical="center"/>
    </xf>
    <xf numFmtId="0" fontId="15" fillId="23" borderId="42" applyNumberFormat="0" applyProtection="0">
      <alignment vertical="center"/>
    </xf>
    <xf numFmtId="0" fontId="15" fillId="23" borderId="42" applyNumberFormat="0" applyProtection="0">
      <alignment vertical="center"/>
    </xf>
    <xf numFmtId="0" fontId="15" fillId="47" borderId="42" applyNumberFormat="0" applyAlignment="0" applyProtection="0">
      <alignment vertical="center"/>
    </xf>
    <xf numFmtId="0" fontId="20" fillId="0" borderId="43" applyNumberFormat="0" applyFill="0" applyProtection="0">
      <alignment vertical="center"/>
    </xf>
    <xf numFmtId="0" fontId="20" fillId="0" borderId="43" applyNumberFormat="0" applyFill="0" applyProtection="0">
      <alignment vertical="center"/>
    </xf>
    <xf numFmtId="0" fontId="20" fillId="0" borderId="43" applyNumberFormat="0" applyFill="0" applyAlignment="0" applyProtection="0">
      <alignment vertical="center"/>
    </xf>
    <xf numFmtId="0" fontId="21" fillId="23" borderId="44" applyNumberFormat="0" applyProtection="0">
      <alignment vertical="center"/>
    </xf>
    <xf numFmtId="0" fontId="21" fillId="23" borderId="44" applyNumberFormat="0" applyProtection="0">
      <alignment vertical="center"/>
    </xf>
    <xf numFmtId="0" fontId="21" fillId="47" borderId="44" applyNumberFormat="0" applyAlignment="0" applyProtection="0">
      <alignment vertical="center"/>
    </xf>
    <xf numFmtId="0" fontId="23" fillId="7" borderId="42" applyNumberFormat="0" applyProtection="0">
      <alignment vertical="center"/>
    </xf>
    <xf numFmtId="0" fontId="23" fillId="7" borderId="42" applyNumberFormat="0" applyProtection="0">
      <alignment vertical="center"/>
    </xf>
    <xf numFmtId="0" fontId="23" fillId="29" borderId="42"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1" fillId="0" borderId="0" applyNumberFormat="0" applyFill="0" applyBorder="0" applyAlignment="0" applyProtection="0">
      <alignment vertical="center"/>
    </xf>
  </cellStyleXfs>
  <cellXfs count="309">
    <xf numFmtId="0" fontId="0" fillId="0" borderId="0" xfId="0">
      <alignment vertical="center"/>
    </xf>
    <xf numFmtId="0" fontId="59" fillId="0" borderId="0" xfId="0" applyFont="1">
      <alignment vertical="center"/>
    </xf>
    <xf numFmtId="0" fontId="53" fillId="0" borderId="0" xfId="0" applyFont="1">
      <alignment vertical="center"/>
    </xf>
    <xf numFmtId="0" fontId="54" fillId="48" borderId="4" xfId="0" applyFont="1" applyFill="1" applyBorder="1" applyAlignment="1">
      <alignment horizontal="center" vertical="center" textRotation="255" shrinkToFit="1"/>
    </xf>
    <xf numFmtId="0" fontId="54" fillId="48" borderId="57" xfId="0" applyFont="1" applyFill="1" applyBorder="1" applyAlignment="1">
      <alignment horizontal="center" vertical="center" textRotation="255" shrinkToFit="1"/>
    </xf>
    <xf numFmtId="0" fontId="54" fillId="48" borderId="55" xfId="0" applyFont="1" applyFill="1" applyBorder="1" applyAlignment="1">
      <alignment horizontal="center" vertical="center" textRotation="255" shrinkToFit="1"/>
    </xf>
    <xf numFmtId="0" fontId="54" fillId="48" borderId="56" xfId="0" applyFont="1" applyFill="1" applyBorder="1" applyAlignment="1">
      <alignment horizontal="center" vertical="center" textRotation="255" shrinkToFit="1"/>
    </xf>
    <xf numFmtId="0" fontId="54" fillId="48" borderId="54" xfId="0" applyFont="1" applyFill="1" applyBorder="1" applyAlignment="1">
      <alignment horizontal="center" vertical="center" textRotation="255" shrinkToFit="1"/>
    </xf>
    <xf numFmtId="0" fontId="54" fillId="48" borderId="80" xfId="0" applyFont="1" applyFill="1" applyBorder="1" applyAlignment="1">
      <alignment horizontal="center" vertical="center" textRotation="255" shrinkToFit="1"/>
    </xf>
    <xf numFmtId="0" fontId="53" fillId="0" borderId="0" xfId="0" applyFont="1" applyAlignment="1">
      <alignment vertical="center" textRotation="255"/>
    </xf>
    <xf numFmtId="0" fontId="57" fillId="0" borderId="2" xfId="346" applyFont="1" applyFill="1" applyBorder="1" applyAlignment="1">
      <alignment horizontal="center" vertical="center"/>
    </xf>
    <xf numFmtId="0" fontId="53" fillId="0" borderId="2" xfId="0" applyFont="1" applyBorder="1" applyAlignment="1">
      <alignment horizontal="center" vertical="center" shrinkToFit="1"/>
    </xf>
    <xf numFmtId="0" fontId="54" fillId="0" borderId="0" xfId="0" applyFont="1" applyFill="1" applyBorder="1" applyAlignment="1">
      <alignment horizontal="left" vertical="top" wrapText="1"/>
    </xf>
    <xf numFmtId="0" fontId="54" fillId="48" borderId="58"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53" fillId="0" borderId="0" xfId="0" applyFont="1" applyFill="1" applyBorder="1">
      <alignment vertical="center"/>
    </xf>
    <xf numFmtId="0" fontId="53" fillId="0" borderId="0" xfId="0" applyFont="1" applyAlignment="1">
      <alignment vertical="center"/>
    </xf>
    <xf numFmtId="0" fontId="53" fillId="0" borderId="0" xfId="0" applyFont="1" applyFill="1" applyBorder="1" applyAlignment="1">
      <alignment horizontal="center" vertical="center"/>
    </xf>
    <xf numFmtId="0" fontId="53" fillId="0" borderId="0" xfId="0" applyFont="1" applyFill="1" applyBorder="1" applyAlignment="1">
      <alignment horizontal="left" vertical="center" wrapText="1"/>
    </xf>
    <xf numFmtId="0" fontId="64" fillId="0" borderId="0" xfId="0" applyFont="1" applyFill="1" applyBorder="1" applyAlignment="1">
      <alignment horizontal="center" vertical="center" shrinkToFit="1"/>
    </xf>
    <xf numFmtId="0" fontId="53" fillId="0" borderId="0" xfId="0" applyFont="1" applyFill="1" applyBorder="1" applyAlignment="1">
      <alignment horizontal="center" vertical="center" wrapText="1"/>
    </xf>
    <xf numFmtId="38" fontId="53" fillId="0" borderId="0" xfId="345" applyFont="1" applyFill="1" applyBorder="1">
      <alignment vertical="center"/>
    </xf>
    <xf numFmtId="0" fontId="53" fillId="0" borderId="0" xfId="0" applyFont="1" applyFill="1" applyBorder="1" applyAlignment="1">
      <alignment horizontal="left" vertical="center"/>
    </xf>
    <xf numFmtId="9" fontId="53" fillId="0" borderId="0" xfId="0" applyNumberFormat="1" applyFont="1" applyFill="1" applyBorder="1">
      <alignment vertical="center"/>
    </xf>
    <xf numFmtId="0" fontId="54" fillId="0" borderId="0" xfId="0" applyFont="1" applyFill="1" applyBorder="1" applyAlignment="1">
      <alignment horizontal="center" vertical="center"/>
    </xf>
    <xf numFmtId="38" fontId="53" fillId="0" borderId="0" xfId="0" applyNumberFormat="1" applyFont="1" applyFill="1" applyBorder="1">
      <alignment vertical="center"/>
    </xf>
    <xf numFmtId="186" fontId="61" fillId="0" borderId="45" xfId="0" applyNumberFormat="1" applyFont="1" applyFill="1" applyBorder="1" applyAlignment="1">
      <alignment vertical="center" shrinkToFit="1"/>
    </xf>
    <xf numFmtId="186" fontId="61" fillId="0" borderId="57" xfId="0" applyNumberFormat="1" applyFont="1" applyFill="1" applyBorder="1" applyAlignment="1">
      <alignment vertical="center" shrinkToFit="1"/>
    </xf>
    <xf numFmtId="186" fontId="61" fillId="0" borderId="55" xfId="0" applyNumberFormat="1" applyFont="1" applyFill="1" applyBorder="1" applyAlignment="1">
      <alignment vertical="center" shrinkToFit="1"/>
    </xf>
    <xf numFmtId="186" fontId="61" fillId="0" borderId="56" xfId="0" applyNumberFormat="1" applyFont="1" applyFill="1" applyBorder="1" applyAlignment="1">
      <alignment vertical="center" shrinkToFit="1"/>
    </xf>
    <xf numFmtId="186" fontId="61" fillId="0" borderId="2" xfId="0" applyNumberFormat="1" applyFont="1" applyFill="1" applyBorder="1" applyAlignment="1">
      <alignment vertical="center" shrinkToFit="1"/>
    </xf>
    <xf numFmtId="186" fontId="61" fillId="0" borderId="80" xfId="0" applyNumberFormat="1" applyFont="1" applyFill="1" applyBorder="1" applyAlignment="1">
      <alignment vertical="center" shrinkToFit="1"/>
    </xf>
    <xf numFmtId="186" fontId="61" fillId="0" borderId="59" xfId="0" applyNumberFormat="1" applyFont="1" applyFill="1" applyBorder="1" applyAlignment="1">
      <alignment vertical="center" shrinkToFit="1"/>
    </xf>
    <xf numFmtId="186" fontId="61" fillId="0" borderId="60" xfId="0" applyNumberFormat="1" applyFont="1" applyFill="1" applyBorder="1" applyAlignment="1">
      <alignment vertical="center" shrinkToFit="1"/>
    </xf>
    <xf numFmtId="186" fontId="61" fillId="0" borderId="61" xfId="0" applyNumberFormat="1" applyFont="1" applyFill="1" applyBorder="1" applyAlignment="1">
      <alignment vertical="center" shrinkToFit="1"/>
    </xf>
    <xf numFmtId="186" fontId="61" fillId="0" borderId="62" xfId="0" applyNumberFormat="1" applyFont="1" applyFill="1" applyBorder="1" applyAlignment="1">
      <alignment vertical="center" shrinkToFit="1"/>
    </xf>
    <xf numFmtId="186" fontId="61" fillId="0" borderId="58" xfId="0" applyNumberFormat="1" applyFont="1" applyFill="1" applyBorder="1" applyAlignment="1">
      <alignment vertical="center" shrinkToFit="1"/>
    </xf>
    <xf numFmtId="186" fontId="61" fillId="0" borderId="81" xfId="0" applyNumberFormat="1" applyFont="1" applyFill="1" applyBorder="1" applyAlignment="1">
      <alignment vertical="center" shrinkToFit="1"/>
    </xf>
    <xf numFmtId="184" fontId="61" fillId="0" borderId="2" xfId="0" applyNumberFormat="1" applyFont="1" applyFill="1" applyBorder="1" applyAlignment="1">
      <alignment horizontal="right" vertical="center" shrinkToFit="1"/>
    </xf>
    <xf numFmtId="3" fontId="61" fillId="0" borderId="2" xfId="0" applyNumberFormat="1" applyFont="1" applyFill="1" applyBorder="1" applyAlignment="1">
      <alignment vertical="center" shrinkToFit="1"/>
    </xf>
    <xf numFmtId="3" fontId="61" fillId="0" borderId="58" xfId="0" applyNumberFormat="1" applyFont="1" applyFill="1" applyBorder="1" applyAlignment="1">
      <alignment vertical="center" shrinkToFit="1"/>
    </xf>
    <xf numFmtId="0" fontId="53" fillId="49" borderId="2" xfId="0" applyFont="1" applyFill="1" applyBorder="1" applyAlignment="1" applyProtection="1">
      <alignment horizontal="center" vertical="center"/>
      <protection locked="0"/>
    </xf>
    <xf numFmtId="186" fontId="53" fillId="49" borderId="66" xfId="0" applyNumberFormat="1" applyFont="1" applyFill="1" applyBorder="1" applyProtection="1">
      <alignment vertical="center"/>
      <protection locked="0"/>
    </xf>
    <xf numFmtId="186" fontId="53" fillId="49" borderId="67" xfId="0" applyNumberFormat="1" applyFont="1" applyFill="1" applyBorder="1" applyProtection="1">
      <alignment vertical="center"/>
      <protection locked="0"/>
    </xf>
    <xf numFmtId="186" fontId="53" fillId="49" borderId="71" xfId="0" applyNumberFormat="1" applyFont="1" applyFill="1" applyBorder="1" applyProtection="1">
      <alignment vertical="center"/>
      <protection locked="0"/>
    </xf>
    <xf numFmtId="186" fontId="53" fillId="49" borderId="46" xfId="0" applyNumberFormat="1" applyFont="1" applyFill="1" applyBorder="1" applyProtection="1">
      <alignment vertical="center"/>
      <protection locked="0"/>
    </xf>
    <xf numFmtId="186" fontId="53" fillId="0" borderId="82" xfId="0" applyNumberFormat="1" applyFont="1" applyFill="1" applyBorder="1" applyProtection="1">
      <alignment vertical="center"/>
    </xf>
    <xf numFmtId="186" fontId="53" fillId="0" borderId="83" xfId="0" applyNumberFormat="1" applyFont="1" applyFill="1" applyBorder="1" applyProtection="1">
      <alignment vertical="center"/>
    </xf>
    <xf numFmtId="186" fontId="53" fillId="0" borderId="84"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86" xfId="0" applyNumberFormat="1" applyFont="1" applyFill="1" applyBorder="1" applyProtection="1">
      <alignment vertical="center"/>
    </xf>
    <xf numFmtId="186" fontId="53" fillId="49" borderId="88" xfId="0" applyNumberFormat="1" applyFont="1" applyFill="1" applyBorder="1" applyProtection="1">
      <alignment vertical="center"/>
      <protection locked="0"/>
    </xf>
    <xf numFmtId="186" fontId="53" fillId="49" borderId="89" xfId="0" applyNumberFormat="1" applyFont="1" applyFill="1" applyBorder="1" applyProtection="1">
      <alignment vertical="center"/>
      <protection locked="0"/>
    </xf>
    <xf numFmtId="186" fontId="53" fillId="49" borderId="90" xfId="0" applyNumberFormat="1" applyFont="1" applyFill="1" applyBorder="1" applyProtection="1">
      <alignment vertical="center"/>
      <protection locked="0"/>
    </xf>
    <xf numFmtId="186" fontId="53" fillId="49" borderId="91" xfId="0" applyNumberFormat="1" applyFont="1" applyFill="1" applyBorder="1" applyProtection="1">
      <alignment vertical="center"/>
      <protection locked="0"/>
    </xf>
    <xf numFmtId="186" fontId="53" fillId="49" borderId="92" xfId="0" applyNumberFormat="1" applyFont="1" applyFill="1" applyBorder="1" applyProtection="1">
      <alignment vertical="center"/>
      <protection locked="0"/>
    </xf>
    <xf numFmtId="186" fontId="53" fillId="49" borderId="94" xfId="0" applyNumberFormat="1" applyFont="1" applyFill="1" applyBorder="1" applyProtection="1">
      <alignment vertical="center"/>
      <protection locked="0"/>
    </xf>
    <xf numFmtId="186" fontId="53" fillId="49" borderId="95" xfId="0" applyNumberFormat="1" applyFont="1" applyFill="1" applyBorder="1" applyProtection="1">
      <alignment vertical="center"/>
      <protection locked="0"/>
    </xf>
    <xf numFmtId="186" fontId="53" fillId="49" borderId="96" xfId="0" applyNumberFormat="1" applyFont="1" applyFill="1" applyBorder="1" applyProtection="1">
      <alignment vertical="center"/>
      <protection locked="0"/>
    </xf>
    <xf numFmtId="186" fontId="53" fillId="49" borderId="97" xfId="0" applyNumberFormat="1" applyFont="1" applyFill="1" applyBorder="1" applyProtection="1">
      <alignment vertical="center"/>
      <protection locked="0"/>
    </xf>
    <xf numFmtId="186" fontId="53" fillId="49" borderId="98" xfId="0" applyNumberFormat="1" applyFont="1" applyFill="1" applyBorder="1" applyProtection="1">
      <alignment vertical="center"/>
      <protection locked="0"/>
    </xf>
    <xf numFmtId="0" fontId="52" fillId="0" borderId="0" xfId="0" applyFont="1" applyFill="1" applyProtection="1">
      <alignment vertical="center"/>
    </xf>
    <xf numFmtId="186" fontId="53" fillId="49" borderId="68" xfId="0" applyNumberFormat="1" applyFont="1" applyFill="1" applyBorder="1" applyProtection="1">
      <alignment vertical="center"/>
      <protection locked="0"/>
    </xf>
    <xf numFmtId="186" fontId="53" fillId="49" borderId="69" xfId="0" applyNumberFormat="1" applyFont="1" applyFill="1" applyBorder="1" applyProtection="1">
      <alignment vertical="center"/>
      <protection locked="0"/>
    </xf>
    <xf numFmtId="186" fontId="53" fillId="49" borderId="39" xfId="0" applyNumberFormat="1" applyFont="1" applyFill="1" applyBorder="1" applyProtection="1">
      <alignment vertical="center"/>
      <protection locked="0"/>
    </xf>
    <xf numFmtId="186" fontId="53" fillId="49" borderId="72" xfId="0" applyNumberFormat="1" applyFont="1" applyFill="1" applyBorder="1" applyProtection="1">
      <alignment vertical="center"/>
      <protection locked="0"/>
    </xf>
    <xf numFmtId="0" fontId="52" fillId="0" borderId="50" xfId="0" applyFont="1" applyFill="1" applyBorder="1" applyAlignment="1" applyProtection="1">
      <alignment vertical="center"/>
    </xf>
    <xf numFmtId="0" fontId="52" fillId="0" borderId="2" xfId="0" applyFont="1" applyFill="1" applyBorder="1" applyAlignment="1" applyProtection="1">
      <alignment horizontal="center" vertical="center"/>
    </xf>
    <xf numFmtId="186" fontId="52" fillId="0" borderId="2" xfId="0" applyNumberFormat="1" applyFont="1" applyFill="1" applyBorder="1" applyProtection="1">
      <alignment vertical="center"/>
    </xf>
    <xf numFmtId="186" fontId="52" fillId="0" borderId="67" xfId="0" applyNumberFormat="1" applyFont="1" applyFill="1" applyBorder="1" applyProtection="1">
      <alignment vertical="center"/>
    </xf>
    <xf numFmtId="186" fontId="52" fillId="0" borderId="46" xfId="0" applyNumberFormat="1" applyFont="1" applyFill="1" applyBorder="1" applyProtection="1">
      <alignment vertical="center"/>
    </xf>
    <xf numFmtId="186" fontId="52" fillId="0" borderId="45" xfId="0" applyNumberFormat="1" applyFont="1" applyFill="1" applyBorder="1" applyProtection="1">
      <alignment vertical="center"/>
    </xf>
    <xf numFmtId="186" fontId="53" fillId="49" borderId="2" xfId="0" applyNumberFormat="1" applyFont="1" applyFill="1" applyBorder="1" applyProtection="1">
      <alignment vertical="center"/>
      <protection locked="0"/>
    </xf>
    <xf numFmtId="186" fontId="53" fillId="49" borderId="2" xfId="345" applyNumberFormat="1" applyFont="1" applyFill="1" applyBorder="1" applyProtection="1">
      <alignment vertical="center"/>
      <protection locked="0"/>
    </xf>
    <xf numFmtId="0" fontId="52" fillId="0" borderId="65" xfId="0" applyFont="1" applyFill="1" applyBorder="1" applyAlignment="1" applyProtection="1">
      <alignment horizontal="center" vertical="center" shrinkToFit="1"/>
    </xf>
    <xf numFmtId="187" fontId="52" fillId="0" borderId="104" xfId="0" applyNumberFormat="1" applyFont="1" applyFill="1" applyBorder="1" applyProtection="1">
      <alignment vertical="center"/>
    </xf>
    <xf numFmtId="0" fontId="52" fillId="0" borderId="1" xfId="0" applyFont="1" applyFill="1" applyBorder="1" applyProtection="1">
      <alignment vertical="center"/>
    </xf>
    <xf numFmtId="187" fontId="52" fillId="0" borderId="77" xfId="0" applyNumberFormat="1" applyFont="1" applyFill="1" applyBorder="1" applyProtection="1">
      <alignment vertical="center"/>
    </xf>
    <xf numFmtId="0" fontId="52" fillId="0" borderId="111" xfId="0" applyFont="1" applyFill="1" applyBorder="1" applyProtection="1">
      <alignment vertical="center"/>
    </xf>
    <xf numFmtId="186" fontId="52" fillId="0" borderId="69" xfId="0" applyNumberFormat="1" applyFont="1" applyFill="1" applyBorder="1" applyProtection="1">
      <alignment vertical="center"/>
    </xf>
    <xf numFmtId="0" fontId="52" fillId="0" borderId="2" xfId="0" applyFont="1" applyFill="1" applyBorder="1" applyAlignment="1" applyProtection="1">
      <alignment horizontal="center" vertical="center" shrinkToFit="1"/>
    </xf>
    <xf numFmtId="0" fontId="56" fillId="0" borderId="112" xfId="0" applyFont="1" applyBorder="1" applyAlignment="1" applyProtection="1">
      <alignment horizontal="center" vertical="center" wrapText="1"/>
    </xf>
    <xf numFmtId="0" fontId="56" fillId="0" borderId="113" xfId="0" applyFont="1" applyBorder="1" applyAlignment="1" applyProtection="1">
      <alignment horizontal="center" vertical="center" wrapText="1"/>
    </xf>
    <xf numFmtId="0" fontId="52" fillId="0" borderId="103" xfId="0" applyFont="1" applyBorder="1" applyProtection="1">
      <alignment vertical="center"/>
    </xf>
    <xf numFmtId="0" fontId="52" fillId="0" borderId="100" xfId="0" applyFont="1" applyBorder="1" applyProtection="1">
      <alignment vertical="center"/>
    </xf>
    <xf numFmtId="0" fontId="55" fillId="0" borderId="115" xfId="0" applyFont="1" applyBorder="1" applyAlignment="1" applyProtection="1">
      <alignment horizontal="center" vertical="center" wrapText="1"/>
    </xf>
    <xf numFmtId="0" fontId="55" fillId="0" borderId="116" xfId="0" applyFont="1" applyFill="1" applyBorder="1" applyAlignment="1" applyProtection="1">
      <alignment horizontal="center" vertical="center"/>
    </xf>
    <xf numFmtId="0" fontId="55" fillId="0" borderId="117" xfId="0" applyFont="1" applyFill="1" applyBorder="1" applyAlignment="1" applyProtection="1">
      <alignment horizontal="center" vertical="center"/>
    </xf>
    <xf numFmtId="0" fontId="52" fillId="0" borderId="118" xfId="0" applyFont="1" applyBorder="1" applyAlignment="1" applyProtection="1">
      <alignment horizontal="center" vertical="center"/>
    </xf>
    <xf numFmtId="0" fontId="52" fillId="0" borderId="119" xfId="0" applyFont="1" applyBorder="1" applyAlignment="1" applyProtection="1">
      <alignment horizontal="center" vertical="center"/>
    </xf>
    <xf numFmtId="0" fontId="56" fillId="0" borderId="120" xfId="0" applyFont="1" applyBorder="1" applyAlignment="1" applyProtection="1">
      <alignment horizontal="center" vertical="center" wrapText="1"/>
    </xf>
    <xf numFmtId="0" fontId="56" fillId="0" borderId="121" xfId="0" applyFont="1" applyFill="1" applyBorder="1" applyAlignment="1" applyProtection="1">
      <alignment horizontal="center" vertical="center" wrapText="1"/>
    </xf>
    <xf numFmtId="0" fontId="56" fillId="0" borderId="122" xfId="0" applyFont="1" applyFill="1" applyBorder="1" applyAlignment="1" applyProtection="1">
      <alignment horizontal="center" vertical="center" wrapText="1"/>
    </xf>
    <xf numFmtId="0" fontId="52" fillId="0" borderId="47" xfId="0" applyFont="1" applyFill="1" applyBorder="1" applyAlignment="1" applyProtection="1">
      <alignment vertical="center" shrinkToFit="1"/>
    </xf>
    <xf numFmtId="0" fontId="52" fillId="0" borderId="123" xfId="0" applyFont="1" applyFill="1" applyBorder="1" applyAlignment="1" applyProtection="1">
      <alignment horizontal="center" vertical="center" shrinkToFit="1"/>
    </xf>
    <xf numFmtId="186" fontId="52" fillId="0" borderId="109" xfId="0" applyNumberFormat="1" applyFont="1" applyFill="1" applyBorder="1" applyProtection="1">
      <alignment vertical="center"/>
    </xf>
    <xf numFmtId="186" fontId="52" fillId="0" borderId="124" xfId="0" applyNumberFormat="1" applyFont="1" applyFill="1" applyBorder="1" applyProtection="1">
      <alignment vertical="center"/>
    </xf>
    <xf numFmtId="186" fontId="52" fillId="52" borderId="53" xfId="0" applyNumberFormat="1" applyFont="1" applyFill="1" applyBorder="1" applyProtection="1">
      <alignment vertical="center"/>
    </xf>
    <xf numFmtId="186" fontId="52" fillId="0" borderId="105" xfId="0" applyNumberFormat="1" applyFont="1" applyFill="1" applyBorder="1" applyProtection="1">
      <alignment vertical="center"/>
    </xf>
    <xf numFmtId="186" fontId="52" fillId="0" borderId="125" xfId="0" applyNumberFormat="1" applyFont="1" applyFill="1" applyBorder="1" applyProtection="1">
      <alignment vertical="center"/>
    </xf>
    <xf numFmtId="0" fontId="56" fillId="0" borderId="114" xfId="0" applyFont="1" applyBorder="1" applyAlignment="1" applyProtection="1">
      <alignment horizontal="center" vertical="center" shrinkToFit="1"/>
    </xf>
    <xf numFmtId="0" fontId="52" fillId="48" borderId="2" xfId="0" applyFont="1" applyFill="1" applyBorder="1" applyAlignment="1" applyProtection="1">
      <alignment horizontal="center" vertical="center"/>
    </xf>
    <xf numFmtId="0" fontId="55" fillId="48" borderId="70" xfId="0" applyFont="1" applyFill="1" applyBorder="1" applyAlignment="1" applyProtection="1">
      <alignment horizontal="center" vertical="center"/>
    </xf>
    <xf numFmtId="186" fontId="52" fillId="0" borderId="73" xfId="0" applyNumberFormat="1" applyFont="1" applyFill="1" applyBorder="1" applyProtection="1">
      <alignment vertical="center"/>
    </xf>
    <xf numFmtId="0" fontId="52" fillId="0" borderId="0" xfId="0" applyFont="1" applyBorder="1" applyAlignment="1" applyProtection="1">
      <alignment horizontal="center" vertical="center"/>
    </xf>
    <xf numFmtId="0" fontId="52" fillId="0" borderId="0" xfId="0" applyFont="1" applyBorder="1" applyAlignment="1" applyProtection="1">
      <alignment horizontal="center" vertical="top"/>
    </xf>
    <xf numFmtId="0" fontId="52" fillId="0" borderId="92" xfId="0" applyFont="1" applyFill="1" applyBorder="1" applyAlignment="1" applyProtection="1">
      <alignment horizontal="center" vertical="center"/>
    </xf>
    <xf numFmtId="0" fontId="52" fillId="0" borderId="128" xfId="0" applyFont="1" applyFill="1" applyBorder="1" applyAlignment="1" applyProtection="1">
      <alignment horizontal="center" vertical="center"/>
    </xf>
    <xf numFmtId="0" fontId="52" fillId="0" borderId="130" xfId="0" applyFont="1" applyFill="1" applyBorder="1" applyAlignment="1" applyProtection="1">
      <alignment horizontal="center" vertical="center"/>
    </xf>
    <xf numFmtId="0" fontId="52" fillId="0" borderId="131" xfId="0" applyFont="1" applyFill="1" applyBorder="1" applyAlignment="1" applyProtection="1">
      <alignment horizontal="center" vertical="center"/>
    </xf>
    <xf numFmtId="0" fontId="52" fillId="0" borderId="132" xfId="0" applyFont="1" applyFill="1" applyBorder="1" applyAlignment="1" applyProtection="1">
      <alignment horizontal="center" vertical="center"/>
    </xf>
    <xf numFmtId="0" fontId="66" fillId="0" borderId="0" xfId="0" applyFont="1" applyFill="1" applyAlignment="1" applyProtection="1">
      <alignment horizontal="right" vertical="center"/>
    </xf>
    <xf numFmtId="0" fontId="52" fillId="0" borderId="0" xfId="0" applyFont="1" applyProtection="1">
      <alignment vertical="center"/>
    </xf>
    <xf numFmtId="186" fontId="52" fillId="0" borderId="89" xfId="0" applyNumberFormat="1" applyFont="1" applyFill="1" applyBorder="1" applyProtection="1">
      <alignment vertical="center"/>
    </xf>
    <xf numFmtId="186" fontId="52" fillId="0" borderId="129" xfId="0" applyNumberFormat="1" applyFont="1" applyFill="1" applyBorder="1" applyProtection="1">
      <alignment vertical="center"/>
    </xf>
    <xf numFmtId="0" fontId="53" fillId="49" borderId="2" xfId="0" applyFont="1" applyFill="1" applyBorder="1" applyAlignment="1" applyProtection="1">
      <alignment horizontal="center" vertical="center" shrinkToFit="1"/>
      <protection locked="0"/>
    </xf>
    <xf numFmtId="0" fontId="59" fillId="0" borderId="0" xfId="0" applyFont="1" applyProtection="1">
      <alignment vertical="center"/>
    </xf>
    <xf numFmtId="0" fontId="53" fillId="0" borderId="0" xfId="0" applyFont="1" applyProtection="1">
      <alignment vertical="center"/>
    </xf>
    <xf numFmtId="0" fontId="53" fillId="48" borderId="2" xfId="0" applyFont="1" applyFill="1" applyBorder="1" applyAlignment="1" applyProtection="1">
      <alignment horizontal="center" vertical="center"/>
    </xf>
    <xf numFmtId="0" fontId="53" fillId="0" borderId="2" xfId="0" applyFont="1" applyBorder="1" applyAlignment="1" applyProtection="1">
      <alignment horizontal="center" vertical="center" shrinkToFit="1"/>
    </xf>
    <xf numFmtId="0" fontId="53" fillId="48" borderId="50" xfId="0" applyFont="1" applyFill="1" applyBorder="1" applyProtection="1">
      <alignment vertical="center"/>
    </xf>
    <xf numFmtId="0" fontId="64" fillId="48" borderId="70" xfId="0" applyFont="1" applyFill="1" applyBorder="1" applyAlignment="1" applyProtection="1">
      <alignment horizontal="center" vertical="center" shrinkToFit="1"/>
    </xf>
    <xf numFmtId="0" fontId="54" fillId="48" borderId="87" xfId="0" applyFont="1" applyFill="1" applyBorder="1" applyAlignment="1" applyProtection="1">
      <alignment vertical="center" shrinkToFit="1"/>
    </xf>
    <xf numFmtId="186" fontId="53" fillId="0" borderId="87" xfId="0" applyNumberFormat="1" applyFont="1" applyFill="1" applyBorder="1" applyProtection="1">
      <alignment vertical="center"/>
    </xf>
    <xf numFmtId="186" fontId="53" fillId="0" borderId="91" xfId="0" applyNumberFormat="1" applyFont="1" applyFill="1" applyBorder="1" applyProtection="1">
      <alignment vertical="center"/>
    </xf>
    <xf numFmtId="0" fontId="54" fillId="48" borderId="93" xfId="0" applyFont="1" applyFill="1" applyBorder="1" applyAlignment="1" applyProtection="1">
      <alignment vertical="center" shrinkToFit="1"/>
    </xf>
    <xf numFmtId="186" fontId="53" fillId="0" borderId="93" xfId="0" applyNumberFormat="1" applyFont="1" applyFill="1" applyBorder="1" applyProtection="1">
      <alignment vertical="center"/>
    </xf>
    <xf numFmtId="186" fontId="53" fillId="0" borderId="97" xfId="0" applyNumberFormat="1" applyFont="1" applyFill="1" applyBorder="1" applyProtection="1">
      <alignment vertical="center"/>
    </xf>
    <xf numFmtId="0" fontId="54" fillId="48" borderId="59" xfId="0" applyFont="1" applyFill="1" applyBorder="1" applyAlignment="1" applyProtection="1">
      <alignment vertical="center" shrinkToFit="1"/>
    </xf>
    <xf numFmtId="186" fontId="53" fillId="0" borderId="59" xfId="0" applyNumberFormat="1" applyFont="1" applyFill="1" applyBorder="1" applyProtection="1">
      <alignment vertical="center"/>
    </xf>
    <xf numFmtId="0" fontId="53" fillId="0" borderId="0" xfId="0" applyFont="1" applyFill="1" applyProtection="1">
      <alignment vertical="center"/>
    </xf>
    <xf numFmtId="186" fontId="53" fillId="0" borderId="46" xfId="0" applyNumberFormat="1" applyFont="1" applyFill="1" applyBorder="1" applyProtection="1">
      <alignment vertical="center"/>
    </xf>
    <xf numFmtId="186" fontId="53" fillId="0" borderId="45" xfId="0" applyNumberFormat="1" applyFont="1" applyFill="1" applyBorder="1" applyProtection="1">
      <alignment vertical="center"/>
    </xf>
    <xf numFmtId="186" fontId="53" fillId="0" borderId="73" xfId="0" applyNumberFormat="1" applyFont="1" applyFill="1" applyBorder="1" applyProtection="1">
      <alignment vertical="center"/>
    </xf>
    <xf numFmtId="0" fontId="65" fillId="0" borderId="0" xfId="0" applyFont="1" applyFill="1" applyProtection="1">
      <alignment vertical="center"/>
    </xf>
    <xf numFmtId="186" fontId="52" fillId="0" borderId="0" xfId="0" applyNumberFormat="1" applyFont="1" applyFill="1" applyProtection="1">
      <alignment vertical="center"/>
    </xf>
    <xf numFmtId="0" fontId="65" fillId="0" borderId="0" xfId="0" applyFont="1" applyProtection="1">
      <alignment vertical="center"/>
    </xf>
    <xf numFmtId="0" fontId="53" fillId="0" borderId="49" xfId="0" applyFont="1" applyBorder="1" applyProtection="1">
      <alignment vertical="center"/>
    </xf>
    <xf numFmtId="0" fontId="53" fillId="0" borderId="0" xfId="0" applyFont="1" applyBorder="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wrapText="1"/>
    </xf>
    <xf numFmtId="0" fontId="53" fillId="0" borderId="0" xfId="0" applyFont="1" applyFill="1" applyBorder="1" applyProtection="1">
      <alignment vertical="center"/>
    </xf>
    <xf numFmtId="0" fontId="54" fillId="48"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0" fontId="54" fillId="0" borderId="0" xfId="0" quotePrefix="1" applyFont="1" applyFill="1" applyProtection="1">
      <alignment vertical="center"/>
    </xf>
    <xf numFmtId="186" fontId="53" fillId="0" borderId="68" xfId="0" applyNumberFormat="1" applyFont="1" applyFill="1" applyBorder="1" applyProtection="1">
      <alignment vertical="center"/>
    </xf>
    <xf numFmtId="186" fontId="53" fillId="0" borderId="69" xfId="0" applyNumberFormat="1" applyFont="1" applyFill="1" applyBorder="1" applyProtection="1">
      <alignment vertical="center"/>
    </xf>
    <xf numFmtId="186" fontId="53" fillId="0" borderId="39" xfId="0" applyNumberFormat="1" applyFont="1" applyFill="1" applyBorder="1" applyProtection="1">
      <alignment vertical="center"/>
    </xf>
    <xf numFmtId="186" fontId="53" fillId="0" borderId="72" xfId="0" applyNumberFormat="1" applyFont="1" applyFill="1" applyBorder="1" applyProtection="1">
      <alignment vertical="center"/>
    </xf>
    <xf numFmtId="0" fontId="54" fillId="48" borderId="45" xfId="0" applyFont="1" applyFill="1" applyBorder="1" applyAlignment="1" applyProtection="1">
      <alignment vertical="center" shrinkToFit="1"/>
    </xf>
    <xf numFmtId="186" fontId="53" fillId="0" borderId="71" xfId="0" applyNumberFormat="1" applyFont="1" applyFill="1" applyBorder="1" applyProtection="1">
      <alignment vertical="center"/>
    </xf>
    <xf numFmtId="0" fontId="54" fillId="48" borderId="2" xfId="0" applyFont="1" applyFill="1" applyBorder="1" applyAlignment="1" applyProtection="1">
      <alignment horizontal="center" vertical="center" wrapText="1"/>
    </xf>
    <xf numFmtId="0" fontId="54" fillId="48" borderId="2" xfId="0" applyFont="1" applyFill="1" applyBorder="1" applyAlignment="1" applyProtection="1">
      <alignment vertical="center" shrinkToFit="1"/>
    </xf>
    <xf numFmtId="186" fontId="53" fillId="0" borderId="2" xfId="345" applyNumberFormat="1" applyFont="1" applyFill="1" applyBorder="1" applyProtection="1">
      <alignment vertical="center"/>
    </xf>
    <xf numFmtId="0" fontId="52" fillId="0" borderId="2" xfId="0" applyFont="1" applyFill="1" applyBorder="1" applyProtection="1">
      <alignment vertical="center"/>
    </xf>
    <xf numFmtId="184" fontId="52" fillId="0" borderId="2" xfId="0" applyNumberFormat="1" applyFont="1" applyFill="1" applyBorder="1" applyProtection="1">
      <alignment vertical="center"/>
    </xf>
    <xf numFmtId="0" fontId="54" fillId="48" borderId="45" xfId="0" applyFont="1" applyFill="1" applyBorder="1" applyAlignment="1" applyProtection="1">
      <alignment horizontal="center" vertical="center"/>
    </xf>
    <xf numFmtId="0" fontId="54" fillId="48" borderId="2" xfId="0" applyFont="1" applyFill="1" applyBorder="1" applyAlignment="1" applyProtection="1">
      <alignment vertical="center" wrapText="1"/>
    </xf>
    <xf numFmtId="0" fontId="54" fillId="48" borderId="2"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shrinkToFit="1"/>
    </xf>
    <xf numFmtId="38" fontId="53" fillId="0" borderId="2" xfId="345" applyFont="1" applyFill="1" applyBorder="1" applyProtection="1">
      <alignment vertical="center"/>
    </xf>
    <xf numFmtId="185" fontId="52" fillId="0" borderId="2" xfId="0" applyNumberFormat="1" applyFont="1" applyFill="1" applyBorder="1" applyProtection="1">
      <alignment vertical="center"/>
    </xf>
    <xf numFmtId="0" fontId="54" fillId="48" borderId="2" xfId="0" applyFont="1" applyFill="1" applyBorder="1" applyAlignment="1" applyProtection="1">
      <alignment horizontal="left" vertical="center"/>
    </xf>
    <xf numFmtId="0" fontId="53" fillId="0" borderId="2" xfId="0" applyFont="1" applyFill="1" applyBorder="1" applyAlignment="1" applyProtection="1">
      <alignment horizontal="center" vertical="center"/>
    </xf>
    <xf numFmtId="183" fontId="53" fillId="0" borderId="2" xfId="0" applyNumberFormat="1" applyFont="1" applyFill="1" applyBorder="1" applyProtection="1">
      <alignment vertical="center"/>
    </xf>
    <xf numFmtId="0" fontId="53" fillId="48" borderId="53" xfId="0" applyFont="1" applyFill="1" applyBorder="1" applyAlignment="1" applyProtection="1">
      <alignment horizontal="center" vertical="center"/>
    </xf>
    <xf numFmtId="0" fontId="54" fillId="48" borderId="53" xfId="0" applyFont="1" applyFill="1" applyBorder="1" applyProtection="1">
      <alignment vertical="center"/>
    </xf>
    <xf numFmtId="0" fontId="53" fillId="0" borderId="0" xfId="0" applyFont="1" applyFill="1" applyBorder="1" applyAlignment="1" applyProtection="1">
      <alignment horizontal="center" vertical="center"/>
    </xf>
    <xf numFmtId="0" fontId="52" fillId="0" borderId="0" xfId="0" applyFont="1" applyAlignment="1" applyProtection="1">
      <alignment horizontal="right" vertical="center"/>
    </xf>
    <xf numFmtId="0" fontId="53" fillId="0" borderId="0" xfId="0" applyFont="1" applyAlignment="1" applyProtection="1">
      <alignment horizontal="right" vertical="center"/>
    </xf>
    <xf numFmtId="0" fontId="56" fillId="0" borderId="2" xfId="0" applyFont="1" applyFill="1" applyBorder="1" applyAlignment="1" applyProtection="1">
      <alignment horizontal="center" vertical="center" wrapText="1" shrinkToFit="1"/>
    </xf>
    <xf numFmtId="0" fontId="52" fillId="48" borderId="2" xfId="0" applyFont="1" applyFill="1" applyBorder="1" applyAlignment="1" applyProtection="1">
      <alignment horizontal="center" vertical="center" shrinkToFit="1"/>
    </xf>
    <xf numFmtId="0" fontId="54" fillId="48" borderId="5" xfId="0" applyFont="1" applyFill="1" applyBorder="1" applyAlignment="1">
      <alignment horizontal="center" vertical="center" textRotation="255" shrinkToFit="1"/>
    </xf>
    <xf numFmtId="186" fontId="61" fillId="0" borderId="46" xfId="0" applyNumberFormat="1" applyFont="1" applyFill="1" applyBorder="1" applyAlignment="1">
      <alignment vertical="center" shrinkToFit="1"/>
    </xf>
    <xf numFmtId="186" fontId="61" fillId="0" borderId="86" xfId="0" applyNumberFormat="1" applyFont="1" applyFill="1" applyBorder="1" applyAlignment="1">
      <alignment vertical="center" shrinkToFit="1"/>
    </xf>
    <xf numFmtId="0" fontId="65" fillId="0" borderId="0" xfId="0" applyFont="1">
      <alignment vertical="center"/>
    </xf>
    <xf numFmtId="0" fontId="53" fillId="48" borderId="2" xfId="0" applyFont="1" applyFill="1" applyBorder="1" applyAlignment="1" applyProtection="1">
      <alignment horizontal="center" vertical="center"/>
    </xf>
    <xf numFmtId="0" fontId="54" fillId="48" borderId="2" xfId="0" applyFont="1" applyFill="1" applyBorder="1" applyAlignment="1" applyProtection="1">
      <alignment horizontal="center" vertical="center" wrapText="1"/>
    </xf>
    <xf numFmtId="0" fontId="54" fillId="48" borderId="2" xfId="0" applyFont="1" applyFill="1" applyBorder="1" applyAlignment="1" applyProtection="1">
      <alignment horizontal="center" vertical="center" shrinkToFit="1"/>
    </xf>
    <xf numFmtId="0" fontId="54" fillId="48" borderId="2" xfId="0" applyFont="1" applyFill="1" applyBorder="1" applyAlignment="1" applyProtection="1">
      <alignment horizontal="center" vertical="center"/>
    </xf>
    <xf numFmtId="0" fontId="53" fillId="48" borderId="2" xfId="0" applyFont="1" applyFill="1" applyBorder="1" applyAlignment="1" applyProtection="1">
      <alignment horizontal="center" vertical="center" shrinkToFit="1"/>
    </xf>
    <xf numFmtId="0" fontId="53" fillId="49" borderId="2" xfId="0" applyFont="1" applyFill="1" applyBorder="1" applyAlignment="1" applyProtection="1">
      <alignment horizontal="center" vertical="center" shrinkToFit="1"/>
      <protection locked="0"/>
    </xf>
    <xf numFmtId="0" fontId="52" fillId="0" borderId="135" xfId="0" applyFont="1" applyFill="1" applyBorder="1" applyAlignment="1" applyProtection="1">
      <alignment horizontal="center" vertical="center"/>
    </xf>
    <xf numFmtId="186" fontId="52" fillId="52" borderId="127" xfId="0" applyNumberFormat="1" applyFont="1" applyFill="1" applyBorder="1" applyProtection="1">
      <alignment vertical="center"/>
    </xf>
    <xf numFmtId="186" fontId="52" fillId="52" borderId="89" xfId="0" applyNumberFormat="1" applyFont="1" applyFill="1" applyBorder="1" applyProtection="1">
      <alignment vertical="center"/>
    </xf>
    <xf numFmtId="186" fontId="52" fillId="52" borderId="133" xfId="0" applyNumberFormat="1" applyFont="1" applyFill="1" applyBorder="1" applyProtection="1">
      <alignment vertical="center"/>
    </xf>
    <xf numFmtId="186" fontId="52" fillId="52" borderId="134" xfId="0" applyNumberFormat="1" applyFont="1" applyFill="1" applyBorder="1" applyProtection="1">
      <alignment vertical="center"/>
    </xf>
    <xf numFmtId="0" fontId="58" fillId="48" borderId="67" xfId="0" applyFont="1" applyFill="1" applyBorder="1" applyAlignment="1" applyProtection="1">
      <alignment horizontal="center" vertical="center" wrapText="1" shrinkToFit="1"/>
    </xf>
    <xf numFmtId="0" fontId="54" fillId="48" borderId="2" xfId="0" applyFont="1" applyFill="1" applyBorder="1" applyAlignment="1">
      <alignment horizontal="center" vertical="center" wrapText="1"/>
    </xf>
    <xf numFmtId="0" fontId="54" fillId="48" borderId="2" xfId="0" applyFont="1" applyFill="1" applyBorder="1" applyAlignment="1">
      <alignment horizontal="center" vertical="center"/>
    </xf>
    <xf numFmtId="186" fontId="53" fillId="0" borderId="2" xfId="0" applyNumberFormat="1" applyFont="1" applyFill="1" applyBorder="1" applyAlignment="1">
      <alignment horizontal="center" vertical="center"/>
    </xf>
    <xf numFmtId="0" fontId="53" fillId="0" borderId="2" xfId="0" applyNumberFormat="1" applyFont="1" applyFill="1" applyBorder="1" applyAlignment="1">
      <alignment horizontal="center" vertical="center"/>
    </xf>
    <xf numFmtId="0" fontId="63" fillId="51" borderId="75" xfId="0" applyFont="1" applyFill="1" applyBorder="1" applyAlignment="1">
      <alignment horizontal="center" vertical="center" wrapText="1" shrinkToFit="1"/>
    </xf>
    <xf numFmtId="0" fontId="63" fillId="51" borderId="76" xfId="0" applyFont="1" applyFill="1" applyBorder="1" applyAlignment="1">
      <alignment horizontal="center" vertical="center" wrapText="1" shrinkToFit="1"/>
    </xf>
    <xf numFmtId="38" fontId="63" fillId="0" borderId="77" xfId="0" applyNumberFormat="1" applyFont="1" applyFill="1" applyBorder="1" applyAlignment="1">
      <alignment horizontal="center" vertical="center"/>
    </xf>
    <xf numFmtId="0" fontId="63" fillId="0" borderId="78" xfId="0" applyFont="1" applyFill="1" applyBorder="1" applyAlignment="1">
      <alignment horizontal="center" vertical="center"/>
    </xf>
    <xf numFmtId="186" fontId="53" fillId="0" borderId="45" xfId="0" applyNumberFormat="1" applyFont="1" applyFill="1" applyBorder="1" applyAlignment="1">
      <alignment horizontal="center" vertical="center"/>
    </xf>
    <xf numFmtId="0" fontId="53" fillId="0" borderId="46" xfId="0" applyFont="1" applyFill="1" applyBorder="1" applyAlignment="1">
      <alignment horizontal="center" vertical="center"/>
    </xf>
    <xf numFmtId="0" fontId="54" fillId="48" borderId="45" xfId="0" applyFont="1" applyFill="1" applyBorder="1" applyAlignment="1">
      <alignment horizontal="center" vertical="center" shrinkToFit="1"/>
    </xf>
    <xf numFmtId="0" fontId="54" fillId="48" borderId="46" xfId="0" applyFont="1" applyFill="1" applyBorder="1" applyAlignment="1">
      <alignment horizontal="center" vertical="center" shrinkToFit="1"/>
    </xf>
    <xf numFmtId="0" fontId="53" fillId="0" borderId="2" xfId="0" applyFont="1" applyFill="1" applyBorder="1" applyAlignment="1">
      <alignment horizontal="center" vertical="center"/>
    </xf>
    <xf numFmtId="0" fontId="54" fillId="48" borderId="45" xfId="0" applyFont="1" applyFill="1" applyBorder="1" applyAlignment="1">
      <alignment horizontal="center" vertical="center" wrapText="1"/>
    </xf>
    <xf numFmtId="0" fontId="54" fillId="48" borderId="46" xfId="0" applyFont="1" applyFill="1" applyBorder="1" applyAlignment="1">
      <alignment horizontal="center" vertical="center" wrapText="1"/>
    </xf>
    <xf numFmtId="184" fontId="53" fillId="0" borderId="2" xfId="0" applyNumberFormat="1" applyFont="1" applyFill="1" applyBorder="1" applyAlignment="1">
      <alignment horizontal="center" vertical="center"/>
    </xf>
    <xf numFmtId="0" fontId="53" fillId="0" borderId="2" xfId="0" applyFont="1" applyBorder="1" applyAlignment="1">
      <alignment horizontal="center" vertical="center"/>
    </xf>
    <xf numFmtId="0" fontId="54" fillId="50" borderId="45" xfId="0" applyFont="1" applyFill="1" applyBorder="1" applyAlignment="1">
      <alignment horizontal="center" vertical="center" shrinkToFit="1"/>
    </xf>
    <xf numFmtId="0" fontId="54" fillId="50" borderId="39" xfId="0" applyFont="1" applyFill="1" applyBorder="1" applyAlignment="1">
      <alignment horizontal="center" vertical="center" shrinkToFit="1"/>
    </xf>
    <xf numFmtId="9" fontId="53" fillId="0" borderId="45" xfId="0" applyNumberFormat="1" applyFont="1" applyFill="1" applyBorder="1" applyAlignment="1">
      <alignment horizontal="center" vertical="center"/>
    </xf>
    <xf numFmtId="9" fontId="53" fillId="0" borderId="39" xfId="0" applyNumberFormat="1" applyFont="1" applyFill="1" applyBorder="1" applyAlignment="1">
      <alignment horizontal="center" vertical="center"/>
    </xf>
    <xf numFmtId="0" fontId="53" fillId="48" borderId="45" xfId="0" applyFont="1" applyFill="1" applyBorder="1" applyAlignment="1">
      <alignment horizontal="center" vertical="center" wrapText="1" shrinkToFit="1"/>
    </xf>
    <xf numFmtId="0" fontId="53" fillId="48" borderId="46" xfId="0" applyFont="1" applyFill="1" applyBorder="1" applyAlignment="1">
      <alignment horizontal="center" vertical="center" wrapText="1" shrinkToFit="1"/>
    </xf>
    <xf numFmtId="0" fontId="53" fillId="0" borderId="45" xfId="0" applyFont="1" applyFill="1" applyBorder="1" applyAlignment="1">
      <alignment horizontal="center" vertical="center"/>
    </xf>
    <xf numFmtId="0" fontId="54" fillId="50" borderId="46" xfId="0" applyFont="1" applyFill="1" applyBorder="1" applyAlignment="1">
      <alignment horizontal="center" vertical="center" shrinkToFit="1"/>
    </xf>
    <xf numFmtId="0" fontId="54" fillId="50" borderId="2" xfId="0" applyFont="1" applyFill="1" applyBorder="1" applyAlignment="1">
      <alignment horizontal="center" vertical="center" shrinkToFit="1"/>
    </xf>
    <xf numFmtId="0" fontId="60" fillId="48" borderId="51" xfId="0" applyFont="1" applyFill="1" applyBorder="1" applyAlignment="1">
      <alignment horizontal="center" vertical="center" wrapText="1"/>
    </xf>
    <xf numFmtId="0" fontId="60" fillId="48" borderId="54" xfId="0" applyFont="1" applyFill="1" applyBorder="1" applyAlignment="1">
      <alignment horizontal="center" vertical="center"/>
    </xf>
    <xf numFmtId="0" fontId="53" fillId="0" borderId="2" xfId="0" applyFont="1" applyFill="1" applyBorder="1" applyAlignment="1">
      <alignment horizontal="center" vertical="center" shrinkToFit="1"/>
    </xf>
    <xf numFmtId="0" fontId="53" fillId="48" borderId="51" xfId="0" applyFont="1" applyFill="1" applyBorder="1" applyAlignment="1">
      <alignment horizontal="center" vertical="center"/>
    </xf>
    <xf numFmtId="0" fontId="53" fillId="48" borderId="2" xfId="0" applyFont="1" applyFill="1" applyBorder="1" applyAlignment="1">
      <alignment horizontal="center" vertical="center"/>
    </xf>
    <xf numFmtId="0" fontId="53" fillId="48" borderId="48" xfId="0" applyFont="1" applyFill="1" applyBorder="1" applyAlignment="1">
      <alignment horizontal="center" vertical="center" shrinkToFit="1"/>
    </xf>
    <xf numFmtId="0" fontId="53" fillId="48" borderId="49" xfId="0" applyFont="1" applyFill="1" applyBorder="1" applyAlignment="1">
      <alignment horizontal="center" vertical="center" shrinkToFit="1"/>
    </xf>
    <xf numFmtId="0" fontId="53" fillId="48" borderId="50" xfId="0" applyFont="1" applyFill="1" applyBorder="1" applyAlignment="1">
      <alignment horizontal="center" vertical="center" shrinkToFit="1"/>
    </xf>
    <xf numFmtId="0" fontId="53" fillId="48" borderId="51" xfId="0" applyFont="1" applyFill="1" applyBorder="1" applyAlignment="1">
      <alignment horizontal="center" vertical="center" wrapText="1" shrinkToFit="1"/>
    </xf>
    <xf numFmtId="0" fontId="53" fillId="48" borderId="54" xfId="0" applyFont="1" applyFill="1" applyBorder="1" applyAlignment="1">
      <alignment horizontal="center" vertical="center" shrinkToFit="1"/>
    </xf>
    <xf numFmtId="0" fontId="53" fillId="48" borderId="48" xfId="0" applyFont="1" applyFill="1" applyBorder="1" applyAlignment="1">
      <alignment horizontal="center" vertical="center"/>
    </xf>
    <xf numFmtId="0" fontId="53" fillId="48" borderId="49" xfId="0" applyFont="1" applyFill="1" applyBorder="1" applyAlignment="1">
      <alignment horizontal="center" vertical="center"/>
    </xf>
    <xf numFmtId="0" fontId="53" fillId="48" borderId="50" xfId="0" applyFont="1" applyFill="1" applyBorder="1" applyAlignment="1">
      <alignment horizontal="center" vertical="center"/>
    </xf>
    <xf numFmtId="0" fontId="53" fillId="48" borderId="51" xfId="0" applyFont="1" applyFill="1" applyBorder="1" applyAlignment="1">
      <alignment horizontal="center" vertical="center" shrinkToFit="1"/>
    </xf>
    <xf numFmtId="0" fontId="53" fillId="48" borderId="2" xfId="0" applyFont="1" applyFill="1" applyBorder="1" applyAlignment="1">
      <alignment horizontal="center" vertical="center" wrapText="1"/>
    </xf>
    <xf numFmtId="0" fontId="53" fillId="48" borderId="2" xfId="0" applyFont="1" applyFill="1" applyBorder="1" applyAlignment="1" applyProtection="1">
      <alignment horizontal="center" vertical="center"/>
    </xf>
    <xf numFmtId="0" fontId="54" fillId="48" borderId="64" xfId="0" applyFont="1" applyFill="1" applyBorder="1" applyAlignment="1" applyProtection="1">
      <alignment horizontal="center" vertical="center"/>
    </xf>
    <xf numFmtId="0" fontId="54" fillId="48" borderId="66" xfId="0" applyFont="1" applyFill="1" applyBorder="1" applyAlignment="1" applyProtection="1">
      <alignment horizontal="center" vertical="center"/>
    </xf>
    <xf numFmtId="0" fontId="54" fillId="48" borderId="65" xfId="0" applyFont="1" applyFill="1" applyBorder="1" applyAlignment="1" applyProtection="1">
      <alignment horizontal="center" vertical="center"/>
    </xf>
    <xf numFmtId="0" fontId="54" fillId="48" borderId="67" xfId="0" applyFont="1" applyFill="1" applyBorder="1" applyAlignment="1" applyProtection="1">
      <alignment horizontal="center" vertical="center"/>
    </xf>
    <xf numFmtId="0" fontId="54" fillId="48" borderId="39" xfId="0" applyFont="1" applyFill="1" applyBorder="1" applyAlignment="1" applyProtection="1">
      <alignment horizontal="center" vertical="center"/>
    </xf>
    <xf numFmtId="0" fontId="54" fillId="48" borderId="45" xfId="0" applyFont="1" applyFill="1" applyBorder="1" applyAlignment="1" applyProtection="1">
      <alignment horizontal="center" vertical="center" wrapText="1"/>
    </xf>
    <xf numFmtId="0" fontId="54" fillId="48" borderId="48" xfId="0" applyFont="1" applyFill="1" applyBorder="1" applyAlignment="1" applyProtection="1">
      <alignment horizontal="center" vertical="center" wrapText="1"/>
    </xf>
    <xf numFmtId="0" fontId="54" fillId="48" borderId="4" xfId="0" applyFont="1" applyFill="1" applyBorder="1" applyAlignment="1" applyProtection="1">
      <alignment horizontal="center" vertical="center" wrapText="1"/>
    </xf>
    <xf numFmtId="0" fontId="54" fillId="0" borderId="0" xfId="0" applyFont="1" applyFill="1" applyBorder="1" applyAlignment="1" applyProtection="1">
      <alignment horizontal="left" vertical="top" wrapText="1" shrinkToFit="1"/>
    </xf>
    <xf numFmtId="0" fontId="54" fillId="0" borderId="0" xfId="0" applyFont="1" applyFill="1" applyBorder="1" applyAlignment="1" applyProtection="1">
      <alignment horizontal="left" vertical="top" shrinkToFit="1"/>
    </xf>
    <xf numFmtId="0" fontId="54" fillId="48" borderId="46" xfId="0" applyFont="1" applyFill="1" applyBorder="1" applyAlignment="1" applyProtection="1">
      <alignment horizontal="center" vertical="center" wrapText="1"/>
    </xf>
    <xf numFmtId="0" fontId="54" fillId="48" borderId="46" xfId="0" applyFont="1" applyFill="1" applyBorder="1" applyAlignment="1" applyProtection="1">
      <alignment horizontal="center" vertical="center"/>
    </xf>
    <xf numFmtId="0" fontId="54" fillId="48" borderId="48" xfId="0" applyFont="1" applyFill="1" applyBorder="1" applyAlignment="1" applyProtection="1">
      <alignment horizontal="center" vertical="center"/>
    </xf>
    <xf numFmtId="0" fontId="54" fillId="48" borderId="4" xfId="0" applyFont="1" applyFill="1" applyBorder="1" applyAlignment="1" applyProtection="1">
      <alignment horizontal="center" vertical="center"/>
    </xf>
    <xf numFmtId="0" fontId="55" fillId="0" borderId="99" xfId="0" applyFont="1" applyFill="1" applyBorder="1" applyAlignment="1" applyProtection="1">
      <alignment horizontal="center" vertical="center" wrapText="1" shrinkToFit="1"/>
    </xf>
    <xf numFmtId="0" fontId="55" fillId="0" borderId="100" xfId="0" applyFont="1" applyFill="1" applyBorder="1" applyAlignment="1" applyProtection="1">
      <alignment horizontal="center" vertical="center" shrinkToFit="1"/>
    </xf>
    <xf numFmtId="0" fontId="55" fillId="0" borderId="101" xfId="0" applyFont="1" applyFill="1" applyBorder="1" applyAlignment="1" applyProtection="1">
      <alignment horizontal="center" vertical="center" shrinkToFit="1"/>
    </xf>
    <xf numFmtId="0" fontId="55" fillId="0" borderId="102" xfId="0" applyFont="1" applyFill="1" applyBorder="1" applyAlignment="1" applyProtection="1">
      <alignment horizontal="center" vertical="center" shrinkToFit="1"/>
    </xf>
    <xf numFmtId="0" fontId="52" fillId="52" borderId="77" xfId="0" applyFont="1" applyFill="1" applyBorder="1" applyAlignment="1" applyProtection="1">
      <alignment horizontal="center" vertical="center"/>
    </xf>
    <xf numFmtId="0" fontId="52" fillId="52" borderId="78" xfId="0" applyFont="1" applyFill="1" applyBorder="1" applyAlignment="1" applyProtection="1">
      <alignment horizontal="center" vertical="center"/>
    </xf>
    <xf numFmtId="0" fontId="55" fillId="0" borderId="99" xfId="0" applyFont="1" applyFill="1" applyBorder="1" applyAlignment="1" applyProtection="1">
      <alignment horizontal="center" vertical="center" wrapText="1"/>
    </xf>
    <xf numFmtId="0" fontId="55" fillId="0" borderId="106" xfId="0" applyFont="1" applyFill="1" applyBorder="1" applyAlignment="1" applyProtection="1">
      <alignment horizontal="center" vertical="center"/>
    </xf>
    <xf numFmtId="0" fontId="55" fillId="0" borderId="107" xfId="0" applyFont="1" applyFill="1" applyBorder="1" applyAlignment="1" applyProtection="1">
      <alignment horizontal="center" vertical="center"/>
    </xf>
    <xf numFmtId="0" fontId="55" fillId="0" borderId="3" xfId="0" applyFont="1" applyFill="1" applyBorder="1" applyAlignment="1" applyProtection="1">
      <alignment horizontal="center" vertical="center"/>
    </xf>
    <xf numFmtId="0" fontId="55" fillId="0" borderId="101" xfId="0" applyFont="1" applyFill="1" applyBorder="1" applyAlignment="1" applyProtection="1">
      <alignment horizontal="center" vertical="center"/>
    </xf>
    <xf numFmtId="0" fontId="55" fillId="0" borderId="5" xfId="0" applyFont="1" applyFill="1" applyBorder="1" applyAlignment="1" applyProtection="1">
      <alignment horizontal="center" vertical="center"/>
    </xf>
    <xf numFmtId="0" fontId="54" fillId="48" borderId="70" xfId="0" applyFont="1" applyFill="1" applyBorder="1" applyAlignment="1" applyProtection="1">
      <alignment horizontal="center" vertical="center"/>
    </xf>
    <xf numFmtId="0" fontId="54" fillId="48" borderId="71" xfId="0" applyFont="1" applyFill="1" applyBorder="1" applyAlignment="1" applyProtection="1">
      <alignment horizontal="center" vertical="center"/>
    </xf>
    <xf numFmtId="0" fontId="54" fillId="48" borderId="2" xfId="0" applyFont="1" applyFill="1" applyBorder="1" applyAlignment="1" applyProtection="1">
      <alignment horizontal="left" vertical="center" wrapText="1"/>
    </xf>
    <xf numFmtId="0" fontId="54"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xf>
    <xf numFmtId="0" fontId="53" fillId="48" borderId="51" xfId="0" applyFont="1" applyFill="1" applyBorder="1" applyAlignment="1" applyProtection="1">
      <alignment horizontal="center" vertical="center"/>
    </xf>
    <xf numFmtId="0" fontId="53" fillId="48" borderId="79" xfId="0" applyFont="1" applyFill="1" applyBorder="1" applyAlignment="1" applyProtection="1">
      <alignment horizontal="center" vertical="center"/>
    </xf>
    <xf numFmtId="0" fontId="53" fillId="48" borderId="54" xfId="0" applyFont="1" applyFill="1" applyBorder="1" applyAlignment="1" applyProtection="1">
      <alignment horizontal="center" vertical="center"/>
    </xf>
    <xf numFmtId="0" fontId="54" fillId="48" borderId="48" xfId="0" applyFont="1" applyFill="1" applyBorder="1" applyAlignment="1" applyProtection="1">
      <alignment horizontal="center" vertical="center" shrinkToFit="1"/>
    </xf>
    <xf numFmtId="0" fontId="54" fillId="48" borderId="4" xfId="0" applyFont="1" applyFill="1" applyBorder="1" applyAlignment="1" applyProtection="1">
      <alignment horizontal="center" vertical="center" shrinkToFit="1"/>
    </xf>
    <xf numFmtId="0" fontId="54" fillId="48" borderId="2" xfId="0" applyFont="1" applyFill="1" applyBorder="1" applyAlignment="1" applyProtection="1">
      <alignment horizontal="center" vertical="center" shrinkToFit="1"/>
    </xf>
    <xf numFmtId="0" fontId="59" fillId="0" borderId="2" xfId="0" applyFont="1" applyBorder="1" applyAlignment="1" applyProtection="1">
      <alignment horizontal="center" vertical="center"/>
    </xf>
    <xf numFmtId="0" fontId="53" fillId="48" borderId="2" xfId="0" applyFont="1" applyFill="1" applyBorder="1" applyAlignment="1" applyProtection="1">
      <alignment horizontal="center" vertical="center" shrinkToFit="1"/>
    </xf>
    <xf numFmtId="0" fontId="53" fillId="49" borderId="2" xfId="0" applyFont="1" applyFill="1" applyBorder="1" applyAlignment="1" applyProtection="1">
      <alignment horizontal="center" vertical="center" shrinkToFit="1"/>
      <protection locked="0"/>
    </xf>
    <xf numFmtId="0" fontId="53" fillId="48" borderId="45" xfId="0" applyFont="1" applyFill="1" applyBorder="1" applyAlignment="1" applyProtection="1">
      <alignment horizontal="center" vertical="center" shrinkToFit="1"/>
    </xf>
    <xf numFmtId="0" fontId="53" fillId="48" borderId="1" xfId="0" applyFont="1" applyFill="1" applyBorder="1" applyAlignment="1" applyProtection="1">
      <alignment horizontal="center" vertical="center" shrinkToFit="1"/>
    </xf>
    <xf numFmtId="0" fontId="53" fillId="48" borderId="46" xfId="0" applyFont="1" applyFill="1" applyBorder="1" applyAlignment="1" applyProtection="1">
      <alignment horizontal="center" vertical="center" shrinkToFit="1"/>
    </xf>
    <xf numFmtId="0" fontId="53" fillId="0" borderId="45" xfId="0" applyFont="1" applyBorder="1" applyAlignment="1" applyProtection="1">
      <alignment horizontal="center" vertical="center" shrinkToFit="1"/>
    </xf>
    <xf numFmtId="0" fontId="53" fillId="0" borderId="1" xfId="0" applyFont="1" applyBorder="1" applyAlignment="1" applyProtection="1">
      <alignment horizontal="center" vertical="center" shrinkToFit="1"/>
    </xf>
    <xf numFmtId="0" fontId="53" fillId="0" borderId="46" xfId="0" applyFont="1" applyBorder="1" applyAlignment="1" applyProtection="1">
      <alignment horizontal="center" vertical="center" shrinkToFit="1"/>
    </xf>
    <xf numFmtId="0" fontId="55" fillId="0" borderId="0" xfId="0" applyFont="1" applyFill="1" applyBorder="1" applyAlignment="1" applyProtection="1">
      <alignment horizontal="left" vertical="center" shrinkToFit="1"/>
    </xf>
    <xf numFmtId="38" fontId="63" fillId="0" borderId="52" xfId="0" applyNumberFormat="1" applyFont="1" applyFill="1" applyBorder="1" applyAlignment="1" applyProtection="1">
      <alignment horizontal="center" vertical="center"/>
    </xf>
    <xf numFmtId="38" fontId="63" fillId="0" borderId="74" xfId="0" applyNumberFormat="1" applyFont="1" applyFill="1" applyBorder="1" applyAlignment="1" applyProtection="1">
      <alignment horizontal="center" vertical="center"/>
    </xf>
    <xf numFmtId="0" fontId="53" fillId="0" borderId="2" xfId="0" applyFont="1" applyBorder="1" applyAlignment="1" applyProtection="1">
      <alignment horizontal="center" vertical="center" shrinkToFit="1"/>
    </xf>
    <xf numFmtId="0" fontId="54" fillId="48" borderId="2" xfId="0" applyFont="1" applyFill="1" applyBorder="1" applyAlignment="1" applyProtection="1">
      <alignment horizontal="center" vertical="center" wrapText="1"/>
    </xf>
    <xf numFmtId="0" fontId="54" fillId="48" borderId="2" xfId="0" applyFont="1" applyFill="1" applyBorder="1" applyAlignment="1" applyProtection="1">
      <alignment horizontal="center" vertical="center"/>
    </xf>
    <xf numFmtId="0" fontId="55" fillId="0" borderId="65" xfId="0" applyFont="1" applyFill="1" applyBorder="1" applyAlignment="1" applyProtection="1">
      <alignment horizontal="center" vertical="center"/>
    </xf>
    <xf numFmtId="0" fontId="55" fillId="0" borderId="67" xfId="0" applyFont="1" applyFill="1" applyBorder="1" applyAlignment="1" applyProtection="1">
      <alignment horizontal="center" vertical="center"/>
    </xf>
    <xf numFmtId="0" fontId="52" fillId="0" borderId="99" xfId="0" applyFont="1" applyFill="1" applyBorder="1" applyAlignment="1" applyProtection="1">
      <alignment horizontal="center" vertical="center" wrapText="1" shrinkToFit="1"/>
    </xf>
    <xf numFmtId="0" fontId="52" fillId="0" borderId="103" xfId="0" applyFont="1" applyFill="1" applyBorder="1" applyAlignment="1" applyProtection="1">
      <alignment horizontal="center" vertical="center" shrinkToFit="1"/>
    </xf>
    <xf numFmtId="0" fontId="52" fillId="0" borderId="107"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186" fontId="52" fillId="52" borderId="52" xfId="0" applyNumberFormat="1" applyFont="1" applyFill="1" applyBorder="1" applyAlignment="1" applyProtection="1">
      <alignment horizontal="center" vertical="center"/>
    </xf>
    <xf numFmtId="0" fontId="52" fillId="52" borderId="74" xfId="0" applyFont="1" applyFill="1" applyBorder="1" applyAlignment="1" applyProtection="1">
      <alignment horizontal="center" vertical="center"/>
    </xf>
    <xf numFmtId="184" fontId="53" fillId="0" borderId="2" xfId="0" applyNumberFormat="1" applyFont="1" applyFill="1" applyBorder="1" applyAlignment="1" applyProtection="1">
      <alignment horizontal="center" vertical="center"/>
    </xf>
    <xf numFmtId="0" fontId="53" fillId="0" borderId="2" xfId="0" applyNumberFormat="1" applyFont="1" applyFill="1" applyBorder="1" applyAlignment="1" applyProtection="1">
      <alignment horizontal="center" vertical="center"/>
    </xf>
    <xf numFmtId="0" fontId="56" fillId="0" borderId="99" xfId="0" applyFont="1" applyBorder="1" applyAlignment="1" applyProtection="1">
      <alignment horizontal="center" vertical="center" wrapText="1"/>
    </xf>
    <xf numFmtId="0" fontId="56" fillId="0" borderId="106" xfId="0" applyFont="1" applyBorder="1" applyAlignment="1" applyProtection="1">
      <alignment horizontal="center" vertical="center" wrapText="1"/>
    </xf>
    <xf numFmtId="0" fontId="56" fillId="0" borderId="107" xfId="0" applyFont="1" applyBorder="1" applyAlignment="1" applyProtection="1">
      <alignment horizontal="center" vertical="center" wrapText="1"/>
    </xf>
    <xf numFmtId="0" fontId="56" fillId="0" borderId="3" xfId="0" applyFont="1" applyBorder="1" applyAlignment="1" applyProtection="1">
      <alignment horizontal="center" vertical="center" wrapText="1"/>
    </xf>
    <xf numFmtId="0" fontId="56" fillId="0" borderId="108" xfId="0" applyFont="1" applyBorder="1" applyAlignment="1" applyProtection="1">
      <alignment horizontal="center" vertical="center" wrapText="1"/>
    </xf>
    <xf numFmtId="0" fontId="56" fillId="0" borderId="109" xfId="0" applyFont="1" applyBorder="1" applyAlignment="1" applyProtection="1">
      <alignment horizontal="center" vertical="center" wrapText="1"/>
    </xf>
    <xf numFmtId="0" fontId="52" fillId="0" borderId="75" xfId="0" applyFont="1" applyFill="1" applyBorder="1" applyAlignment="1" applyProtection="1">
      <alignment horizontal="center" vertical="center" shrinkToFit="1"/>
    </xf>
    <xf numFmtId="0" fontId="52" fillId="0" borderId="110" xfId="0" applyFont="1" applyFill="1" applyBorder="1" applyAlignment="1" applyProtection="1">
      <alignment horizontal="center" vertical="center" shrinkToFit="1"/>
    </xf>
    <xf numFmtId="0" fontId="55" fillId="0" borderId="45" xfId="0" applyFont="1" applyFill="1" applyBorder="1" applyAlignment="1" applyProtection="1">
      <alignment horizontal="center" vertical="center"/>
    </xf>
    <xf numFmtId="0" fontId="55" fillId="0" borderId="126" xfId="0" applyFont="1" applyFill="1" applyBorder="1" applyAlignment="1" applyProtection="1">
      <alignment horizontal="center" vertical="center"/>
    </xf>
    <xf numFmtId="0" fontId="55" fillId="0" borderId="2" xfId="0" applyFont="1" applyFill="1" applyBorder="1" applyAlignment="1" applyProtection="1">
      <alignment horizontal="center" vertical="center"/>
    </xf>
    <xf numFmtId="0" fontId="52" fillId="0" borderId="136" xfId="0" applyFont="1" applyFill="1" applyBorder="1" applyAlignment="1" applyProtection="1">
      <alignment horizontal="center" vertical="center"/>
    </xf>
    <xf numFmtId="0" fontId="52" fillId="0" borderId="137" xfId="0" applyFont="1" applyFill="1" applyBorder="1" applyAlignment="1" applyProtection="1">
      <alignment horizontal="center" vertical="center"/>
    </xf>
    <xf numFmtId="0" fontId="55" fillId="0" borderId="50" xfId="0" applyFont="1" applyFill="1" applyBorder="1" applyAlignment="1" applyProtection="1">
      <alignment horizontal="center" vertical="center"/>
    </xf>
    <xf numFmtId="0" fontId="53" fillId="49" borderId="45" xfId="0" applyFont="1" applyFill="1" applyBorder="1" applyAlignment="1" applyProtection="1">
      <alignment horizontal="center" vertical="center" shrinkToFit="1"/>
      <protection locked="0"/>
    </xf>
    <xf numFmtId="0" fontId="53" fillId="49" borderId="1" xfId="0" applyFont="1" applyFill="1" applyBorder="1" applyAlignment="1" applyProtection="1">
      <alignment horizontal="center" vertical="center" shrinkToFit="1"/>
      <protection locked="0"/>
    </xf>
    <xf numFmtId="0" fontId="53" fillId="49" borderId="46" xfId="0" applyFont="1" applyFill="1" applyBorder="1" applyAlignment="1" applyProtection="1">
      <alignment horizontal="center" vertical="center" shrinkToFit="1"/>
      <protection locked="0"/>
    </xf>
  </cellXfs>
  <cellStyles count="347">
    <cellStyle name=" 1" xfId="84"/>
    <cellStyle name="20% - アクセント 1 2" xfId="3"/>
    <cellStyle name="20% - アクセント 1 2 2" xfId="325"/>
    <cellStyle name="20% - アクセント 1 3" xfId="85"/>
    <cellStyle name="20% - アクセント 2 2" xfId="4"/>
    <cellStyle name="20% - アクセント 2 2 2" xfId="326"/>
    <cellStyle name="20% - アクセント 2 3" xfId="86"/>
    <cellStyle name="20% - アクセント 3 2" xfId="5"/>
    <cellStyle name="20% - アクセント 3 2 2" xfId="327"/>
    <cellStyle name="20% - アクセント 3 3" xfId="87"/>
    <cellStyle name="20% - アクセント 4 2" xfId="6"/>
    <cellStyle name="20% - アクセント 4 2 2" xfId="328"/>
    <cellStyle name="20% - アクセント 4 3" xfId="88"/>
    <cellStyle name="20% - アクセント 5 2" xfId="7"/>
    <cellStyle name="20% - アクセント 5 3" xfId="89"/>
    <cellStyle name="20% - アクセント 6 2" xfId="8"/>
    <cellStyle name="20% - アクセント 6 2 2" xfId="329"/>
    <cellStyle name="20% - アクセント 6 3" xfId="90"/>
    <cellStyle name="40% - アクセント 1 2" xfId="9"/>
    <cellStyle name="40% - アクセント 1 2 2" xfId="330"/>
    <cellStyle name="40% - アクセント 1 3" xfId="91"/>
    <cellStyle name="40% - アクセント 2 2" xfId="10"/>
    <cellStyle name="40% - アクセント 2 3" xfId="92"/>
    <cellStyle name="40% - アクセント 3 2" xfId="11"/>
    <cellStyle name="40% - アクセント 3 2 2" xfId="331"/>
    <cellStyle name="40% - アクセント 3 3" xfId="93"/>
    <cellStyle name="40% - アクセント 4 2" xfId="12"/>
    <cellStyle name="40% - アクセント 4 2 2" xfId="332"/>
    <cellStyle name="40% - アクセント 4 3" xfId="94"/>
    <cellStyle name="40% - アクセント 5 2" xfId="13"/>
    <cellStyle name="40% - アクセント 5 3" xfId="95"/>
    <cellStyle name="40% - アクセント 6 2" xfId="14"/>
    <cellStyle name="40% - アクセント 6 2 2" xfId="333"/>
    <cellStyle name="40% - アクセント 6 3" xfId="96"/>
    <cellStyle name="60% - アクセント 1 2" xfId="15"/>
    <cellStyle name="60% - アクセント 1 2 2" xfId="334"/>
    <cellStyle name="60% - アクセント 1 3" xfId="97"/>
    <cellStyle name="60% - アクセント 2 2" xfId="16"/>
    <cellStyle name="60% - アクセント 2 3" xfId="98"/>
    <cellStyle name="60% - アクセント 3 2" xfId="17"/>
    <cellStyle name="60% - アクセント 3 2 2" xfId="335"/>
    <cellStyle name="60% - アクセント 3 3" xfId="99"/>
    <cellStyle name="60% - アクセント 4 2" xfId="18"/>
    <cellStyle name="60% - アクセント 4 2 2" xfId="336"/>
    <cellStyle name="60% - アクセント 4 3" xfId="100"/>
    <cellStyle name="60% - アクセント 5 2" xfId="19"/>
    <cellStyle name="60% - アクセント 5 3" xfId="101"/>
    <cellStyle name="60% - アクセント 6 2" xfId="20"/>
    <cellStyle name="60% - アクセント 6 2 2" xfId="337"/>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47"/>
    <cellStyle name="Header2 2 2 3" xfId="275"/>
    <cellStyle name="Header2 2 3" xfId="192"/>
    <cellStyle name="Header2 2 3 2" xfId="257"/>
    <cellStyle name="Header2 2 3 3" xfId="283"/>
    <cellStyle name="Header2 2 4" xfId="216"/>
    <cellStyle name="Header2 2 5" xfId="243"/>
    <cellStyle name="Header2 2 6" xfId="228"/>
    <cellStyle name="Header2 3" xfId="106"/>
    <cellStyle name="Header2 3 2" xfId="177"/>
    <cellStyle name="Header2 3 2 2" xfId="249"/>
    <cellStyle name="Header2 3 2 3" xfId="277"/>
    <cellStyle name="Header2 3 2 4" xfId="301"/>
    <cellStyle name="Header2 3 3" xfId="232"/>
    <cellStyle name="Header2 3 4" xfId="233"/>
    <cellStyle name="Header2 4" xfId="174"/>
    <cellStyle name="Header2 4 2" xfId="246"/>
    <cellStyle name="Header2 4 3" xfId="274"/>
    <cellStyle name="Header2 5" xfId="193"/>
    <cellStyle name="Header2 5 2" xfId="258"/>
    <cellStyle name="Header2 5 3" xfId="284"/>
    <cellStyle name="Header2 6" xfId="215"/>
    <cellStyle name="Header2 7" xfId="244"/>
    <cellStyle name="Header2 8" xfId="245"/>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38"/>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39"/>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0"/>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46" builtinId="8"/>
    <cellStyle name="ハイパーリンク 2" xfId="121"/>
    <cellStyle name="メモ 2" xfId="39"/>
    <cellStyle name="メモ 2 2" xfId="194"/>
    <cellStyle name="メモ 2 2 2" xfId="259"/>
    <cellStyle name="メモ 2 2 3" xfId="285"/>
    <cellStyle name="メモ 2 2 4" xfId="306"/>
    <cellStyle name="メモ 2 3" xfId="195"/>
    <cellStyle name="メモ 2 3 2" xfId="260"/>
    <cellStyle name="メモ 2 3 3" xfId="286"/>
    <cellStyle name="メモ 2 3 4" xfId="307"/>
    <cellStyle name="メモ 2 4" xfId="220"/>
    <cellStyle name="メモ 2 5" xfId="256"/>
    <cellStyle name="メモ 2 6" xfId="254"/>
    <cellStyle name="メモ 3" xfId="122"/>
    <cellStyle name="メモ 3 2" xfId="176"/>
    <cellStyle name="メモ 3 2 2" xfId="248"/>
    <cellStyle name="メモ 3 2 3" xfId="276"/>
    <cellStyle name="メモ 3 2 4" xfId="300"/>
    <cellStyle name="メモ 3 3" xfId="196"/>
    <cellStyle name="メモ 3 3 2" xfId="261"/>
    <cellStyle name="メモ 3 3 3" xfId="287"/>
    <cellStyle name="メモ 3 3 4" xfId="308"/>
    <cellStyle name="メモ 3 4" xfId="234"/>
    <cellStyle name="メモ 3 5" xfId="218"/>
    <cellStyle name="メモ 3 6" xfId="219"/>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2"/>
    <cellStyle name="計算 2 2 3" xfId="288"/>
    <cellStyle name="計算 2 2 4" xfId="309"/>
    <cellStyle name="計算 2 3" xfId="198"/>
    <cellStyle name="計算 2 3 2" xfId="263"/>
    <cellStyle name="計算 2 3 3" xfId="289"/>
    <cellStyle name="計算 2 3 4" xfId="310"/>
    <cellStyle name="計算 2 4" xfId="222"/>
    <cellStyle name="計算 2 5" xfId="255"/>
    <cellStyle name="計算 2 6" xfId="212"/>
    <cellStyle name="計算 3" xfId="126"/>
    <cellStyle name="計算 3 2" xfId="178"/>
    <cellStyle name="計算 3 2 2" xfId="250"/>
    <cellStyle name="計算 3 2 3" xfId="278"/>
    <cellStyle name="計算 3 2 4" xfId="302"/>
    <cellStyle name="計算 3 3" xfId="199"/>
    <cellStyle name="計算 3 3 2" xfId="264"/>
    <cellStyle name="計算 3 3 3" xfId="290"/>
    <cellStyle name="計算 3 3 4" xfId="311"/>
    <cellStyle name="計算 3 4" xfId="236"/>
    <cellStyle name="計算 3 5" xfId="217"/>
    <cellStyle name="計算 3 6" xfId="225"/>
    <cellStyle name="警告文 2" xfId="45"/>
    <cellStyle name="警告文 3" xfId="127"/>
    <cellStyle name="桁区切り" xfId="345"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1"/>
    <cellStyle name="見出し 1 3" xfId="131"/>
    <cellStyle name="見出し 2 2" xfId="47"/>
    <cellStyle name="見出し 2 2 2" xfId="342"/>
    <cellStyle name="見出し 2 3" xfId="132"/>
    <cellStyle name="見出し 3 2" xfId="48"/>
    <cellStyle name="見出し 3 2 2" xfId="133"/>
    <cellStyle name="見出し 3 3" xfId="134"/>
    <cellStyle name="見出し 4 2" xfId="49"/>
    <cellStyle name="見出し 4 2 2" xfId="343"/>
    <cellStyle name="見出し 4 3" xfId="135"/>
    <cellStyle name="集計 2" xfId="50"/>
    <cellStyle name="集計 2 2" xfId="201"/>
    <cellStyle name="集計 2 2 2" xfId="265"/>
    <cellStyle name="集計 2 2 3" xfId="291"/>
    <cellStyle name="集計 2 2 4" xfId="312"/>
    <cellStyle name="集計 2 3" xfId="202"/>
    <cellStyle name="集計 2 3 2" xfId="266"/>
    <cellStyle name="集計 2 3 3" xfId="292"/>
    <cellStyle name="集計 2 3 4" xfId="313"/>
    <cellStyle name="集計 2 4" xfId="223"/>
    <cellStyle name="集計 2 5" xfId="242"/>
    <cellStyle name="集計 2 6" xfId="230"/>
    <cellStyle name="集計 3" xfId="136"/>
    <cellStyle name="集計 3 2" xfId="180"/>
    <cellStyle name="集計 3 2 2" xfId="251"/>
    <cellStyle name="集計 3 2 3" xfId="279"/>
    <cellStyle name="集計 3 2 4" xfId="303"/>
    <cellStyle name="集計 3 3" xfId="203"/>
    <cellStyle name="集計 3 3 2" xfId="267"/>
    <cellStyle name="集計 3 3 3" xfId="293"/>
    <cellStyle name="集計 3 3 4" xfId="314"/>
    <cellStyle name="集計 3 4" xfId="237"/>
    <cellStyle name="集計 3 5" xfId="214"/>
    <cellStyle name="集計 3 6" xfId="221"/>
    <cellStyle name="出力 2" xfId="51"/>
    <cellStyle name="出力 2 2" xfId="204"/>
    <cellStyle name="出力 2 2 2" xfId="268"/>
    <cellStyle name="出力 2 2 3" xfId="294"/>
    <cellStyle name="出力 2 2 4" xfId="315"/>
    <cellStyle name="出力 2 3" xfId="205"/>
    <cellStyle name="出力 2 3 2" xfId="269"/>
    <cellStyle name="出力 2 3 3" xfId="295"/>
    <cellStyle name="出力 2 3 4" xfId="316"/>
    <cellStyle name="出力 2 4" xfId="224"/>
    <cellStyle name="出力 2 5" xfId="241"/>
    <cellStyle name="出力 2 6" xfId="227"/>
    <cellStyle name="出力 3" xfId="137"/>
    <cellStyle name="出力 3 2" xfId="181"/>
    <cellStyle name="出力 3 2 2" xfId="252"/>
    <cellStyle name="出力 3 2 3" xfId="280"/>
    <cellStyle name="出力 3 2 4" xfId="304"/>
    <cellStyle name="出力 3 3" xfId="206"/>
    <cellStyle name="出力 3 3 2" xfId="270"/>
    <cellStyle name="出力 3 3 3" xfId="296"/>
    <cellStyle name="出力 3 3 4" xfId="317"/>
    <cellStyle name="出力 3 4" xfId="238"/>
    <cellStyle name="出力 3 5" xfId="231"/>
    <cellStyle name="出力 3 6" xfId="229"/>
    <cellStyle name="説明文 2" xfId="52"/>
    <cellStyle name="説明文 3" xfId="138"/>
    <cellStyle name="脱浦 [0.00]_Sheet1" xfId="139"/>
    <cellStyle name="脱浦_Sheet1" xfId="140"/>
    <cellStyle name="通貨 2" xfId="141"/>
    <cellStyle name="入力 2" xfId="53"/>
    <cellStyle name="入力 2 2" xfId="207"/>
    <cellStyle name="入力 2 2 2" xfId="271"/>
    <cellStyle name="入力 2 2 3" xfId="297"/>
    <cellStyle name="入力 2 2 4" xfId="318"/>
    <cellStyle name="入力 2 3" xfId="208"/>
    <cellStyle name="入力 2 3 2" xfId="272"/>
    <cellStyle name="入力 2 3 3" xfId="298"/>
    <cellStyle name="入力 2 3 4" xfId="319"/>
    <cellStyle name="入力 2 4" xfId="226"/>
    <cellStyle name="入力 2 5" xfId="240"/>
    <cellStyle name="入力 2 6" xfId="282"/>
    <cellStyle name="入力 3" xfId="142"/>
    <cellStyle name="入力 3 2" xfId="182"/>
    <cellStyle name="入力 3 2 2" xfId="253"/>
    <cellStyle name="入力 3 2 3" xfId="281"/>
    <cellStyle name="入力 3 2 4" xfId="305"/>
    <cellStyle name="入力 3 3" xfId="209"/>
    <cellStyle name="入力 3 3 2" xfId="273"/>
    <cellStyle name="入力 3 3 3" xfId="299"/>
    <cellStyle name="入力 3 3 4" xfId="320"/>
    <cellStyle name="入力 3 4" xfId="239"/>
    <cellStyle name="入力 3 5" xfId="213"/>
    <cellStyle name="入力 3 6" xfId="235"/>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1"/>
    <cellStyle name="標準 2 2 2" xfId="69"/>
    <cellStyle name="標準 2 2 2 2" xfId="76"/>
    <cellStyle name="標準 2 2 2 2 13" xfId="322"/>
    <cellStyle name="標準 2 2 2 2 2" xfId="146"/>
    <cellStyle name="標準 2 2 2 2 3" xfId="147"/>
    <cellStyle name="標準 2 2 2 3" xfId="148"/>
    <cellStyle name="標準 2 2 2 4" xfId="149"/>
    <cellStyle name="標準 2 2 2 5" xfId="187"/>
    <cellStyle name="標準 2 2 2 5 2" xfId="324"/>
    <cellStyle name="標準 2 2 3" xfId="81"/>
    <cellStyle name="標準 2 2_aa" xfId="73"/>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3"/>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4"/>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437030</xdr:colOff>
      <xdr:row>0</xdr:row>
      <xdr:rowOff>0</xdr:rowOff>
    </xdr:from>
    <xdr:to>
      <xdr:col>28</xdr:col>
      <xdr:colOff>818206</xdr:colOff>
      <xdr:row>0</xdr:row>
      <xdr:rowOff>360000</xdr:rowOff>
    </xdr:to>
    <xdr:sp macro="" textlink="">
      <xdr:nvSpPr>
        <xdr:cNvPr id="2" name="テキスト ボックス 1"/>
        <xdr:cNvSpPr txBox="1"/>
      </xdr:nvSpPr>
      <xdr:spPr>
        <a:xfrm>
          <a:off x="18030265" y="0"/>
          <a:ext cx="1188000" cy="360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Ｐゴシック" panose="020B0600070205080204" pitchFamily="50" charset="-128"/>
              <a:ea typeface="ＭＳ Ｐゴシック" panose="020B0600070205080204" pitchFamily="50" charset="-128"/>
            </a:rPr>
            <a:t>様式</a:t>
          </a:r>
          <a:r>
            <a:rPr kumimoji="1" lang="en-US" altLang="ja-JP" sz="2000">
              <a:latin typeface="ＭＳ Ｐゴシック" panose="020B0600070205080204" pitchFamily="50" charset="-128"/>
              <a:ea typeface="ＭＳ Ｐゴシック" panose="020B0600070205080204" pitchFamily="50" charset="-128"/>
            </a:rPr>
            <a:t>2-2</a:t>
          </a:r>
          <a:endParaRPr kumimoji="1" lang="ja-JP" altLang="en-US" sz="20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1"/>
  <sheetViews>
    <sheetView tabSelected="1" view="pageBreakPreview" zoomScale="85" zoomScaleNormal="85" zoomScaleSheetLayoutView="85" workbookViewId="0">
      <selection activeCell="R17" sqref="R17"/>
    </sheetView>
  </sheetViews>
  <sheetFormatPr defaultRowHeight="18.75"/>
  <cols>
    <col min="1" max="1" width="5.625" style="2" customWidth="1"/>
    <col min="2" max="6" width="10.625" style="2" customWidth="1"/>
    <col min="7" max="11" width="7.625" style="2" customWidth="1"/>
    <col min="12" max="12" width="10.625" style="2" customWidth="1"/>
    <col min="13" max="17" width="7.625" style="2" customWidth="1"/>
    <col min="18" max="18" width="10.625" style="2" customWidth="1"/>
    <col min="19" max="25" width="7.625" style="2" customWidth="1"/>
    <col min="26" max="28" width="10.625" style="2" customWidth="1"/>
    <col min="29" max="29" width="11.75" style="2" customWidth="1"/>
    <col min="30" max="16384" width="9" style="2"/>
  </cols>
  <sheetData>
    <row r="1" spans="1:29" ht="34.5" customHeight="1">
      <c r="A1" s="1" t="s">
        <v>138</v>
      </c>
    </row>
    <row r="2" spans="1:29" ht="32.25" customHeight="1">
      <c r="A2" s="188" t="s">
        <v>5</v>
      </c>
      <c r="B2" s="228" t="s">
        <v>71</v>
      </c>
      <c r="C2" s="228"/>
      <c r="D2" s="228"/>
      <c r="E2" s="222" t="s">
        <v>40</v>
      </c>
      <c r="F2" s="227" t="s">
        <v>59</v>
      </c>
      <c r="G2" s="227"/>
      <c r="H2" s="227"/>
      <c r="I2" s="227"/>
      <c r="J2" s="227"/>
      <c r="K2" s="227"/>
      <c r="L2" s="224" t="s">
        <v>60</v>
      </c>
      <c r="M2" s="225"/>
      <c r="N2" s="225"/>
      <c r="O2" s="225"/>
      <c r="P2" s="225"/>
      <c r="Q2" s="226"/>
      <c r="R2" s="217" t="s">
        <v>70</v>
      </c>
      <c r="S2" s="218"/>
      <c r="T2" s="218"/>
      <c r="U2" s="218"/>
      <c r="V2" s="218"/>
      <c r="W2" s="219" t="s">
        <v>124</v>
      </c>
      <c r="X2" s="220"/>
      <c r="Y2" s="221"/>
      <c r="Z2" s="214" t="s">
        <v>37</v>
      </c>
      <c r="AA2" s="214" t="s">
        <v>23</v>
      </c>
      <c r="AB2" s="214" t="s">
        <v>24</v>
      </c>
      <c r="AC2" s="214" t="s">
        <v>38</v>
      </c>
    </row>
    <row r="3" spans="1:29" s="9" customFormat="1" ht="84">
      <c r="A3" s="188"/>
      <c r="B3" s="228"/>
      <c r="C3" s="228"/>
      <c r="D3" s="228"/>
      <c r="E3" s="223"/>
      <c r="F3" s="3" t="s">
        <v>17</v>
      </c>
      <c r="G3" s="4" t="s">
        <v>0</v>
      </c>
      <c r="H3" s="5" t="s">
        <v>1</v>
      </c>
      <c r="I3" s="5" t="s">
        <v>2</v>
      </c>
      <c r="J3" s="5" t="s">
        <v>4</v>
      </c>
      <c r="K3" s="6" t="s">
        <v>3</v>
      </c>
      <c r="L3" s="7" t="s">
        <v>17</v>
      </c>
      <c r="M3" s="4" t="s">
        <v>0</v>
      </c>
      <c r="N3" s="5" t="s">
        <v>1</v>
      </c>
      <c r="O3" s="5" t="s">
        <v>2</v>
      </c>
      <c r="P3" s="8" t="s">
        <v>4</v>
      </c>
      <c r="Q3" s="6" t="s">
        <v>25</v>
      </c>
      <c r="R3" s="7" t="s">
        <v>17</v>
      </c>
      <c r="S3" s="4" t="s">
        <v>0</v>
      </c>
      <c r="T3" s="5" t="s">
        <v>1</v>
      </c>
      <c r="U3" s="5" t="s">
        <v>2</v>
      </c>
      <c r="V3" s="6" t="s">
        <v>4</v>
      </c>
      <c r="W3" s="172" t="s">
        <v>123</v>
      </c>
      <c r="X3" s="4" t="s">
        <v>2</v>
      </c>
      <c r="Y3" s="6" t="s">
        <v>11</v>
      </c>
      <c r="Z3" s="215"/>
      <c r="AA3" s="215"/>
      <c r="AB3" s="215"/>
      <c r="AC3" s="215"/>
    </row>
    <row r="4" spans="1:29" ht="27" customHeight="1">
      <c r="A4" s="10" t="s">
        <v>27</v>
      </c>
      <c r="B4" s="216"/>
      <c r="C4" s="216"/>
      <c r="D4" s="216"/>
      <c r="E4" s="11" t="str">
        <f>'支給申請額算定シート（Ⅰ．代表医療機関）'!C$5&amp;""</f>
        <v/>
      </c>
      <c r="F4" s="26">
        <f>SUM($G$4:$K$4)</f>
        <v>0</v>
      </c>
      <c r="G4" s="27">
        <f>'支給申請額算定シート（Ⅰ．代表医療機関）'!C11</f>
        <v>0</v>
      </c>
      <c r="H4" s="28">
        <f>'支給申請額算定シート（Ⅰ．代表医療機関）'!D11</f>
        <v>0</v>
      </c>
      <c r="I4" s="28">
        <f>'支給申請額算定シート（Ⅰ．代表医療機関）'!E11</f>
        <v>0</v>
      </c>
      <c r="J4" s="28">
        <f>'支給申請額算定シート（Ⅰ．代表医療機関）'!F11</f>
        <v>0</v>
      </c>
      <c r="K4" s="29">
        <f>'支給申請額算定シート（Ⅰ．代表医療機関）'!G11</f>
        <v>0</v>
      </c>
      <c r="L4" s="30">
        <f t="shared" ref="L4:L5" si="0">SUM(M4:P4)</f>
        <v>0</v>
      </c>
      <c r="M4" s="27">
        <f>'支給申請額算定シート（Ⅰ．代表医療機関）'!C18</f>
        <v>0</v>
      </c>
      <c r="N4" s="28">
        <f>'支給申請額算定シート（Ⅰ．代表医療機関）'!D18</f>
        <v>0</v>
      </c>
      <c r="O4" s="28">
        <f>'支給申請額算定シート（Ⅰ．代表医療機関）'!E18</f>
        <v>0</v>
      </c>
      <c r="P4" s="31">
        <f>'支給申請額算定シート（Ⅰ．代表医療機関）'!F18</f>
        <v>0</v>
      </c>
      <c r="Q4" s="29">
        <f>'支給申請額算定シート（Ⅰ．代表医療機関）'!G18</f>
        <v>0</v>
      </c>
      <c r="R4" s="30">
        <f>SUM(S4:V4)</f>
        <v>0</v>
      </c>
      <c r="S4" s="27">
        <f>'支給申請額算定シート（Ⅰ．代表医療機関）'!C22</f>
        <v>0</v>
      </c>
      <c r="T4" s="28">
        <f>'支給申請額算定シート（Ⅰ．代表医療機関）'!D22</f>
        <v>0</v>
      </c>
      <c r="U4" s="28">
        <f>'支給申請額算定シート（Ⅰ．代表医療機関）'!E22</f>
        <v>0</v>
      </c>
      <c r="V4" s="29">
        <f>'支給申請額算定シート（Ⅰ．代表医療機関）'!F22</f>
        <v>0</v>
      </c>
      <c r="W4" s="173">
        <f>SUM(X4:Y4)</f>
        <v>0</v>
      </c>
      <c r="X4" s="27">
        <f>'支給申請額算定シート（Ⅰ．代表医療機関）'!C26</f>
        <v>0</v>
      </c>
      <c r="Y4" s="29">
        <f>'支給申請額算定シート（Ⅰ．代表医療機関）'!D26</f>
        <v>0</v>
      </c>
      <c r="Z4" s="30">
        <f>'支給申請額算定シート（Ⅰ．代表医療機関）'!I33</f>
        <v>0</v>
      </c>
      <c r="AA4" s="38">
        <f>'支給申請額算定シート（Ⅰ．代表医療機関）'!N$42</f>
        <v>0</v>
      </c>
      <c r="AB4" s="30">
        <f>'支給申請額算定シート（Ⅰ．代表医療機関）'!M$42</f>
        <v>0</v>
      </c>
      <c r="AC4" s="39" t="e">
        <f>'支給申請額算定シート（Ⅰ．代表医療機関）'!C$63</f>
        <v>#REF!</v>
      </c>
    </row>
    <row r="5" spans="1:29" ht="27" customHeight="1">
      <c r="A5" s="10" t="s">
        <v>28</v>
      </c>
      <c r="B5" s="216" t="str">
        <f>'支給申請額算定シート（Ⅱ．統合関係医療機関）'!B$3&amp;""</f>
        <v/>
      </c>
      <c r="C5" s="216"/>
      <c r="D5" s="216"/>
      <c r="E5" s="11" t="str">
        <f>'支給申請額算定シート（Ⅱ．統合関係医療機関）'!C$5&amp;""</f>
        <v/>
      </c>
      <c r="F5" s="26">
        <f>SUM(G5:K5)</f>
        <v>0</v>
      </c>
      <c r="G5" s="27">
        <f>'支給申請額算定シート（Ⅱ．統合関係医療機関）'!C$11</f>
        <v>0</v>
      </c>
      <c r="H5" s="28">
        <f>'支給申請額算定シート（Ⅱ．統合関係医療機関）'!D$11</f>
        <v>0</v>
      </c>
      <c r="I5" s="28">
        <f>'支給申請額算定シート（Ⅱ．統合関係医療機関）'!E$11</f>
        <v>0</v>
      </c>
      <c r="J5" s="28">
        <f>'支給申請額算定シート（Ⅱ．統合関係医療機関）'!F$11</f>
        <v>0</v>
      </c>
      <c r="K5" s="29">
        <f>'支給申請額算定シート（Ⅱ．統合関係医療機関）'!G$11</f>
        <v>0</v>
      </c>
      <c r="L5" s="30">
        <f t="shared" si="0"/>
        <v>0</v>
      </c>
      <c r="M5" s="27">
        <f>'支給申請額算定シート（Ⅱ．統合関係医療機関）'!C$18</f>
        <v>0</v>
      </c>
      <c r="N5" s="28">
        <f>'支給申請額算定シート（Ⅱ．統合関係医療機関）'!D$18</f>
        <v>0</v>
      </c>
      <c r="O5" s="28">
        <f>'支給申請額算定シート（Ⅱ．統合関係医療機関）'!E$18</f>
        <v>0</v>
      </c>
      <c r="P5" s="31">
        <f>'支給申請額算定シート（Ⅱ．統合関係医療機関）'!F$18</f>
        <v>0</v>
      </c>
      <c r="Q5" s="29">
        <f>'支給申請額算定シート（Ⅱ．統合関係医療機関）'!G$18</f>
        <v>0</v>
      </c>
      <c r="R5" s="30">
        <f t="shared" ref="R5" si="1">SUM(S5:V5)</f>
        <v>0</v>
      </c>
      <c r="S5" s="27">
        <f>'支給申請額算定シート（Ⅱ．統合関係医療機関）'!C$22</f>
        <v>0</v>
      </c>
      <c r="T5" s="28">
        <f>'支給申請額算定シート（Ⅱ．統合関係医療機関）'!D$22</f>
        <v>0</v>
      </c>
      <c r="U5" s="28">
        <f>'支給申請額算定シート（Ⅱ．統合関係医療機関）'!E$22</f>
        <v>0</v>
      </c>
      <c r="V5" s="29">
        <f>'支給申請額算定シート（Ⅱ．統合関係医療機関）'!F$22</f>
        <v>0</v>
      </c>
      <c r="W5" s="173">
        <f t="shared" ref="W5:W13" si="2">SUM(X5:Y5)</f>
        <v>0</v>
      </c>
      <c r="X5" s="27">
        <f>'支給申請額算定シート（Ⅱ．統合関係医療機関）'!C$26</f>
        <v>0</v>
      </c>
      <c r="Y5" s="29">
        <f>'支給申請額算定シート（Ⅱ．統合関係医療機関）'!D$26</f>
        <v>0</v>
      </c>
      <c r="Z5" s="30">
        <f>'支給申請額算定シート（Ⅱ．統合関係医療機関）'!I$33</f>
        <v>0</v>
      </c>
      <c r="AA5" s="38">
        <f>'支給申請額算定シート（Ⅱ．統合関係医療機関）'!N$42</f>
        <v>0</v>
      </c>
      <c r="AB5" s="30">
        <f>'支給申請額算定シート（Ⅱ．統合関係医療機関）'!M$42</f>
        <v>0</v>
      </c>
      <c r="AC5" s="39" t="e">
        <f>'支給申請額算定シート（Ⅱ．統合関係医療機関）'!C$63</f>
        <v>#REF!</v>
      </c>
    </row>
    <row r="6" spans="1:29" ht="27" customHeight="1">
      <c r="A6" s="10" t="s">
        <v>29</v>
      </c>
      <c r="B6" s="216" t="str">
        <f>'支給申請額算定シート（Ⅲ．統合関係医療機関）'!B$3&amp;""</f>
        <v/>
      </c>
      <c r="C6" s="216"/>
      <c r="D6" s="216"/>
      <c r="E6" s="11" t="str">
        <f>'支給申請額算定シート（Ⅲ．統合関係医療機関）'!C$5&amp;""</f>
        <v/>
      </c>
      <c r="F6" s="26">
        <f t="shared" ref="F6:F13" si="3">SUM(G6:K6)</f>
        <v>0</v>
      </c>
      <c r="G6" s="27">
        <f>'支給申請額算定シート（Ⅲ．統合関係医療機関）'!C$11</f>
        <v>0</v>
      </c>
      <c r="H6" s="28">
        <f>'支給申請額算定シート（Ⅲ．統合関係医療機関）'!D$11</f>
        <v>0</v>
      </c>
      <c r="I6" s="28">
        <f>'支給申請額算定シート（Ⅲ．統合関係医療機関）'!E$11</f>
        <v>0</v>
      </c>
      <c r="J6" s="28">
        <f>'支給申請額算定シート（Ⅲ．統合関係医療機関）'!F$11</f>
        <v>0</v>
      </c>
      <c r="K6" s="29">
        <f>'支給申請額算定シート（Ⅲ．統合関係医療機関）'!G$11</f>
        <v>0</v>
      </c>
      <c r="L6" s="30">
        <f t="shared" ref="L6:L13" si="4">SUM(M6:P6)</f>
        <v>0</v>
      </c>
      <c r="M6" s="27">
        <f>'支給申請額算定シート（Ⅲ．統合関係医療機関）'!C$18</f>
        <v>0</v>
      </c>
      <c r="N6" s="28">
        <f>'支給申請額算定シート（Ⅲ．統合関係医療機関）'!D$18</f>
        <v>0</v>
      </c>
      <c r="O6" s="28">
        <f>'支給申請額算定シート（Ⅲ．統合関係医療機関）'!E$18</f>
        <v>0</v>
      </c>
      <c r="P6" s="31">
        <f>'支給申請額算定シート（Ⅲ．統合関係医療機関）'!F$18</f>
        <v>0</v>
      </c>
      <c r="Q6" s="29">
        <f>'支給申請額算定シート（Ⅲ．統合関係医療機関）'!G$18</f>
        <v>0</v>
      </c>
      <c r="R6" s="30">
        <f t="shared" ref="R6:R13" si="5">SUM(S6:V6)</f>
        <v>0</v>
      </c>
      <c r="S6" s="27">
        <f>'支給申請額算定シート（Ⅲ．統合関係医療機関）'!C$22</f>
        <v>0</v>
      </c>
      <c r="T6" s="28">
        <f>'支給申請額算定シート（Ⅲ．統合関係医療機関）'!D$22</f>
        <v>0</v>
      </c>
      <c r="U6" s="28">
        <f>'支給申請額算定シート（Ⅲ．統合関係医療機関）'!E$22</f>
        <v>0</v>
      </c>
      <c r="V6" s="29">
        <f>'支給申請額算定シート（Ⅲ．統合関係医療機関）'!F$22</f>
        <v>0</v>
      </c>
      <c r="W6" s="173">
        <f t="shared" si="2"/>
        <v>0</v>
      </c>
      <c r="X6" s="27">
        <f>'支給申請額算定シート（Ⅲ．統合関係医療機関）'!C$26</f>
        <v>0</v>
      </c>
      <c r="Y6" s="29">
        <f>'支給申請額算定シート（Ⅲ．統合関係医療機関）'!D$26</f>
        <v>0</v>
      </c>
      <c r="Z6" s="30">
        <f>'支給申請額算定シート（Ⅲ．統合関係医療機関）'!I$33</f>
        <v>0</v>
      </c>
      <c r="AA6" s="38">
        <f>'支給申請額算定シート（Ⅲ．統合関係医療機関）'!N$42</f>
        <v>0</v>
      </c>
      <c r="AB6" s="30">
        <f>'支給申請額算定シート（Ⅲ．統合関係医療機関）'!M$42</f>
        <v>0</v>
      </c>
      <c r="AC6" s="39" t="e">
        <f>'支給申請額算定シート（Ⅲ．統合関係医療機関）'!C$63</f>
        <v>#REF!</v>
      </c>
    </row>
    <row r="7" spans="1:29" ht="27" customHeight="1">
      <c r="A7" s="10" t="s">
        <v>30</v>
      </c>
      <c r="B7" s="216" t="str">
        <f>'支給申請額算定シート（Ⅳ．統合関係医療機関）'!B$3&amp;""</f>
        <v/>
      </c>
      <c r="C7" s="216"/>
      <c r="D7" s="216"/>
      <c r="E7" s="11" t="str">
        <f>'支給申請額算定シート（Ⅳ．統合関係医療機関）'!C$5&amp;""</f>
        <v/>
      </c>
      <c r="F7" s="26">
        <f t="shared" si="3"/>
        <v>0</v>
      </c>
      <c r="G7" s="27">
        <f>'支給申請額算定シート（Ⅳ．統合関係医療機関）'!C$11</f>
        <v>0</v>
      </c>
      <c r="H7" s="28">
        <f>'支給申請額算定シート（Ⅳ．統合関係医療機関）'!D$11</f>
        <v>0</v>
      </c>
      <c r="I7" s="28">
        <f>'支給申請額算定シート（Ⅳ．統合関係医療機関）'!E$11</f>
        <v>0</v>
      </c>
      <c r="J7" s="28">
        <f>'支給申請額算定シート（Ⅳ．統合関係医療機関）'!F$11</f>
        <v>0</v>
      </c>
      <c r="K7" s="29">
        <f>'支給申請額算定シート（Ⅳ．統合関係医療機関）'!G$11</f>
        <v>0</v>
      </c>
      <c r="L7" s="30">
        <f t="shared" si="4"/>
        <v>0</v>
      </c>
      <c r="M7" s="27">
        <f>'支給申請額算定シート（Ⅳ．統合関係医療機関）'!C$18</f>
        <v>0</v>
      </c>
      <c r="N7" s="28">
        <f>'支給申請額算定シート（Ⅳ．統合関係医療機関）'!D$18</f>
        <v>0</v>
      </c>
      <c r="O7" s="28">
        <f>'支給申請額算定シート（Ⅳ．統合関係医療機関）'!E$18</f>
        <v>0</v>
      </c>
      <c r="P7" s="31">
        <f>'支給申請額算定シート（Ⅳ．統合関係医療機関）'!F$18</f>
        <v>0</v>
      </c>
      <c r="Q7" s="29">
        <f>'支給申請額算定シート（Ⅳ．統合関係医療機関）'!G$18</f>
        <v>0</v>
      </c>
      <c r="R7" s="30">
        <f t="shared" si="5"/>
        <v>0</v>
      </c>
      <c r="S7" s="27">
        <f>'支給申請額算定シート（Ⅳ．統合関係医療機関）'!C$22</f>
        <v>0</v>
      </c>
      <c r="T7" s="28">
        <f>'支給申請額算定シート（Ⅳ．統合関係医療機関）'!D$22</f>
        <v>0</v>
      </c>
      <c r="U7" s="28">
        <f>'支給申請額算定シート（Ⅳ．統合関係医療機関）'!E$22</f>
        <v>0</v>
      </c>
      <c r="V7" s="29">
        <f>'支給申請額算定シート（Ⅳ．統合関係医療機関）'!F$22</f>
        <v>0</v>
      </c>
      <c r="W7" s="173">
        <f t="shared" si="2"/>
        <v>0</v>
      </c>
      <c r="X7" s="27">
        <f>'支給申請額算定シート（Ⅳ．統合関係医療機関）'!C$26</f>
        <v>0</v>
      </c>
      <c r="Y7" s="29">
        <f>'支給申請額算定シート（Ⅳ．統合関係医療機関）'!D$26</f>
        <v>0</v>
      </c>
      <c r="Z7" s="30">
        <f>'支給申請額算定シート（Ⅳ．統合関係医療機関）'!I$33</f>
        <v>0</v>
      </c>
      <c r="AA7" s="38">
        <f>'支給申請額算定シート（Ⅳ．統合関係医療機関）'!N$42</f>
        <v>0</v>
      </c>
      <c r="AB7" s="30">
        <f>'支給申請額算定シート（Ⅳ．統合関係医療機関）'!M$42</f>
        <v>0</v>
      </c>
      <c r="AC7" s="39" t="e">
        <f>'支給申請額算定シート（Ⅳ．統合関係医療機関）'!C$63</f>
        <v>#REF!</v>
      </c>
    </row>
    <row r="8" spans="1:29" ht="27" customHeight="1">
      <c r="A8" s="10" t="s">
        <v>31</v>
      </c>
      <c r="B8" s="216" t="str">
        <f>'支給申請額算定シート（Ⅴ．統合関係医療機関）'!B$3&amp;""</f>
        <v/>
      </c>
      <c r="C8" s="216"/>
      <c r="D8" s="216"/>
      <c r="E8" s="11" t="str">
        <f>'支給申請額算定シート（Ⅴ．統合関係医療機関）'!C$5&amp;""</f>
        <v/>
      </c>
      <c r="F8" s="26">
        <f t="shared" si="3"/>
        <v>0</v>
      </c>
      <c r="G8" s="27">
        <f>'支給申請額算定シート（Ⅴ．統合関係医療機関）'!C$11</f>
        <v>0</v>
      </c>
      <c r="H8" s="28">
        <f>'支給申請額算定シート（Ⅴ．統合関係医療機関）'!D$11</f>
        <v>0</v>
      </c>
      <c r="I8" s="28">
        <f>'支給申請額算定シート（Ⅴ．統合関係医療機関）'!E$11</f>
        <v>0</v>
      </c>
      <c r="J8" s="28">
        <f>'支給申請額算定シート（Ⅴ．統合関係医療機関）'!F$11</f>
        <v>0</v>
      </c>
      <c r="K8" s="29">
        <f>'支給申請額算定シート（Ⅴ．統合関係医療機関）'!G$11</f>
        <v>0</v>
      </c>
      <c r="L8" s="30">
        <f t="shared" si="4"/>
        <v>0</v>
      </c>
      <c r="M8" s="27">
        <f>'支給申請額算定シート（Ⅴ．統合関係医療機関）'!C$18</f>
        <v>0</v>
      </c>
      <c r="N8" s="28">
        <f>'支給申請額算定シート（Ⅴ．統合関係医療機関）'!D$18</f>
        <v>0</v>
      </c>
      <c r="O8" s="28">
        <f>'支給申請額算定シート（Ⅴ．統合関係医療機関）'!E$18</f>
        <v>0</v>
      </c>
      <c r="P8" s="31">
        <f>'支給申請額算定シート（Ⅴ．統合関係医療機関）'!F$18</f>
        <v>0</v>
      </c>
      <c r="Q8" s="29">
        <f>'支給申請額算定シート（Ⅴ．統合関係医療機関）'!G$18</f>
        <v>0</v>
      </c>
      <c r="R8" s="30">
        <f t="shared" si="5"/>
        <v>0</v>
      </c>
      <c r="S8" s="27">
        <f>'支給申請額算定シート（Ⅴ．統合関係医療機関）'!C$22</f>
        <v>0</v>
      </c>
      <c r="T8" s="28">
        <f>'支給申請額算定シート（Ⅴ．統合関係医療機関）'!D$22</f>
        <v>0</v>
      </c>
      <c r="U8" s="28">
        <f>'支給申請額算定シート（Ⅴ．統合関係医療機関）'!E$22</f>
        <v>0</v>
      </c>
      <c r="V8" s="29">
        <f>'支給申請額算定シート（Ⅴ．統合関係医療機関）'!F$22</f>
        <v>0</v>
      </c>
      <c r="W8" s="173">
        <f t="shared" si="2"/>
        <v>0</v>
      </c>
      <c r="X8" s="27">
        <f>'支給申請額算定シート（Ⅴ．統合関係医療機関）'!C$26</f>
        <v>0</v>
      </c>
      <c r="Y8" s="29">
        <f>'支給申請額算定シート（Ⅴ．統合関係医療機関）'!D$26</f>
        <v>0</v>
      </c>
      <c r="Z8" s="30">
        <f>'支給申請額算定シート（Ⅴ．統合関係医療機関）'!I$33</f>
        <v>0</v>
      </c>
      <c r="AA8" s="38">
        <f>'支給申請額算定シート（Ⅴ．統合関係医療機関）'!N$42</f>
        <v>0</v>
      </c>
      <c r="AB8" s="30">
        <f>'支給申請額算定シート（Ⅴ．統合関係医療機関）'!M$42</f>
        <v>0</v>
      </c>
      <c r="AC8" s="39" t="e">
        <f>'支給申請額算定シート（Ⅴ．統合関係医療機関）'!C$63</f>
        <v>#REF!</v>
      </c>
    </row>
    <row r="9" spans="1:29" ht="27" customHeight="1">
      <c r="A9" s="10" t="s">
        <v>32</v>
      </c>
      <c r="B9" s="216" t="str">
        <f>'支給申請額算定シート（Ⅵ．統合関係医療機関）'!B$3&amp;""</f>
        <v/>
      </c>
      <c r="C9" s="216"/>
      <c r="D9" s="216"/>
      <c r="E9" s="11" t="str">
        <f>'支給申請額算定シート（Ⅵ．統合関係医療機関）'!C$5&amp;""</f>
        <v/>
      </c>
      <c r="F9" s="26">
        <f t="shared" si="3"/>
        <v>0</v>
      </c>
      <c r="G9" s="27">
        <f>'支給申請額算定シート（Ⅵ．統合関係医療機関）'!C$11</f>
        <v>0</v>
      </c>
      <c r="H9" s="28">
        <f>'支給申請額算定シート（Ⅵ．統合関係医療機関）'!D$11</f>
        <v>0</v>
      </c>
      <c r="I9" s="28">
        <f>'支給申請額算定シート（Ⅵ．統合関係医療機関）'!E$11</f>
        <v>0</v>
      </c>
      <c r="J9" s="28">
        <f>'支給申請額算定シート（Ⅵ．統合関係医療機関）'!F$11</f>
        <v>0</v>
      </c>
      <c r="K9" s="29">
        <f>'支給申請額算定シート（Ⅵ．統合関係医療機関）'!G$11</f>
        <v>0</v>
      </c>
      <c r="L9" s="30">
        <f t="shared" si="4"/>
        <v>0</v>
      </c>
      <c r="M9" s="27">
        <f>'支給申請額算定シート（Ⅵ．統合関係医療機関）'!C$18</f>
        <v>0</v>
      </c>
      <c r="N9" s="28">
        <f>'支給申請額算定シート（Ⅵ．統合関係医療機関）'!D$18</f>
        <v>0</v>
      </c>
      <c r="O9" s="28">
        <f>'支給申請額算定シート（Ⅵ．統合関係医療機関）'!E$18</f>
        <v>0</v>
      </c>
      <c r="P9" s="31">
        <f>'支給申請額算定シート（Ⅵ．統合関係医療機関）'!F$18</f>
        <v>0</v>
      </c>
      <c r="Q9" s="29">
        <f>'支給申請額算定シート（Ⅵ．統合関係医療機関）'!G$18</f>
        <v>0</v>
      </c>
      <c r="R9" s="30">
        <f t="shared" si="5"/>
        <v>0</v>
      </c>
      <c r="S9" s="27">
        <f>'支給申請額算定シート（Ⅵ．統合関係医療機関）'!C$22</f>
        <v>0</v>
      </c>
      <c r="T9" s="28">
        <f>'支給申請額算定シート（Ⅵ．統合関係医療機関）'!D$22</f>
        <v>0</v>
      </c>
      <c r="U9" s="28">
        <f>'支給申請額算定シート（Ⅵ．統合関係医療機関）'!E$22</f>
        <v>0</v>
      </c>
      <c r="V9" s="29">
        <f>'支給申請額算定シート（Ⅵ．統合関係医療機関）'!F$22</f>
        <v>0</v>
      </c>
      <c r="W9" s="173">
        <f t="shared" si="2"/>
        <v>0</v>
      </c>
      <c r="X9" s="27">
        <f>'支給申請額算定シート（Ⅵ．統合関係医療機関）'!C$26</f>
        <v>0</v>
      </c>
      <c r="Y9" s="29">
        <f>'支給申請額算定シート（Ⅵ．統合関係医療機関）'!D$26</f>
        <v>0</v>
      </c>
      <c r="Z9" s="30">
        <f>'支給申請額算定シート（Ⅵ．統合関係医療機関）'!I$33</f>
        <v>0</v>
      </c>
      <c r="AA9" s="38">
        <f>'支給申請額算定シート（Ⅵ．統合関係医療機関）'!N$42</f>
        <v>0</v>
      </c>
      <c r="AB9" s="30">
        <f>'支給申請額算定シート（Ⅵ．統合関係医療機関）'!M$42</f>
        <v>0</v>
      </c>
      <c r="AC9" s="39" t="e">
        <f>'支給申請額算定シート（Ⅵ．統合関係医療機関）'!C$63</f>
        <v>#REF!</v>
      </c>
    </row>
    <row r="10" spans="1:29" ht="27" customHeight="1">
      <c r="A10" s="10" t="s">
        <v>33</v>
      </c>
      <c r="B10" s="216" t="str">
        <f>'支給申請額算定シート（Ⅶ．統合関係医療機関）'!B$3&amp;""</f>
        <v/>
      </c>
      <c r="C10" s="216"/>
      <c r="D10" s="216"/>
      <c r="E10" s="11" t="str">
        <f>'支給申請額算定シート（Ⅶ．統合関係医療機関）'!C$5&amp;""</f>
        <v/>
      </c>
      <c r="F10" s="26">
        <f t="shared" si="3"/>
        <v>0</v>
      </c>
      <c r="G10" s="27">
        <f>'支給申請額算定シート（Ⅶ．統合関係医療機関）'!C$11</f>
        <v>0</v>
      </c>
      <c r="H10" s="28">
        <f>'支給申請額算定シート（Ⅶ．統合関係医療機関）'!D$11</f>
        <v>0</v>
      </c>
      <c r="I10" s="28">
        <f>'支給申請額算定シート（Ⅶ．統合関係医療機関）'!E$11</f>
        <v>0</v>
      </c>
      <c r="J10" s="28">
        <f>'支給申請額算定シート（Ⅶ．統合関係医療機関）'!F$11</f>
        <v>0</v>
      </c>
      <c r="K10" s="29">
        <f>'支給申請額算定シート（Ⅶ．統合関係医療機関）'!G$11</f>
        <v>0</v>
      </c>
      <c r="L10" s="30">
        <f t="shared" si="4"/>
        <v>0</v>
      </c>
      <c r="M10" s="27">
        <f>'支給申請額算定シート（Ⅶ．統合関係医療機関）'!C$18</f>
        <v>0</v>
      </c>
      <c r="N10" s="28">
        <f>'支給申請額算定シート（Ⅶ．統合関係医療機関）'!D$18</f>
        <v>0</v>
      </c>
      <c r="O10" s="28">
        <f>'支給申請額算定シート（Ⅶ．統合関係医療機関）'!E$18</f>
        <v>0</v>
      </c>
      <c r="P10" s="31">
        <f>'支給申請額算定シート（Ⅶ．統合関係医療機関）'!F$18</f>
        <v>0</v>
      </c>
      <c r="Q10" s="29">
        <f>'支給申請額算定シート（Ⅶ．統合関係医療機関）'!G$18</f>
        <v>0</v>
      </c>
      <c r="R10" s="30">
        <f t="shared" si="5"/>
        <v>0</v>
      </c>
      <c r="S10" s="27">
        <f>'支給申請額算定シート（Ⅶ．統合関係医療機関）'!C$22</f>
        <v>0</v>
      </c>
      <c r="T10" s="28">
        <f>'支給申請額算定シート（Ⅶ．統合関係医療機関）'!D$22</f>
        <v>0</v>
      </c>
      <c r="U10" s="28">
        <f>'支給申請額算定シート（Ⅶ．統合関係医療機関）'!E$22</f>
        <v>0</v>
      </c>
      <c r="V10" s="29">
        <f>'支給申請額算定シート（Ⅶ．統合関係医療機関）'!F$22</f>
        <v>0</v>
      </c>
      <c r="W10" s="173">
        <f t="shared" si="2"/>
        <v>0</v>
      </c>
      <c r="X10" s="27">
        <f>'支給申請額算定シート（Ⅶ．統合関係医療機関）'!C$26</f>
        <v>0</v>
      </c>
      <c r="Y10" s="29">
        <f>'支給申請額算定シート（Ⅶ．統合関係医療機関）'!D$26</f>
        <v>0</v>
      </c>
      <c r="Z10" s="30">
        <f>'支給申請額算定シート（Ⅶ．統合関係医療機関）'!I$33</f>
        <v>0</v>
      </c>
      <c r="AA10" s="38">
        <f>'支給申請額算定シート（Ⅶ．統合関係医療機関）'!N$42</f>
        <v>0</v>
      </c>
      <c r="AB10" s="30">
        <f>'支給申請額算定シート（Ⅶ．統合関係医療機関）'!M$42</f>
        <v>0</v>
      </c>
      <c r="AC10" s="39" t="e">
        <f>'支給申請額算定シート（Ⅶ．統合関係医療機関）'!C$63</f>
        <v>#REF!</v>
      </c>
    </row>
    <row r="11" spans="1:29" ht="27" customHeight="1">
      <c r="A11" s="10" t="s">
        <v>34</v>
      </c>
      <c r="B11" s="216" t="str">
        <f>'支給申請額算定シート（Ⅷ．統合関係医療機関）'!B$3&amp;""</f>
        <v/>
      </c>
      <c r="C11" s="216"/>
      <c r="D11" s="216"/>
      <c r="E11" s="11" t="str">
        <f>'支給申請額算定シート（Ⅷ．統合関係医療機関）'!C$5&amp;""</f>
        <v/>
      </c>
      <c r="F11" s="26">
        <f t="shared" si="3"/>
        <v>0</v>
      </c>
      <c r="G11" s="27">
        <f>'支給申請額算定シート（Ⅷ．統合関係医療機関）'!C$11</f>
        <v>0</v>
      </c>
      <c r="H11" s="28">
        <f>'支給申請額算定シート（Ⅷ．統合関係医療機関）'!D$11</f>
        <v>0</v>
      </c>
      <c r="I11" s="28">
        <f>'支給申請額算定シート（Ⅷ．統合関係医療機関）'!E$11</f>
        <v>0</v>
      </c>
      <c r="J11" s="28">
        <f>'支給申請額算定シート（Ⅷ．統合関係医療機関）'!F$11</f>
        <v>0</v>
      </c>
      <c r="K11" s="29">
        <f>'支給申請額算定シート（Ⅷ．統合関係医療機関）'!G$11</f>
        <v>0</v>
      </c>
      <c r="L11" s="30">
        <f t="shared" si="4"/>
        <v>0</v>
      </c>
      <c r="M11" s="27">
        <f>'支給申請額算定シート（Ⅷ．統合関係医療機関）'!C$18</f>
        <v>0</v>
      </c>
      <c r="N11" s="28">
        <f>'支給申請額算定シート（Ⅷ．統合関係医療機関）'!D$18</f>
        <v>0</v>
      </c>
      <c r="O11" s="28">
        <f>'支給申請額算定シート（Ⅷ．統合関係医療機関）'!E$18</f>
        <v>0</v>
      </c>
      <c r="P11" s="31">
        <f>'支給申請額算定シート（Ⅷ．統合関係医療機関）'!F$18</f>
        <v>0</v>
      </c>
      <c r="Q11" s="29">
        <f>'支給申請額算定シート（Ⅷ．統合関係医療機関）'!G$18</f>
        <v>0</v>
      </c>
      <c r="R11" s="30">
        <f t="shared" si="5"/>
        <v>0</v>
      </c>
      <c r="S11" s="27">
        <f>'支給申請額算定シート（Ⅷ．統合関係医療機関）'!C$22</f>
        <v>0</v>
      </c>
      <c r="T11" s="28">
        <f>'支給申請額算定シート（Ⅷ．統合関係医療機関）'!D$22</f>
        <v>0</v>
      </c>
      <c r="U11" s="28">
        <f>'支給申請額算定シート（Ⅷ．統合関係医療機関）'!E$22</f>
        <v>0</v>
      </c>
      <c r="V11" s="29">
        <f>'支給申請額算定シート（Ⅷ．統合関係医療機関）'!F$22</f>
        <v>0</v>
      </c>
      <c r="W11" s="173">
        <f t="shared" si="2"/>
        <v>0</v>
      </c>
      <c r="X11" s="27">
        <f>'支給申請額算定シート（Ⅷ．統合関係医療機関）'!C$26</f>
        <v>0</v>
      </c>
      <c r="Y11" s="29">
        <f>'支給申請額算定シート（Ⅷ．統合関係医療機関）'!D$26</f>
        <v>0</v>
      </c>
      <c r="Z11" s="30">
        <f>'支給申請額算定シート（Ⅷ．統合関係医療機関）'!I$33</f>
        <v>0</v>
      </c>
      <c r="AA11" s="38">
        <f>'支給申請額算定シート（Ⅷ．統合関係医療機関）'!N$42</f>
        <v>0</v>
      </c>
      <c r="AB11" s="30">
        <f>'支給申請額算定シート（Ⅷ．統合関係医療機関）'!M$42</f>
        <v>0</v>
      </c>
      <c r="AC11" s="39" t="e">
        <f>'支給申請額算定シート（Ⅷ．統合関係医療機関）'!C$63</f>
        <v>#REF!</v>
      </c>
    </row>
    <row r="12" spans="1:29" ht="27" customHeight="1">
      <c r="A12" s="10" t="s">
        <v>35</v>
      </c>
      <c r="B12" s="216" t="str">
        <f>'支給申請額算定シート（Ⅸ．統合関係医療機関）'!B$3&amp;""</f>
        <v/>
      </c>
      <c r="C12" s="216"/>
      <c r="D12" s="216"/>
      <c r="E12" s="11" t="str">
        <f>'支給申請額算定シート（Ⅸ．統合関係医療機関）'!C$5&amp;""</f>
        <v/>
      </c>
      <c r="F12" s="26">
        <f t="shared" si="3"/>
        <v>0</v>
      </c>
      <c r="G12" s="27">
        <f>'支給申請額算定シート（Ⅸ．統合関係医療機関）'!C$11</f>
        <v>0</v>
      </c>
      <c r="H12" s="28">
        <f>'支給申請額算定シート（Ⅸ．統合関係医療機関）'!D$11</f>
        <v>0</v>
      </c>
      <c r="I12" s="28">
        <f>'支給申請額算定シート（Ⅸ．統合関係医療機関）'!E$11</f>
        <v>0</v>
      </c>
      <c r="J12" s="28">
        <f>'支給申請額算定シート（Ⅸ．統合関係医療機関）'!F$11</f>
        <v>0</v>
      </c>
      <c r="K12" s="29">
        <f>'支給申請額算定シート（Ⅸ．統合関係医療機関）'!G$11</f>
        <v>0</v>
      </c>
      <c r="L12" s="30">
        <f t="shared" si="4"/>
        <v>0</v>
      </c>
      <c r="M12" s="27">
        <f>'支給申請額算定シート（Ⅸ．統合関係医療機関）'!C$18</f>
        <v>0</v>
      </c>
      <c r="N12" s="28">
        <f>'支給申請額算定シート（Ⅸ．統合関係医療機関）'!D$18</f>
        <v>0</v>
      </c>
      <c r="O12" s="28">
        <f>'支給申請額算定シート（Ⅸ．統合関係医療機関）'!E$18</f>
        <v>0</v>
      </c>
      <c r="P12" s="31">
        <f>'支給申請額算定シート（Ⅸ．統合関係医療機関）'!F$18</f>
        <v>0</v>
      </c>
      <c r="Q12" s="29">
        <f>'支給申請額算定シート（Ⅸ．統合関係医療機関）'!G$18</f>
        <v>0</v>
      </c>
      <c r="R12" s="30">
        <f t="shared" si="5"/>
        <v>0</v>
      </c>
      <c r="S12" s="27">
        <f>'支給申請額算定シート（Ⅸ．統合関係医療機関）'!C$22</f>
        <v>0</v>
      </c>
      <c r="T12" s="28">
        <f>'支給申請額算定シート（Ⅸ．統合関係医療機関）'!D$22</f>
        <v>0</v>
      </c>
      <c r="U12" s="28">
        <f>'支給申請額算定シート（Ⅸ．統合関係医療機関）'!E$22</f>
        <v>0</v>
      </c>
      <c r="V12" s="29">
        <f>'支給申請額算定シート（Ⅸ．統合関係医療機関）'!F$22</f>
        <v>0</v>
      </c>
      <c r="W12" s="173">
        <f t="shared" si="2"/>
        <v>0</v>
      </c>
      <c r="X12" s="27">
        <f>'支給申請額算定シート（Ⅸ．統合関係医療機関）'!C$26</f>
        <v>0</v>
      </c>
      <c r="Y12" s="29">
        <f>'支給申請額算定シート（Ⅸ．統合関係医療機関）'!D$26</f>
        <v>0</v>
      </c>
      <c r="Z12" s="30">
        <f>'支給申請額算定シート（Ⅸ．統合関係医療機関）'!I$33</f>
        <v>0</v>
      </c>
      <c r="AA12" s="38">
        <f>'支給申請額算定シート（Ⅸ．統合関係医療機関）'!N$42</f>
        <v>0</v>
      </c>
      <c r="AB12" s="30">
        <f>'支給申請額算定シート（Ⅸ．統合関係医療機関）'!M$42</f>
        <v>0</v>
      </c>
      <c r="AC12" s="39" t="e">
        <f>'支給申請額算定シート（Ⅸ．統合関係医療機関）'!C$63</f>
        <v>#REF!</v>
      </c>
    </row>
    <row r="13" spans="1:29" ht="27" customHeight="1" thickBot="1">
      <c r="A13" s="10" t="s">
        <v>36</v>
      </c>
      <c r="B13" s="216" t="str">
        <f>'支給申請額算定シート（Ⅹ．統合関係医療機関）'!B$3&amp;""</f>
        <v/>
      </c>
      <c r="C13" s="216"/>
      <c r="D13" s="216"/>
      <c r="E13" s="11" t="str">
        <f>'支給申請額算定シート（Ⅹ．統合関係医療機関）'!C$5&amp;""</f>
        <v/>
      </c>
      <c r="F13" s="26">
        <f t="shared" si="3"/>
        <v>0</v>
      </c>
      <c r="G13" s="27">
        <f>'支給申請額算定シート（Ⅹ．統合関係医療機関）'!C$11</f>
        <v>0</v>
      </c>
      <c r="H13" s="28">
        <f>'支給申請額算定シート（Ⅹ．統合関係医療機関）'!D$11</f>
        <v>0</v>
      </c>
      <c r="I13" s="28">
        <f>'支給申請額算定シート（Ⅹ．統合関係医療機関）'!E$11</f>
        <v>0</v>
      </c>
      <c r="J13" s="28">
        <f>'支給申請額算定シート（Ⅹ．統合関係医療機関）'!F$11</f>
        <v>0</v>
      </c>
      <c r="K13" s="29">
        <f>'支給申請額算定シート（Ⅹ．統合関係医療機関）'!G$11</f>
        <v>0</v>
      </c>
      <c r="L13" s="30">
        <f t="shared" si="4"/>
        <v>0</v>
      </c>
      <c r="M13" s="27">
        <f>'支給申請額算定シート（Ⅹ．統合関係医療機関）'!C$18</f>
        <v>0</v>
      </c>
      <c r="N13" s="28">
        <f>'支給申請額算定シート（Ⅹ．統合関係医療機関）'!D$18</f>
        <v>0</v>
      </c>
      <c r="O13" s="28">
        <f>'支給申請額算定シート（Ⅹ．統合関係医療機関）'!E$18</f>
        <v>0</v>
      </c>
      <c r="P13" s="31">
        <f>'支給申請額算定シート（Ⅹ．統合関係医療機関）'!F$18</f>
        <v>0</v>
      </c>
      <c r="Q13" s="29">
        <f>'支給申請額算定シート（Ⅹ．統合関係医療機関）'!G$18</f>
        <v>0</v>
      </c>
      <c r="R13" s="30">
        <f t="shared" si="5"/>
        <v>0</v>
      </c>
      <c r="S13" s="27">
        <f>'支給申請額算定シート（Ⅹ．統合関係医療機関）'!C$22</f>
        <v>0</v>
      </c>
      <c r="T13" s="28">
        <f>'支給申請額算定シート（Ⅹ．統合関係医療機関）'!D$22</f>
        <v>0</v>
      </c>
      <c r="U13" s="28">
        <f>'支給申請額算定シート（Ⅹ．統合関係医療機関）'!E$22</f>
        <v>0</v>
      </c>
      <c r="V13" s="29">
        <f>'支給申請額算定シート（Ⅹ．統合関係医療機関）'!F$22</f>
        <v>0</v>
      </c>
      <c r="W13" s="173">
        <f t="shared" si="2"/>
        <v>0</v>
      </c>
      <c r="X13" s="27">
        <f>'支給申請額算定シート（Ⅹ．統合関係医療機関）'!C$26</f>
        <v>0</v>
      </c>
      <c r="Y13" s="29">
        <f>'支給申請額算定シート（Ⅹ．統合関係医療機関）'!D$26</f>
        <v>0</v>
      </c>
      <c r="Z13" s="30">
        <f>'支給申請額算定シート（Ⅹ．統合関係医療機関）'!I$33</f>
        <v>0</v>
      </c>
      <c r="AA13" s="38">
        <f>'支給申請額算定シート（Ⅹ．統合関係医療機関）'!N$42</f>
        <v>0</v>
      </c>
      <c r="AB13" s="30">
        <f>'支給申請額算定シート（Ⅹ．統合関係医療機関）'!M$42</f>
        <v>0</v>
      </c>
      <c r="AC13" s="39" t="e">
        <f>'支給申請額算定シート（Ⅹ．統合関係医療機関）'!C$63</f>
        <v>#REF!</v>
      </c>
    </row>
    <row r="14" spans="1:29" ht="27" customHeight="1" thickTop="1">
      <c r="A14" s="12"/>
      <c r="B14" s="12"/>
      <c r="C14" s="12"/>
      <c r="E14" s="13" t="s">
        <v>18</v>
      </c>
      <c r="F14" s="32">
        <f t="shared" ref="F14:K14" si="6">SUM(F4:F13)</f>
        <v>0</v>
      </c>
      <c r="G14" s="33">
        <f>SUM(G4:G13)</f>
        <v>0</v>
      </c>
      <c r="H14" s="34">
        <f>SUM(H4:H13)</f>
        <v>0</v>
      </c>
      <c r="I14" s="34">
        <f t="shared" si="6"/>
        <v>0</v>
      </c>
      <c r="J14" s="34">
        <f t="shared" si="6"/>
        <v>0</v>
      </c>
      <c r="K14" s="35">
        <f t="shared" si="6"/>
        <v>0</v>
      </c>
      <c r="L14" s="36">
        <f t="shared" ref="L14:Y14" si="7">SUM(L4:L13)</f>
        <v>0</v>
      </c>
      <c r="M14" s="33">
        <f t="shared" si="7"/>
        <v>0</v>
      </c>
      <c r="N14" s="34">
        <f t="shared" si="7"/>
        <v>0</v>
      </c>
      <c r="O14" s="34">
        <f t="shared" si="7"/>
        <v>0</v>
      </c>
      <c r="P14" s="37">
        <f t="shared" si="7"/>
        <v>0</v>
      </c>
      <c r="Q14" s="35">
        <f>SUM(Q4:Q13)</f>
        <v>0</v>
      </c>
      <c r="R14" s="36">
        <f t="shared" si="7"/>
        <v>0</v>
      </c>
      <c r="S14" s="33">
        <f t="shared" si="7"/>
        <v>0</v>
      </c>
      <c r="T14" s="34">
        <f t="shared" si="7"/>
        <v>0</v>
      </c>
      <c r="U14" s="34">
        <f t="shared" si="7"/>
        <v>0</v>
      </c>
      <c r="V14" s="35">
        <f t="shared" si="7"/>
        <v>0</v>
      </c>
      <c r="W14" s="174">
        <f t="shared" si="7"/>
        <v>0</v>
      </c>
      <c r="X14" s="33">
        <f t="shared" si="7"/>
        <v>0</v>
      </c>
      <c r="Y14" s="35">
        <f t="shared" si="7"/>
        <v>0</v>
      </c>
      <c r="Z14" s="36">
        <f>SUM(Z4:Z13)</f>
        <v>0</v>
      </c>
      <c r="AA14" s="14"/>
      <c r="AB14" s="14"/>
      <c r="AC14" s="40" t="e">
        <f>SUM(AC4:AC13)</f>
        <v>#REF!</v>
      </c>
    </row>
    <row r="15" spans="1:29" ht="27" customHeight="1">
      <c r="A15" s="15"/>
      <c r="B15" s="15"/>
      <c r="C15" s="15"/>
      <c r="D15" s="15"/>
      <c r="F15" s="15"/>
      <c r="G15" s="15"/>
      <c r="H15" s="15"/>
      <c r="I15" s="15"/>
      <c r="J15" s="15"/>
      <c r="N15" s="16"/>
      <c r="O15" s="16"/>
      <c r="R15" s="175" t="s">
        <v>125</v>
      </c>
      <c r="T15" s="16"/>
      <c r="U15" s="16"/>
    </row>
    <row r="16" spans="1:29" ht="39.950000000000003" customHeight="1">
      <c r="A16" s="205" t="s">
        <v>47</v>
      </c>
      <c r="B16" s="206"/>
      <c r="C16" s="188" t="s">
        <v>45</v>
      </c>
      <c r="D16" s="189"/>
      <c r="E16" s="201" t="s">
        <v>44</v>
      </c>
      <c r="F16" s="202"/>
      <c r="G16" s="189" t="s">
        <v>46</v>
      </c>
      <c r="H16" s="189"/>
      <c r="I16" s="188" t="s">
        <v>48</v>
      </c>
      <c r="J16" s="189"/>
      <c r="K16" s="16"/>
      <c r="L16" s="16"/>
      <c r="P16" s="16"/>
      <c r="Q16" s="16"/>
      <c r="R16" s="16"/>
    </row>
    <row r="17" spans="1:29" ht="27" customHeight="1">
      <c r="A17" s="207" t="str">
        <f>IF(G17&gt;=I17,"○","×")</f>
        <v>○</v>
      </c>
      <c r="B17" s="208"/>
      <c r="C17" s="190">
        <f>SUM(G14,H14,J14)</f>
        <v>0</v>
      </c>
      <c r="D17" s="200"/>
      <c r="E17" s="196">
        <f>SUM(M14,N14,P14)</f>
        <v>0</v>
      </c>
      <c r="F17" s="197"/>
      <c r="G17" s="190">
        <f>C17-E17</f>
        <v>0</v>
      </c>
      <c r="H17" s="191"/>
      <c r="I17" s="190">
        <f>Z14</f>
        <v>0</v>
      </c>
      <c r="J17" s="191"/>
      <c r="K17" s="16"/>
      <c r="L17" s="16"/>
      <c r="P17" s="16"/>
      <c r="Q17" s="16"/>
      <c r="R17" s="16"/>
    </row>
    <row r="18" spans="1:29" ht="9.9499999999999993" customHeight="1">
      <c r="A18" s="15"/>
      <c r="B18" s="15"/>
      <c r="C18" s="15"/>
      <c r="D18" s="15"/>
      <c r="F18" s="15"/>
      <c r="G18" s="15"/>
      <c r="H18" s="15"/>
      <c r="I18" s="15"/>
      <c r="M18" s="16"/>
      <c r="N18" s="16"/>
      <c r="S18" s="16"/>
      <c r="T18" s="16"/>
    </row>
    <row r="19" spans="1:29" ht="39.950000000000003" customHeight="1">
      <c r="A19" s="213" t="s">
        <v>66</v>
      </c>
      <c r="B19" s="213"/>
      <c r="C19" s="198" t="s">
        <v>65</v>
      </c>
      <c r="D19" s="199"/>
      <c r="E19" s="15"/>
      <c r="F19" s="15"/>
      <c r="G19" s="15"/>
      <c r="L19" s="16"/>
      <c r="M19" s="16"/>
      <c r="R19" s="16"/>
      <c r="S19" s="16"/>
    </row>
    <row r="20" spans="1:29" ht="27" customHeight="1">
      <c r="A20" s="204" t="str">
        <f>IF(C20=0,"○","×")</f>
        <v>○</v>
      </c>
      <c r="B20" s="204"/>
      <c r="C20" s="196">
        <f>R14</f>
        <v>0</v>
      </c>
      <c r="D20" s="197"/>
      <c r="E20" s="15"/>
      <c r="F20" s="15"/>
      <c r="G20" s="15"/>
      <c r="L20" s="16"/>
      <c r="M20" s="16"/>
      <c r="R20" s="16"/>
      <c r="S20" s="16"/>
    </row>
    <row r="21" spans="1:29" ht="9.9499999999999993" customHeight="1">
      <c r="A21" s="15"/>
      <c r="B21" s="15"/>
      <c r="C21" s="15"/>
      <c r="E21" s="15"/>
      <c r="F21" s="15"/>
      <c r="G21" s="15"/>
      <c r="H21" s="15"/>
      <c r="I21" s="15"/>
      <c r="M21" s="16"/>
      <c r="N21" s="16"/>
      <c r="S21" s="16"/>
      <c r="T21" s="16"/>
    </row>
    <row r="22" spans="1:29" ht="39.950000000000003" customHeight="1">
      <c r="A22" s="205" t="s">
        <v>42</v>
      </c>
      <c r="B22" s="212"/>
      <c r="C22" s="209" t="s">
        <v>64</v>
      </c>
      <c r="D22" s="210"/>
      <c r="E22" s="15"/>
      <c r="F22" s="15"/>
      <c r="G22" s="15"/>
      <c r="H22" s="15"/>
      <c r="K22" s="16"/>
      <c r="L22" s="16"/>
      <c r="P22" s="16"/>
      <c r="Q22" s="16"/>
      <c r="R22" s="16"/>
    </row>
    <row r="23" spans="1:29" ht="27" customHeight="1">
      <c r="A23" s="204" t="str">
        <f>IF(C23&gt;0,"○","×")</f>
        <v>×</v>
      </c>
      <c r="B23" s="204"/>
      <c r="C23" s="211">
        <f>COUNTIFS(F4:F13,"&gt;=20",E4:E13,"廃止*")</f>
        <v>0</v>
      </c>
      <c r="D23" s="197"/>
      <c r="E23" s="15"/>
      <c r="F23" s="15"/>
      <c r="G23" s="15"/>
      <c r="H23" s="15"/>
      <c r="K23" s="16"/>
      <c r="L23" s="16"/>
      <c r="P23" s="16"/>
      <c r="Q23" s="16"/>
      <c r="R23" s="16"/>
    </row>
    <row r="24" spans="1:29" ht="9.9499999999999993" customHeight="1" thickBot="1">
      <c r="A24" s="15"/>
      <c r="B24" s="15"/>
      <c r="C24" s="15"/>
      <c r="E24" s="15"/>
      <c r="F24" s="15"/>
      <c r="G24" s="15"/>
      <c r="H24" s="15"/>
      <c r="I24" s="15"/>
      <c r="J24" s="15"/>
      <c r="N24" s="16"/>
      <c r="O24" s="16"/>
      <c r="T24" s="16"/>
      <c r="U24" s="16"/>
    </row>
    <row r="25" spans="1:29" ht="39.950000000000003" customHeight="1">
      <c r="A25" s="205" t="s">
        <v>41</v>
      </c>
      <c r="B25" s="206"/>
      <c r="C25" s="188" t="s">
        <v>67</v>
      </c>
      <c r="D25" s="189"/>
      <c r="E25" s="201" t="s">
        <v>68</v>
      </c>
      <c r="F25" s="202"/>
      <c r="G25" s="189" t="s">
        <v>69</v>
      </c>
      <c r="H25" s="189"/>
      <c r="L25" s="16"/>
      <c r="M25" s="16"/>
      <c r="R25" s="16"/>
      <c r="S25" s="16"/>
      <c r="AB25" s="192" t="s">
        <v>43</v>
      </c>
      <c r="AC25" s="193"/>
    </row>
    <row r="26" spans="1:29" ht="27" customHeight="1" thickBot="1">
      <c r="A26" s="207" t="str">
        <f>IF(G26&gt;=10%,"○","×")</f>
        <v>○</v>
      </c>
      <c r="B26" s="208"/>
      <c r="C26" s="190">
        <f>SUM(G14,H14,J14)</f>
        <v>0</v>
      </c>
      <c r="D26" s="200"/>
      <c r="E26" s="196">
        <f>Z14</f>
        <v>0</v>
      </c>
      <c r="F26" s="197"/>
      <c r="G26" s="203" t="str">
        <f>IFERROR(E26/C26,"－")</f>
        <v>－</v>
      </c>
      <c r="H26" s="203"/>
      <c r="L26" s="16"/>
      <c r="M26" s="16"/>
      <c r="R26" s="16"/>
      <c r="S26" s="16"/>
      <c r="AB26" s="194" t="str">
        <f>IF(AND(A17="○",A20="○",A23="○",A26="○"),AC14,"－")</f>
        <v>－</v>
      </c>
      <c r="AC26" s="195"/>
    </row>
    <row r="27" spans="1:29" ht="9.9499999999999993" customHeight="1">
      <c r="A27" s="15"/>
      <c r="B27" s="15"/>
      <c r="C27" s="15"/>
      <c r="D27" s="15"/>
      <c r="F27" s="15"/>
      <c r="G27" s="15"/>
      <c r="H27" s="15"/>
      <c r="I27" s="15"/>
      <c r="M27" s="16"/>
      <c r="N27" s="16"/>
      <c r="S27" s="16"/>
      <c r="T27" s="16"/>
    </row>
    <row r="28" spans="1:29" ht="27" customHeight="1">
      <c r="E28" s="15"/>
      <c r="F28" s="15"/>
      <c r="G28" s="15"/>
      <c r="H28" s="15"/>
      <c r="I28" s="15"/>
      <c r="J28" s="15"/>
      <c r="N28" s="16"/>
      <c r="O28" s="16"/>
      <c r="T28" s="16"/>
      <c r="U28" s="16"/>
    </row>
    <row r="29" spans="1:29" ht="18" customHeight="1">
      <c r="E29" s="15"/>
      <c r="F29" s="15"/>
      <c r="G29" s="15"/>
      <c r="H29" s="15"/>
      <c r="I29" s="15"/>
      <c r="J29" s="15"/>
    </row>
    <row r="30" spans="1:29" ht="18" customHeight="1">
      <c r="A30" s="15"/>
      <c r="B30" s="15"/>
      <c r="C30" s="15"/>
      <c r="E30" s="15"/>
      <c r="F30" s="15"/>
      <c r="G30" s="15"/>
      <c r="H30" s="15"/>
      <c r="I30" s="15"/>
      <c r="J30" s="15"/>
    </row>
    <row r="31" spans="1:29" ht="18" customHeight="1">
      <c r="A31" s="15"/>
      <c r="B31" s="15"/>
      <c r="C31" s="15"/>
      <c r="D31" s="15"/>
      <c r="F31" s="15"/>
      <c r="G31" s="15"/>
      <c r="H31" s="15"/>
      <c r="I31" s="15"/>
      <c r="J31" s="15"/>
    </row>
    <row r="32" spans="1:29" ht="18" customHeight="1">
      <c r="A32" s="15"/>
      <c r="B32" s="15"/>
      <c r="C32" s="15"/>
      <c r="D32" s="15"/>
      <c r="F32" s="15"/>
      <c r="G32" s="15"/>
      <c r="H32" s="15"/>
      <c r="I32" s="15"/>
      <c r="J32" s="15"/>
    </row>
    <row r="33" spans="1:10" ht="18" customHeight="1">
      <c r="A33" s="17"/>
      <c r="B33" s="18"/>
      <c r="C33" s="17"/>
      <c r="D33" s="17"/>
      <c r="F33" s="17"/>
      <c r="G33" s="15"/>
      <c r="H33" s="15"/>
      <c r="I33" s="17"/>
      <c r="J33" s="15"/>
    </row>
    <row r="34" spans="1:10" ht="18" customHeight="1">
      <c r="A34" s="17"/>
      <c r="B34" s="18"/>
      <c r="C34" s="15"/>
      <c r="D34" s="15"/>
      <c r="F34" s="15"/>
      <c r="G34" s="15"/>
      <c r="H34" s="15"/>
      <c r="I34" s="17"/>
      <c r="J34" s="19"/>
    </row>
    <row r="35" spans="1:10" ht="18" customHeight="1">
      <c r="A35" s="15"/>
      <c r="B35" s="15"/>
      <c r="C35" s="15"/>
      <c r="D35" s="15"/>
      <c r="F35" s="15"/>
      <c r="G35" s="15"/>
      <c r="H35" s="15"/>
      <c r="I35" s="15"/>
      <c r="J35" s="15"/>
    </row>
    <row r="36" spans="1:10" ht="18" customHeight="1">
      <c r="A36" s="17"/>
      <c r="B36" s="20"/>
      <c r="C36" s="17"/>
      <c r="D36" s="17"/>
      <c r="F36" s="17"/>
      <c r="G36" s="17"/>
      <c r="H36" s="17"/>
      <c r="I36" s="15"/>
      <c r="J36" s="15"/>
    </row>
    <row r="37" spans="1:10" ht="18" customHeight="1">
      <c r="A37" s="17"/>
      <c r="B37" s="20"/>
      <c r="C37" s="17"/>
      <c r="D37" s="17"/>
      <c r="F37" s="17"/>
      <c r="G37" s="17"/>
      <c r="H37" s="17"/>
      <c r="I37" s="17"/>
      <c r="J37" s="15"/>
    </row>
    <row r="38" spans="1:10" ht="18" customHeight="1">
      <c r="A38" s="17"/>
      <c r="B38" s="20"/>
      <c r="C38" s="15"/>
      <c r="D38" s="15"/>
      <c r="F38" s="15"/>
      <c r="G38" s="15"/>
      <c r="H38" s="15"/>
      <c r="I38" s="17"/>
      <c r="J38" s="19"/>
    </row>
    <row r="39" spans="1:10" ht="18" customHeight="1">
      <c r="A39" s="15"/>
      <c r="B39" s="15"/>
      <c r="C39" s="15"/>
      <c r="D39" s="15"/>
      <c r="F39" s="15"/>
      <c r="G39" s="15"/>
      <c r="H39" s="15"/>
      <c r="I39" s="15"/>
      <c r="J39" s="15"/>
    </row>
    <row r="40" spans="1:10" ht="18" customHeight="1">
      <c r="A40" s="17"/>
      <c r="B40" s="18"/>
      <c r="C40" s="17"/>
      <c r="D40" s="17"/>
      <c r="F40" s="17"/>
      <c r="G40" s="17"/>
      <c r="H40" s="17"/>
      <c r="I40" s="15"/>
      <c r="J40" s="15"/>
    </row>
    <row r="41" spans="1:10" ht="18" customHeight="1">
      <c r="A41" s="17"/>
      <c r="B41" s="18"/>
      <c r="C41" s="17"/>
      <c r="D41" s="17"/>
      <c r="F41" s="17"/>
      <c r="G41" s="17"/>
      <c r="H41" s="17"/>
      <c r="I41" s="15"/>
      <c r="J41" s="15"/>
    </row>
    <row r="42" spans="1:10" ht="18" customHeight="1">
      <c r="A42" s="17"/>
      <c r="B42" s="18"/>
      <c r="C42" s="15"/>
      <c r="D42" s="15"/>
      <c r="F42" s="15"/>
      <c r="G42" s="15"/>
      <c r="H42" s="15"/>
      <c r="I42" s="15"/>
      <c r="J42" s="15"/>
    </row>
    <row r="43" spans="1:10" ht="18" customHeight="1">
      <c r="A43" s="15"/>
      <c r="B43" s="15"/>
      <c r="C43" s="15"/>
      <c r="D43" s="15"/>
      <c r="F43" s="15"/>
      <c r="G43" s="15"/>
      <c r="H43" s="15"/>
      <c r="I43" s="15"/>
      <c r="J43" s="15"/>
    </row>
    <row r="44" spans="1:10" ht="18" customHeight="1">
      <c r="A44" s="17"/>
      <c r="B44" s="18"/>
      <c r="C44" s="17"/>
      <c r="D44" s="17"/>
      <c r="F44" s="17"/>
      <c r="G44" s="17"/>
      <c r="H44" s="15"/>
      <c r="I44" s="15"/>
      <c r="J44" s="15"/>
    </row>
    <row r="45" spans="1:10" ht="18" customHeight="1">
      <c r="A45" s="17"/>
      <c r="B45" s="18"/>
      <c r="C45" s="21"/>
      <c r="D45" s="21"/>
      <c r="F45" s="21"/>
      <c r="G45" s="21"/>
      <c r="H45" s="15"/>
      <c r="I45" s="15"/>
      <c r="J45" s="15"/>
    </row>
    <row r="46" spans="1:10" ht="18" customHeight="1">
      <c r="A46" s="15"/>
      <c r="B46" s="15"/>
      <c r="C46" s="15"/>
      <c r="D46" s="15"/>
      <c r="F46" s="15"/>
      <c r="G46" s="15"/>
      <c r="H46" s="15"/>
      <c r="I46" s="15"/>
      <c r="J46" s="15"/>
    </row>
    <row r="47" spans="1:10" ht="18" customHeight="1">
      <c r="A47" s="17"/>
      <c r="B47" s="22"/>
      <c r="C47" s="23"/>
      <c r="D47" s="15"/>
      <c r="F47" s="15"/>
      <c r="G47" s="15"/>
      <c r="H47" s="15"/>
      <c r="I47" s="15"/>
      <c r="J47" s="15"/>
    </row>
    <row r="48" spans="1:10" ht="18" customHeight="1">
      <c r="A48" s="15"/>
      <c r="B48" s="15"/>
      <c r="C48" s="15"/>
      <c r="D48" s="15"/>
      <c r="F48" s="15"/>
      <c r="G48" s="15"/>
      <c r="H48" s="15"/>
      <c r="I48" s="15"/>
      <c r="J48" s="15"/>
    </row>
    <row r="49" spans="1:10" ht="18" customHeight="1">
      <c r="A49" s="17"/>
      <c r="B49" s="22"/>
      <c r="C49" s="15"/>
      <c r="D49" s="15"/>
      <c r="F49" s="15"/>
      <c r="G49" s="15"/>
      <c r="H49" s="15"/>
      <c r="I49" s="15"/>
      <c r="J49" s="15"/>
    </row>
    <row r="50" spans="1:10" ht="18" customHeight="1">
      <c r="A50" s="15"/>
      <c r="B50" s="15"/>
      <c r="C50" s="15"/>
      <c r="D50" s="15"/>
      <c r="F50" s="15"/>
      <c r="G50" s="15"/>
      <c r="H50" s="15"/>
      <c r="I50" s="15"/>
      <c r="J50" s="15"/>
    </row>
    <row r="51" spans="1:10" ht="18" customHeight="1">
      <c r="A51" s="17"/>
      <c r="B51" s="18"/>
      <c r="C51" s="24"/>
      <c r="D51" s="24"/>
      <c r="F51" s="15"/>
      <c r="G51" s="15"/>
      <c r="H51" s="15"/>
      <c r="I51" s="15"/>
      <c r="J51" s="15"/>
    </row>
    <row r="52" spans="1:10" ht="18" customHeight="1">
      <c r="A52" s="17"/>
      <c r="B52" s="18"/>
      <c r="C52" s="21"/>
      <c r="D52" s="21"/>
      <c r="F52" s="15"/>
      <c r="G52" s="15"/>
      <c r="H52" s="15"/>
      <c r="I52" s="15"/>
      <c r="J52" s="15"/>
    </row>
    <row r="53" spans="1:10" ht="18" customHeight="1">
      <c r="A53" s="15"/>
      <c r="B53" s="15"/>
      <c r="C53" s="15"/>
      <c r="D53" s="15"/>
      <c r="F53" s="15"/>
      <c r="G53" s="15"/>
      <c r="H53" s="15"/>
      <c r="I53" s="15"/>
      <c r="J53" s="15"/>
    </row>
    <row r="54" spans="1:10" ht="18" customHeight="1">
      <c r="A54" s="17"/>
      <c r="B54" s="18"/>
      <c r="C54" s="24"/>
      <c r="D54" s="24"/>
      <c r="F54" s="15"/>
      <c r="G54" s="15"/>
      <c r="H54" s="15"/>
      <c r="I54" s="15"/>
      <c r="J54" s="15"/>
    </row>
    <row r="55" spans="1:10" ht="18" customHeight="1">
      <c r="A55" s="17"/>
      <c r="B55" s="18"/>
      <c r="C55" s="21"/>
      <c r="D55" s="21"/>
      <c r="F55" s="15"/>
      <c r="G55" s="15"/>
      <c r="H55" s="15"/>
      <c r="I55" s="15"/>
      <c r="J55" s="15"/>
    </row>
    <row r="56" spans="1:10" ht="18" customHeight="1">
      <c r="A56" s="15"/>
      <c r="B56" s="15"/>
      <c r="C56" s="15"/>
      <c r="D56" s="15"/>
      <c r="F56" s="15"/>
      <c r="G56" s="15"/>
      <c r="H56" s="15"/>
      <c r="I56" s="15"/>
      <c r="J56" s="15"/>
    </row>
    <row r="57" spans="1:10" ht="18" customHeight="1">
      <c r="A57" s="17"/>
      <c r="B57" s="15"/>
      <c r="C57" s="25"/>
      <c r="D57" s="15"/>
      <c r="F57" s="15"/>
      <c r="G57" s="17"/>
      <c r="H57" s="15"/>
      <c r="I57" s="15"/>
      <c r="J57" s="15"/>
    </row>
    <row r="58" spans="1:10" ht="18" customHeight="1">
      <c r="A58" s="15"/>
      <c r="B58" s="15"/>
      <c r="C58" s="15"/>
      <c r="D58" s="15"/>
      <c r="F58" s="15"/>
      <c r="G58" s="15"/>
      <c r="H58" s="15"/>
      <c r="I58" s="15"/>
      <c r="J58" s="15"/>
    </row>
    <row r="59" spans="1:10">
      <c r="A59" s="15"/>
      <c r="B59" s="15"/>
      <c r="C59" s="15"/>
      <c r="D59" s="15"/>
      <c r="F59" s="15"/>
      <c r="G59" s="15"/>
      <c r="H59" s="15"/>
    </row>
    <row r="60" spans="1:10">
      <c r="A60" s="15"/>
      <c r="B60" s="15"/>
      <c r="C60" s="15"/>
      <c r="D60" s="15"/>
      <c r="F60" s="15"/>
      <c r="G60" s="15"/>
      <c r="H60" s="15"/>
    </row>
    <row r="61" spans="1:10">
      <c r="A61" s="15"/>
      <c r="B61" s="15"/>
      <c r="C61" s="15"/>
      <c r="D61" s="15"/>
      <c r="F61" s="15"/>
      <c r="G61" s="15"/>
      <c r="H61" s="15"/>
    </row>
  </sheetData>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hyperlink ref="A5" location="'支給申請額算定シート（Ⅱ．統合関係医療機関）'!B3" display="Ⅱ"/>
    <hyperlink ref="A6" location="'支給申請額算定シート（Ⅲ．統合関係医療機関）'!B3" display="Ⅲ"/>
    <hyperlink ref="A7" location="'支給申請額算定シート（Ⅳ．統合関係医療機関）'!B3" display="Ⅳ"/>
    <hyperlink ref="A8" location="'支給申請額算定シート（Ⅴ．統合関係医療機関）'!B3" display="Ⅴ"/>
    <hyperlink ref="A9" location="'支給申請額算定シート（Ⅵ．統合関係医療機関）'!B3" display="Ⅵ"/>
    <hyperlink ref="A10" location="'支給申請額算定シート（Ⅶ．統合関係医療機関）'!B3" display="Ⅶ"/>
    <hyperlink ref="A11" location="'支給申請額算定シート（Ⅷ．統合関係医療機関）'!B3" display="Ⅷ"/>
    <hyperlink ref="A12" location="'支給申請額算定シート（Ⅸ．統合関係医療機関）'!B3" display="Ⅸ"/>
    <hyperlink ref="A13" location="'支給申請額算定シート（Ⅹ．統合関係医療機関）'!B3" display="Ⅹ"/>
  </hyperlinks>
  <pageMargins left="0.7" right="0.7" top="0.75" bottom="0.75" header="0.3" footer="0.3"/>
  <pageSetup paperSize="9" scale="52"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35</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36</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G5" sqref="G5"/>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18" t="s">
        <v>16</v>
      </c>
      <c r="B2" s="118" t="s">
        <v>109</v>
      </c>
      <c r="C2" s="270" t="s">
        <v>21</v>
      </c>
      <c r="D2" s="271"/>
      <c r="E2" s="271"/>
      <c r="F2" s="272"/>
      <c r="G2" s="229" t="s">
        <v>110</v>
      </c>
      <c r="H2" s="229"/>
      <c r="I2" s="229"/>
      <c r="K2" s="104"/>
      <c r="L2" s="104"/>
      <c r="M2" s="105"/>
      <c r="N2" s="105"/>
      <c r="O2" s="105"/>
      <c r="P2" s="105"/>
      <c r="Q2" s="104"/>
      <c r="R2" s="104"/>
      <c r="S2" s="105"/>
      <c r="T2" s="105"/>
      <c r="U2" s="105"/>
      <c r="V2" s="105"/>
      <c r="W2" s="104"/>
    </row>
    <row r="3" spans="1:23" ht="26.25" customHeight="1">
      <c r="A3" s="267" t="s">
        <v>27</v>
      </c>
      <c r="B3" s="119"/>
      <c r="C3" s="273"/>
      <c r="D3" s="274"/>
      <c r="E3" s="274"/>
      <c r="F3" s="275"/>
      <c r="G3" s="279"/>
      <c r="H3" s="279"/>
      <c r="I3" s="279"/>
    </row>
    <row r="4" spans="1:23" ht="15" customHeight="1">
      <c r="A4" s="267"/>
      <c r="B4" s="118" t="s">
        <v>22</v>
      </c>
      <c r="C4" s="268" t="s">
        <v>20</v>
      </c>
      <c r="D4" s="268"/>
      <c r="K4" s="104"/>
      <c r="L4" s="104"/>
      <c r="M4" s="105"/>
      <c r="N4" s="105"/>
      <c r="O4" s="105"/>
      <c r="P4" s="105"/>
      <c r="Q4" s="104"/>
      <c r="R4" s="104"/>
      <c r="S4" s="105"/>
      <c r="T4" s="105"/>
      <c r="U4" s="105"/>
      <c r="V4" s="105"/>
      <c r="W4" s="104"/>
    </row>
    <row r="5" spans="1:23" ht="26.25" customHeight="1">
      <c r="A5" s="267"/>
      <c r="B5" s="115"/>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42" t="s">
        <v>2</v>
      </c>
      <c r="D25" s="142" t="s">
        <v>11</v>
      </c>
      <c r="E25" s="142"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51" t="s">
        <v>51</v>
      </c>
      <c r="C41" s="142" t="s">
        <v>0</v>
      </c>
      <c r="D41" s="142" t="s">
        <v>1</v>
      </c>
      <c r="E41" s="142" t="s">
        <v>4</v>
      </c>
      <c r="F41" s="142"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58" t="s">
        <v>13</v>
      </c>
      <c r="D55" s="159" t="s">
        <v>89</v>
      </c>
      <c r="E55" s="15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58" t="s">
        <v>13</v>
      </c>
      <c r="D58" s="159" t="s">
        <v>89</v>
      </c>
      <c r="E58" s="15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18">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28</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29</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30</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31</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32</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formula1>"存続,廃止,廃止（有床診療所化）,廃止（無床診療所化）"</formula1>
    </dataValidation>
    <dataValidation imeMode="disabled" allowBlank="1" showInputMessage="1" showErrorMessage="1" sqref="C11:G11"/>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operator="greaterThanOrEqual" allowBlank="1" showInputMessage="1" showErrorMessage="1" error="0以上の値を入力してください。" sqref="C9:G10 C18:F18 C42:E43">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list" allowBlank="1" showInputMessage="1" showErrorMessage="1" sqref="H53">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33</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17" customWidth="1"/>
    <col min="2" max="2" width="27.375" style="117" customWidth="1"/>
    <col min="3" max="8" width="10.75" style="117" customWidth="1"/>
    <col min="9" max="9" width="16.5" style="117" customWidth="1"/>
    <col min="10" max="12" width="9" style="117" hidden="1" customWidth="1"/>
    <col min="13" max="20" width="11.625" style="117" hidden="1" customWidth="1"/>
    <col min="21" max="21" width="11.625" style="117" customWidth="1"/>
    <col min="22" max="16384" width="9" style="117"/>
  </cols>
  <sheetData>
    <row r="1" spans="1:23" ht="34.5" customHeight="1">
      <c r="A1" s="116" t="s">
        <v>8</v>
      </c>
    </row>
    <row r="2" spans="1:23" ht="15" customHeight="1">
      <c r="A2" s="176" t="s">
        <v>5</v>
      </c>
      <c r="B2" s="176" t="s">
        <v>71</v>
      </c>
      <c r="C2" s="270" t="s">
        <v>6</v>
      </c>
      <c r="D2" s="271"/>
      <c r="E2" s="271"/>
      <c r="F2" s="272"/>
      <c r="G2" s="229" t="s">
        <v>63</v>
      </c>
      <c r="H2" s="229"/>
      <c r="I2" s="229"/>
      <c r="K2" s="104"/>
      <c r="L2" s="104"/>
      <c r="M2" s="105"/>
      <c r="N2" s="105"/>
      <c r="O2" s="105"/>
      <c r="P2" s="105"/>
      <c r="Q2" s="104"/>
      <c r="R2" s="104"/>
      <c r="S2" s="105"/>
      <c r="T2" s="105"/>
      <c r="U2" s="105"/>
      <c r="V2" s="105"/>
      <c r="W2" s="104"/>
    </row>
    <row r="3" spans="1:23" ht="26.25" customHeight="1">
      <c r="A3" s="267" t="s">
        <v>34</v>
      </c>
      <c r="B3" s="181"/>
      <c r="C3" s="306"/>
      <c r="D3" s="307"/>
      <c r="E3" s="307"/>
      <c r="F3" s="308"/>
      <c r="G3" s="269"/>
      <c r="H3" s="269"/>
      <c r="I3" s="269"/>
    </row>
    <row r="4" spans="1:23" ht="15" customHeight="1">
      <c r="A4" s="267"/>
      <c r="B4" s="176" t="s">
        <v>7</v>
      </c>
      <c r="C4" s="268" t="s">
        <v>20</v>
      </c>
      <c r="D4" s="268"/>
      <c r="K4" s="104"/>
      <c r="L4" s="104"/>
      <c r="M4" s="105"/>
      <c r="N4" s="105"/>
      <c r="O4" s="105"/>
      <c r="P4" s="105"/>
      <c r="Q4" s="104"/>
      <c r="R4" s="104"/>
      <c r="S4" s="105"/>
      <c r="T4" s="105"/>
      <c r="U4" s="105"/>
      <c r="V4" s="105"/>
      <c r="W4" s="104"/>
    </row>
    <row r="5" spans="1:23" ht="26.25" customHeight="1">
      <c r="A5" s="267"/>
      <c r="B5" s="181"/>
      <c r="C5" s="269"/>
      <c r="D5" s="269"/>
      <c r="K5" s="104"/>
      <c r="L5" s="104"/>
      <c r="M5" s="105"/>
      <c r="N5" s="105"/>
      <c r="O5" s="105"/>
      <c r="P5" s="105"/>
    </row>
    <row r="6" spans="1:23" ht="19.5" thickBot="1"/>
    <row r="7" spans="1:23" ht="14.1" customHeight="1" thickBot="1">
      <c r="A7" s="229">
        <v>1</v>
      </c>
      <c r="B7" s="236" t="s">
        <v>72</v>
      </c>
      <c r="C7" s="230" t="s">
        <v>0</v>
      </c>
      <c r="D7" s="232" t="s">
        <v>1</v>
      </c>
      <c r="E7" s="234" t="s">
        <v>2</v>
      </c>
      <c r="F7" s="256" t="s">
        <v>4</v>
      </c>
      <c r="G7" s="240" t="s">
        <v>3</v>
      </c>
      <c r="H7" s="242" t="s">
        <v>9</v>
      </c>
      <c r="I7" s="120"/>
    </row>
    <row r="8" spans="1:23" ht="14.1" customHeight="1" thickBot="1">
      <c r="A8" s="229"/>
      <c r="B8" s="237"/>
      <c r="C8" s="231"/>
      <c r="D8" s="233"/>
      <c r="E8" s="234"/>
      <c r="F8" s="257"/>
      <c r="G8" s="241"/>
      <c r="H8" s="243"/>
      <c r="I8" s="121" t="s">
        <v>74</v>
      </c>
      <c r="K8" s="117" t="s">
        <v>137</v>
      </c>
    </row>
    <row r="9" spans="1:23" ht="24" customHeight="1">
      <c r="A9" s="229"/>
      <c r="B9" s="122" t="s">
        <v>49</v>
      </c>
      <c r="C9" s="51"/>
      <c r="D9" s="52"/>
      <c r="E9" s="53"/>
      <c r="F9" s="54"/>
      <c r="G9" s="55"/>
      <c r="H9" s="123">
        <f>SUM(C9:G9)</f>
        <v>0</v>
      </c>
      <c r="I9" s="124">
        <f>SUM(C9,D9,F9)</f>
        <v>0</v>
      </c>
      <c r="K9" s="244" t="s">
        <v>78</v>
      </c>
      <c r="L9" s="245"/>
    </row>
    <row r="10" spans="1:23" ht="24" customHeight="1" thickBot="1">
      <c r="A10" s="229"/>
      <c r="B10" s="125" t="s">
        <v>73</v>
      </c>
      <c r="C10" s="56"/>
      <c r="D10" s="57"/>
      <c r="E10" s="58"/>
      <c r="F10" s="59"/>
      <c r="G10" s="60"/>
      <c r="H10" s="126">
        <f>SUM(C10:G10)</f>
        <v>0</v>
      </c>
      <c r="I10" s="127">
        <f>SUM(C10,D10,F10)</f>
        <v>0</v>
      </c>
      <c r="K10" s="246"/>
      <c r="L10" s="247"/>
    </row>
    <row r="11" spans="1:23" ht="24" customHeight="1" thickTop="1" thickBot="1">
      <c r="A11" s="229"/>
      <c r="B11" s="128" t="str">
        <f>"③　統合前病床数＝"&amp; $K11&amp;" （※２）"</f>
        <v>③　統合前病床数＝② （※２）</v>
      </c>
      <c r="C11" s="46">
        <f>IF($K11="①",C9,C10)</f>
        <v>0</v>
      </c>
      <c r="D11" s="47">
        <f>IF($K11="①",D9,D10)</f>
        <v>0</v>
      </c>
      <c r="E11" s="48">
        <f>IF($K11="①",E9,E10)</f>
        <v>0</v>
      </c>
      <c r="F11" s="49">
        <f>IF($K11="①",F9,F10)</f>
        <v>0</v>
      </c>
      <c r="G11" s="50">
        <f>IF($K11="①",G9,G10)</f>
        <v>0</v>
      </c>
      <c r="H11" s="129">
        <f>SUM(C11:G11)</f>
        <v>0</v>
      </c>
      <c r="I11" s="49">
        <f>SUM(C11,D11,F11)</f>
        <v>0</v>
      </c>
      <c r="K11" s="248" t="str">
        <f>IF(I9&lt;I10,"①","②")</f>
        <v>②</v>
      </c>
      <c r="L11" s="249"/>
    </row>
    <row r="12" spans="1:23" s="130" customFormat="1" ht="54" customHeight="1">
      <c r="A12" s="238" t="s">
        <v>75</v>
      </c>
      <c r="B12" s="239"/>
      <c r="C12" s="239"/>
      <c r="D12" s="239"/>
      <c r="E12" s="239"/>
      <c r="F12" s="239"/>
      <c r="G12" s="239"/>
      <c r="H12" s="239"/>
      <c r="I12" s="239"/>
      <c r="N12" s="117"/>
      <c r="O12" s="117"/>
      <c r="P12" s="117"/>
      <c r="Q12" s="117"/>
      <c r="R12" s="117"/>
    </row>
    <row r="13" spans="1:23" s="130" customFormat="1">
      <c r="A13" s="239" t="s">
        <v>76</v>
      </c>
      <c r="B13" s="239"/>
      <c r="C13" s="239"/>
      <c r="D13" s="239"/>
      <c r="E13" s="239"/>
      <c r="F13" s="239"/>
      <c r="G13" s="239"/>
      <c r="H13" s="239"/>
      <c r="I13" s="239"/>
      <c r="K13" s="117"/>
      <c r="L13" s="117"/>
      <c r="M13" s="117"/>
      <c r="N13" s="117"/>
      <c r="O13" s="117"/>
      <c r="P13" s="117"/>
      <c r="Q13" s="117"/>
      <c r="R13" s="117"/>
      <c r="S13" s="169"/>
    </row>
    <row r="14" spans="1:23" s="130" customFormat="1" ht="19.5" thickBot="1">
      <c r="A14" s="239" t="s">
        <v>77</v>
      </c>
      <c r="B14" s="239"/>
      <c r="C14" s="239"/>
      <c r="D14" s="239"/>
      <c r="E14" s="239"/>
      <c r="F14" s="239"/>
      <c r="G14" s="239"/>
      <c r="H14" s="239"/>
      <c r="I14" s="239"/>
      <c r="K14" s="117" t="s">
        <v>118</v>
      </c>
      <c r="L14" s="117"/>
      <c r="N14" s="117"/>
      <c r="O14" s="117"/>
      <c r="P14" s="117"/>
      <c r="Q14" s="117"/>
      <c r="R14" s="117"/>
      <c r="S14" s="168"/>
    </row>
    <row r="15" spans="1:23" ht="14.1" customHeight="1" thickBot="1">
      <c r="A15" s="130"/>
      <c r="B15" s="130"/>
      <c r="C15" s="130"/>
      <c r="D15" s="130"/>
      <c r="E15" s="130"/>
      <c r="F15" s="130"/>
      <c r="G15" s="130"/>
      <c r="H15" s="130"/>
      <c r="I15" s="130"/>
      <c r="K15" s="250" t="s">
        <v>113</v>
      </c>
      <c r="L15" s="251"/>
      <c r="M15" s="301" t="s">
        <v>0</v>
      </c>
      <c r="N15" s="301" t="s">
        <v>1</v>
      </c>
      <c r="O15" s="301" t="s">
        <v>2</v>
      </c>
      <c r="P15" s="282" t="s">
        <v>4</v>
      </c>
      <c r="Q15" s="305" t="s">
        <v>25</v>
      </c>
      <c r="R15" s="300" t="s">
        <v>9</v>
      </c>
      <c r="S15" s="66"/>
    </row>
    <row r="16" spans="1:23" ht="14.1" customHeight="1" thickBot="1">
      <c r="A16" s="229">
        <v>2</v>
      </c>
      <c r="B16" s="235" t="s">
        <v>26</v>
      </c>
      <c r="C16" s="230" t="s">
        <v>0</v>
      </c>
      <c r="D16" s="232" t="s">
        <v>1</v>
      </c>
      <c r="E16" s="234" t="s">
        <v>2</v>
      </c>
      <c r="F16" s="256" t="s">
        <v>4</v>
      </c>
      <c r="G16" s="241" t="s">
        <v>25</v>
      </c>
      <c r="H16" s="242" t="s">
        <v>9</v>
      </c>
      <c r="I16" s="120"/>
      <c r="K16" s="252"/>
      <c r="L16" s="253"/>
      <c r="M16" s="302"/>
      <c r="N16" s="302"/>
      <c r="O16" s="302"/>
      <c r="P16" s="283"/>
      <c r="Q16" s="255"/>
      <c r="R16" s="300"/>
      <c r="S16" s="67" t="s">
        <v>79</v>
      </c>
    </row>
    <row r="17" spans="1:19" ht="14.1" customHeight="1">
      <c r="A17" s="229"/>
      <c r="B17" s="235"/>
      <c r="C17" s="231"/>
      <c r="D17" s="233"/>
      <c r="E17" s="234"/>
      <c r="F17" s="257"/>
      <c r="G17" s="241"/>
      <c r="H17" s="243"/>
      <c r="I17" s="121" t="s">
        <v>10</v>
      </c>
      <c r="K17" s="254"/>
      <c r="L17" s="255"/>
      <c r="M17" s="68">
        <f>C18-C11</f>
        <v>0</v>
      </c>
      <c r="N17" s="68">
        <f>D18-D11</f>
        <v>0</v>
      </c>
      <c r="O17" s="68">
        <f>E18-E11</f>
        <v>0</v>
      </c>
      <c r="P17" s="69">
        <f>F18-F11</f>
        <v>0</v>
      </c>
      <c r="Q17" s="70">
        <f t="shared" ref="Q17" si="0">G18-G11</f>
        <v>0</v>
      </c>
      <c r="R17" s="71">
        <f>H18-H11</f>
        <v>0</v>
      </c>
      <c r="S17" s="68">
        <f>I18-I11</f>
        <v>0</v>
      </c>
    </row>
    <row r="18" spans="1:19" ht="24" customHeight="1" thickBot="1">
      <c r="A18" s="229"/>
      <c r="B18" s="235"/>
      <c r="C18" s="62"/>
      <c r="D18" s="63"/>
      <c r="E18" s="64"/>
      <c r="F18" s="65"/>
      <c r="G18" s="131">
        <v>0</v>
      </c>
      <c r="H18" s="132">
        <f>SUM(C18:G18)</f>
        <v>0</v>
      </c>
      <c r="I18" s="133">
        <f>SUM(C18,D18,F18)</f>
        <v>0</v>
      </c>
      <c r="K18" s="303" t="s">
        <v>114</v>
      </c>
      <c r="L18" s="106" t="s">
        <v>115</v>
      </c>
      <c r="M18" s="183">
        <f>IF(M17&gt;0,M17*-1,0)</f>
        <v>0</v>
      </c>
      <c r="N18" s="183">
        <f>IF(N17&gt;0,N17*-1,0)</f>
        <v>0</v>
      </c>
      <c r="O18" s="183">
        <f>IF(O17&gt;0,O17*-1,0)</f>
        <v>0</v>
      </c>
      <c r="P18" s="184">
        <f>IF(P17&gt;0,P17*-1,0)</f>
        <v>0</v>
      </c>
      <c r="Q18" s="109"/>
      <c r="R18" s="107"/>
      <c r="S18" s="113">
        <f>IF(S17&gt;0,S17*-1,0)</f>
        <v>0</v>
      </c>
    </row>
    <row r="19" spans="1:19" s="136" customFormat="1" ht="14.1" customHeight="1" thickBot="1">
      <c r="A19" s="134"/>
      <c r="B19" s="134"/>
      <c r="C19" s="61"/>
      <c r="D19" s="61"/>
      <c r="E19" s="61"/>
      <c r="F19" s="61"/>
      <c r="G19" s="61"/>
      <c r="H19" s="61"/>
      <c r="I19" s="135"/>
      <c r="K19" s="304"/>
      <c r="L19" s="182" t="s">
        <v>116</v>
      </c>
      <c r="M19" s="185">
        <f>IF(M17&lt;0,M17*-1,0)</f>
        <v>0</v>
      </c>
      <c r="N19" s="185">
        <f t="shared" ref="N19:P19" si="1">IF(N17&lt;0,N17*-1,0)</f>
        <v>0</v>
      </c>
      <c r="O19" s="185">
        <f t="shared" si="1"/>
        <v>0</v>
      </c>
      <c r="P19" s="186">
        <f t="shared" si="1"/>
        <v>0</v>
      </c>
      <c r="Q19" s="110"/>
      <c r="R19" s="108"/>
      <c r="S19" s="114">
        <f>IF(S17&lt;0,S17*-1,0)</f>
        <v>0</v>
      </c>
    </row>
    <row r="20" spans="1:19" ht="14.1" customHeight="1">
      <c r="A20" s="229">
        <v>3</v>
      </c>
      <c r="B20" s="235" t="s">
        <v>126</v>
      </c>
      <c r="C20" s="230" t="s">
        <v>0</v>
      </c>
      <c r="D20" s="232" t="s">
        <v>1</v>
      </c>
      <c r="E20" s="234" t="s">
        <v>2</v>
      </c>
      <c r="F20" s="256" t="s">
        <v>4</v>
      </c>
      <c r="G20" s="272" t="s">
        <v>19</v>
      </c>
      <c r="H20" s="130"/>
      <c r="I20" s="130"/>
      <c r="Q20" s="137"/>
    </row>
    <row r="21" spans="1:19" ht="14.1" customHeight="1">
      <c r="A21" s="229"/>
      <c r="B21" s="235"/>
      <c r="C21" s="231"/>
      <c r="D21" s="233"/>
      <c r="E21" s="234"/>
      <c r="F21" s="257"/>
      <c r="G21" s="272"/>
      <c r="H21" s="130"/>
      <c r="I21" s="130"/>
      <c r="K21" s="112"/>
      <c r="L21" s="112"/>
      <c r="M21" s="112"/>
      <c r="N21" s="112"/>
      <c r="O21" s="112"/>
      <c r="P21" s="112"/>
      <c r="Q21" s="138"/>
      <c r="R21" s="112"/>
      <c r="S21" s="112"/>
    </row>
    <row r="22" spans="1:19" ht="24" customHeight="1" thickBot="1">
      <c r="A22" s="229"/>
      <c r="B22" s="235"/>
      <c r="C22" s="62"/>
      <c r="D22" s="63"/>
      <c r="E22" s="64"/>
      <c r="F22" s="65"/>
      <c r="G22" s="131">
        <f>SUM(C22,D22,F22)</f>
        <v>0</v>
      </c>
      <c r="H22" s="130"/>
      <c r="I22" s="130"/>
    </row>
    <row r="23" spans="1:19" ht="18.75" customHeight="1" thickBot="1">
      <c r="A23" s="139" t="s">
        <v>80</v>
      </c>
      <c r="B23" s="140"/>
      <c r="C23" s="141"/>
      <c r="D23" s="141"/>
      <c r="E23" s="141"/>
      <c r="F23" s="141"/>
      <c r="G23" s="141"/>
      <c r="H23" s="130"/>
      <c r="I23" s="130"/>
      <c r="K23" s="117" t="s">
        <v>133</v>
      </c>
      <c r="P23" s="117" t="s">
        <v>134</v>
      </c>
    </row>
    <row r="24" spans="1:19" ht="14.1" customHeight="1">
      <c r="A24" s="130"/>
      <c r="B24" s="130"/>
      <c r="C24" s="130"/>
      <c r="D24" s="130"/>
      <c r="E24" s="130"/>
      <c r="F24" s="130"/>
      <c r="G24" s="130"/>
      <c r="H24" s="130"/>
      <c r="I24" s="130"/>
      <c r="K24" s="292" t="s">
        <v>99</v>
      </c>
      <c r="L24" s="293"/>
      <c r="M24" s="81" t="s">
        <v>130</v>
      </c>
      <c r="N24" s="82" t="s">
        <v>131</v>
      </c>
      <c r="O24" s="100" t="s">
        <v>127</v>
      </c>
      <c r="P24" s="284" t="s">
        <v>100</v>
      </c>
      <c r="Q24" s="285"/>
      <c r="R24" s="83"/>
      <c r="S24" s="84"/>
    </row>
    <row r="25" spans="1:19" ht="21.75" customHeight="1">
      <c r="A25" s="229">
        <v>4</v>
      </c>
      <c r="B25" s="280" t="s">
        <v>50</v>
      </c>
      <c r="C25" s="179" t="s">
        <v>2</v>
      </c>
      <c r="D25" s="179" t="s">
        <v>11</v>
      </c>
      <c r="E25" s="179" t="s">
        <v>9</v>
      </c>
      <c r="F25" s="130"/>
      <c r="G25" s="130"/>
      <c r="H25" s="130"/>
      <c r="I25" s="130"/>
      <c r="K25" s="294"/>
      <c r="L25" s="295"/>
      <c r="M25" s="85" t="s">
        <v>101</v>
      </c>
      <c r="N25" s="86" t="s">
        <v>102</v>
      </c>
      <c r="O25" s="87" t="s">
        <v>103</v>
      </c>
      <c r="P25" s="286"/>
      <c r="Q25" s="287"/>
      <c r="R25" s="88" t="s">
        <v>104</v>
      </c>
      <c r="S25" s="89" t="s">
        <v>105</v>
      </c>
    </row>
    <row r="26" spans="1:19" ht="25.5" customHeight="1" thickBot="1">
      <c r="A26" s="229"/>
      <c r="B26" s="280"/>
      <c r="C26" s="143">
        <f>IF(E11&lt;E18,P27,0)</f>
        <v>0</v>
      </c>
      <c r="D26" s="72"/>
      <c r="E26" s="143">
        <f>SUM(C26:D26)</f>
        <v>0</v>
      </c>
      <c r="F26" s="144"/>
      <c r="G26" s="130"/>
      <c r="H26" s="130"/>
      <c r="I26" s="130"/>
      <c r="K26" s="294"/>
      <c r="L26" s="295"/>
      <c r="M26" s="90" t="s">
        <v>128</v>
      </c>
      <c r="N26" s="91" t="s">
        <v>129</v>
      </c>
      <c r="O26" s="92" t="s">
        <v>108</v>
      </c>
      <c r="P26" s="286"/>
      <c r="Q26" s="287"/>
      <c r="R26" s="93" t="s">
        <v>106</v>
      </c>
      <c r="S26" s="94" t="s">
        <v>107</v>
      </c>
    </row>
    <row r="27" spans="1:19" ht="14.1" customHeight="1" thickBot="1">
      <c r="A27" s="130"/>
      <c r="B27" s="130"/>
      <c r="C27" s="130"/>
      <c r="D27" s="130"/>
      <c r="E27" s="130"/>
      <c r="F27" s="130"/>
      <c r="G27" s="130"/>
      <c r="H27" s="130"/>
      <c r="I27" s="130"/>
      <c r="K27" s="296"/>
      <c r="L27" s="297"/>
      <c r="M27" s="95">
        <f>I11-I18</f>
        <v>0</v>
      </c>
      <c r="N27" s="96">
        <f>G22</f>
        <v>0</v>
      </c>
      <c r="O27" s="97">
        <f>IF(M27&gt;N27,M27-N27,0)</f>
        <v>0</v>
      </c>
      <c r="P27" s="288">
        <f>MIN(R27:S27)</f>
        <v>0</v>
      </c>
      <c r="Q27" s="289"/>
      <c r="R27" s="98">
        <f>O27-D26</f>
        <v>0</v>
      </c>
      <c r="S27" s="99">
        <f>E18+E22-E11</f>
        <v>0</v>
      </c>
    </row>
    <row r="28" spans="1:19" ht="14.1" customHeight="1" thickBot="1">
      <c r="A28" s="229">
        <v>5</v>
      </c>
      <c r="B28" s="235" t="s">
        <v>81</v>
      </c>
      <c r="C28" s="230" t="s">
        <v>0</v>
      </c>
      <c r="D28" s="232" t="s">
        <v>1</v>
      </c>
      <c r="E28" s="234" t="s">
        <v>2</v>
      </c>
      <c r="F28" s="256" t="s">
        <v>4</v>
      </c>
      <c r="G28" s="241" t="s">
        <v>3</v>
      </c>
      <c r="H28" s="242" t="s">
        <v>9</v>
      </c>
      <c r="I28" s="120"/>
    </row>
    <row r="29" spans="1:19" ht="14.1" customHeight="1">
      <c r="A29" s="229"/>
      <c r="B29" s="235"/>
      <c r="C29" s="231"/>
      <c r="D29" s="233"/>
      <c r="E29" s="234"/>
      <c r="F29" s="257"/>
      <c r="G29" s="241"/>
      <c r="H29" s="243"/>
      <c r="I29" s="121" t="s">
        <v>10</v>
      </c>
    </row>
    <row r="30" spans="1:19" ht="24" customHeight="1" thickBot="1">
      <c r="A30" s="229"/>
      <c r="B30" s="235"/>
      <c r="C30" s="145">
        <f>C11-C18</f>
        <v>0</v>
      </c>
      <c r="D30" s="146">
        <f>D11-D18</f>
        <v>0</v>
      </c>
      <c r="E30" s="147">
        <f>E11-E18</f>
        <v>0</v>
      </c>
      <c r="F30" s="148">
        <f>F11-F18</f>
        <v>0</v>
      </c>
      <c r="G30" s="131">
        <f>G11-G18</f>
        <v>0</v>
      </c>
      <c r="H30" s="132">
        <f>SUM(C30:G30)</f>
        <v>0</v>
      </c>
      <c r="I30" s="103">
        <f>C30+D30+F30</f>
        <v>0</v>
      </c>
    </row>
    <row r="31" spans="1:19" ht="14.1" customHeight="1" thickBot="1">
      <c r="A31" s="130"/>
      <c r="B31" s="130"/>
      <c r="C31" s="130"/>
      <c r="D31" s="130"/>
      <c r="E31" s="130"/>
      <c r="F31" s="130"/>
      <c r="G31" s="130"/>
      <c r="H31" s="130"/>
    </row>
    <row r="32" spans="1:19" ht="24.95" customHeight="1">
      <c r="A32" s="130"/>
      <c r="B32" s="130"/>
      <c r="C32" s="130"/>
      <c r="D32" s="130"/>
      <c r="F32" s="101" t="s">
        <v>111</v>
      </c>
      <c r="G32" s="171" t="s">
        <v>122</v>
      </c>
      <c r="H32" s="187" t="s">
        <v>132</v>
      </c>
      <c r="I32" s="102" t="s">
        <v>112</v>
      </c>
    </row>
    <row r="33" spans="1:19" ht="24.95" customHeight="1" thickBot="1">
      <c r="A33" s="130"/>
      <c r="B33" s="130"/>
      <c r="C33" s="130"/>
      <c r="D33" s="130"/>
      <c r="F33" s="68">
        <f>I30</f>
        <v>0</v>
      </c>
      <c r="G33" s="68">
        <f>E26</f>
        <v>0</v>
      </c>
      <c r="H33" s="69">
        <f>G22</f>
        <v>0</v>
      </c>
      <c r="I33" s="133">
        <f>IF(F33-G33-H33&lt;0,0,F33-G33-H33)</f>
        <v>0</v>
      </c>
    </row>
    <row r="34" spans="1:19" ht="14.1" customHeight="1" thickBot="1">
      <c r="A34" s="130"/>
      <c r="B34" s="130"/>
      <c r="C34" s="130"/>
      <c r="D34" s="130"/>
      <c r="E34" s="130"/>
      <c r="F34" s="130"/>
      <c r="G34" s="130"/>
      <c r="H34" s="130"/>
      <c r="I34" s="111" t="s">
        <v>117</v>
      </c>
    </row>
    <row r="35" spans="1:19" ht="14.1" customHeight="1" thickBot="1">
      <c r="A35" s="229">
        <v>6</v>
      </c>
      <c r="B35" s="264" t="s">
        <v>82</v>
      </c>
      <c r="C35" s="230" t="s">
        <v>0</v>
      </c>
      <c r="D35" s="232" t="s">
        <v>1</v>
      </c>
      <c r="E35" s="234" t="s">
        <v>2</v>
      </c>
      <c r="F35" s="256" t="s">
        <v>4</v>
      </c>
      <c r="G35" s="241" t="s">
        <v>25</v>
      </c>
      <c r="H35" s="242" t="s">
        <v>9</v>
      </c>
      <c r="I35" s="120"/>
    </row>
    <row r="36" spans="1:19" ht="14.1" customHeight="1">
      <c r="A36" s="229"/>
      <c r="B36" s="265"/>
      <c r="C36" s="231"/>
      <c r="D36" s="233"/>
      <c r="E36" s="234"/>
      <c r="F36" s="257"/>
      <c r="G36" s="241"/>
      <c r="H36" s="243"/>
      <c r="I36" s="121" t="s">
        <v>10</v>
      </c>
    </row>
    <row r="37" spans="1:19" ht="24" customHeight="1">
      <c r="A37" s="229"/>
      <c r="B37" s="149" t="s">
        <v>49</v>
      </c>
      <c r="C37" s="42"/>
      <c r="D37" s="43"/>
      <c r="E37" s="64"/>
      <c r="F37" s="44"/>
      <c r="G37" s="45"/>
      <c r="H37" s="132">
        <f>SUM(C37:G37)</f>
        <v>0</v>
      </c>
      <c r="I37" s="150">
        <f>SUM(C37,D37,F37)</f>
        <v>0</v>
      </c>
    </row>
    <row r="38" spans="1:19" ht="24" customHeight="1" thickBot="1">
      <c r="A38" s="229"/>
      <c r="B38" s="149" t="s">
        <v>83</v>
      </c>
      <c r="C38" s="62"/>
      <c r="D38" s="63"/>
      <c r="E38" s="64"/>
      <c r="F38" s="65"/>
      <c r="G38" s="45"/>
      <c r="H38" s="132">
        <f>SUM(C38:G38)</f>
        <v>0</v>
      </c>
      <c r="I38" s="148">
        <f>SUM(C38,D38,F38)</f>
        <v>0</v>
      </c>
    </row>
    <row r="39" spans="1:19" ht="18.75" customHeight="1">
      <c r="A39" s="139" t="s">
        <v>84</v>
      </c>
      <c r="B39" s="140"/>
      <c r="C39" s="141"/>
      <c r="D39" s="141"/>
      <c r="E39" s="141"/>
      <c r="F39" s="141"/>
      <c r="G39" s="141"/>
      <c r="H39" s="130"/>
      <c r="I39" s="130"/>
      <c r="M39" s="117" t="s">
        <v>135</v>
      </c>
    </row>
    <row r="40" spans="1:19" ht="14.1" customHeight="1" thickBot="1">
      <c r="A40" s="130"/>
      <c r="B40" s="130"/>
      <c r="C40" s="130"/>
      <c r="D40" s="130"/>
      <c r="E40" s="130"/>
      <c r="F40" s="130"/>
      <c r="G40" s="130"/>
      <c r="H40" s="130"/>
      <c r="I40" s="130"/>
      <c r="M40" s="117" t="s">
        <v>119</v>
      </c>
      <c r="N40" s="117" t="s">
        <v>136</v>
      </c>
      <c r="Q40" s="117" t="s">
        <v>136</v>
      </c>
    </row>
    <row r="41" spans="1:19" ht="33" customHeight="1">
      <c r="A41" s="261">
        <v>7</v>
      </c>
      <c r="B41" s="177" t="s">
        <v>51</v>
      </c>
      <c r="C41" s="179" t="s">
        <v>0</v>
      </c>
      <c r="D41" s="179" t="s">
        <v>1</v>
      </c>
      <c r="E41" s="179" t="s">
        <v>4</v>
      </c>
      <c r="F41" s="179" t="s">
        <v>9</v>
      </c>
      <c r="G41" s="130"/>
      <c r="H41" s="130"/>
      <c r="I41" s="130"/>
      <c r="M41" s="170" t="s">
        <v>120</v>
      </c>
      <c r="N41" s="80" t="s">
        <v>121</v>
      </c>
      <c r="Q41" s="298" t="s">
        <v>92</v>
      </c>
      <c r="R41" s="299"/>
      <c r="S41" s="74" t="s">
        <v>93</v>
      </c>
    </row>
    <row r="42" spans="1:19" ht="23.25" customHeight="1">
      <c r="A42" s="262"/>
      <c r="B42" s="152" t="s">
        <v>85</v>
      </c>
      <c r="C42" s="73"/>
      <c r="D42" s="73"/>
      <c r="E42" s="73"/>
      <c r="F42" s="153">
        <f>SUM(C42:E42)</f>
        <v>0</v>
      </c>
      <c r="G42" s="130"/>
      <c r="H42" s="130"/>
      <c r="I42" s="130"/>
      <c r="M42" s="154">
        <f>IF(AND(I37&lt;&gt;I38,H53="Ｂ"),E53,E52)</f>
        <v>0</v>
      </c>
      <c r="N42" s="155">
        <f>IF(AND(I37&lt;&gt;I38,H53="Ｂ"),C53,C52)</f>
        <v>0</v>
      </c>
      <c r="Q42" s="75">
        <v>0</v>
      </c>
      <c r="R42" s="76" t="s">
        <v>94</v>
      </c>
      <c r="S42" s="69">
        <v>1140</v>
      </c>
    </row>
    <row r="43" spans="1:19" ht="23.25" customHeight="1">
      <c r="A43" s="263"/>
      <c r="B43" s="152" t="s">
        <v>86</v>
      </c>
      <c r="C43" s="73"/>
      <c r="D43" s="73"/>
      <c r="E43" s="73"/>
      <c r="F43" s="153">
        <f>SUM(C43:E43)</f>
        <v>0</v>
      </c>
      <c r="G43" s="130"/>
      <c r="H43" s="130"/>
      <c r="I43" s="130"/>
      <c r="Q43" s="75">
        <v>0.5</v>
      </c>
      <c r="R43" s="76" t="s">
        <v>95</v>
      </c>
      <c r="S43" s="69">
        <v>1368</v>
      </c>
    </row>
    <row r="44" spans="1:19" ht="23.25" customHeight="1">
      <c r="A44" s="259" t="s">
        <v>87</v>
      </c>
      <c r="B44" s="260"/>
      <c r="C44" s="260"/>
      <c r="D44" s="260"/>
      <c r="E44" s="260"/>
      <c r="F44" s="260"/>
      <c r="G44" s="260"/>
      <c r="H44" s="260"/>
      <c r="I44" s="260"/>
      <c r="Q44" s="75">
        <v>0.6</v>
      </c>
      <c r="R44" s="76" t="s">
        <v>96</v>
      </c>
      <c r="S44" s="69">
        <v>1596</v>
      </c>
    </row>
    <row r="45" spans="1:19" ht="23.25" customHeight="1">
      <c r="A45" s="260"/>
      <c r="B45" s="260"/>
      <c r="C45" s="260"/>
      <c r="D45" s="260"/>
      <c r="E45" s="260"/>
      <c r="F45" s="260"/>
      <c r="G45" s="260"/>
      <c r="H45" s="260"/>
      <c r="I45" s="260"/>
      <c r="Q45" s="75">
        <v>0.7</v>
      </c>
      <c r="R45" s="76" t="s">
        <v>97</v>
      </c>
      <c r="S45" s="69">
        <v>1824</v>
      </c>
    </row>
    <row r="46" spans="1:19" ht="23.25" customHeight="1">
      <c r="A46" s="260"/>
      <c r="B46" s="260"/>
      <c r="C46" s="260"/>
      <c r="D46" s="260"/>
      <c r="E46" s="260"/>
      <c r="F46" s="260"/>
      <c r="G46" s="260"/>
      <c r="H46" s="260"/>
      <c r="I46" s="260"/>
      <c r="Q46" s="75">
        <v>0.8</v>
      </c>
      <c r="R46" s="76" t="s">
        <v>98</v>
      </c>
      <c r="S46" s="69">
        <v>2052</v>
      </c>
    </row>
    <row r="47" spans="1:19" ht="23.25" customHeight="1" thickBot="1">
      <c r="A47" s="260"/>
      <c r="B47" s="260"/>
      <c r="C47" s="260"/>
      <c r="D47" s="260"/>
      <c r="E47" s="260"/>
      <c r="F47" s="260"/>
      <c r="G47" s="260"/>
      <c r="H47" s="260"/>
      <c r="I47" s="260"/>
      <c r="Q47" s="77">
        <v>0.9</v>
      </c>
      <c r="R47" s="78"/>
      <c r="S47" s="79">
        <v>2280</v>
      </c>
    </row>
    <row r="48" spans="1:19" ht="23.25" customHeight="1">
      <c r="A48" s="260"/>
      <c r="B48" s="260"/>
      <c r="C48" s="260"/>
      <c r="D48" s="260"/>
      <c r="E48" s="260"/>
      <c r="F48" s="260"/>
      <c r="G48" s="260"/>
      <c r="H48" s="260"/>
      <c r="I48" s="260"/>
      <c r="J48" s="130"/>
    </row>
    <row r="49" spans="1:19" s="61" customFormat="1">
      <c r="A49" s="276" t="s">
        <v>88</v>
      </c>
      <c r="B49" s="276"/>
      <c r="C49" s="276"/>
      <c r="D49" s="276"/>
      <c r="E49" s="276"/>
      <c r="F49" s="276"/>
      <c r="G49" s="276"/>
      <c r="H49" s="276"/>
      <c r="I49" s="276"/>
      <c r="J49" s="130"/>
      <c r="K49" s="117"/>
      <c r="L49" s="117"/>
      <c r="M49" s="117"/>
      <c r="N49" s="117"/>
      <c r="O49" s="117"/>
      <c r="P49" s="117"/>
      <c r="Q49" s="117"/>
      <c r="R49" s="117"/>
      <c r="S49" s="117"/>
    </row>
    <row r="50" spans="1:19" ht="14.1" customHeight="1">
      <c r="A50" s="130"/>
      <c r="B50" s="130"/>
      <c r="C50" s="130"/>
      <c r="D50" s="130"/>
      <c r="E50" s="130"/>
      <c r="F50" s="130"/>
      <c r="G50" s="130"/>
      <c r="H50" s="130"/>
      <c r="I50" s="130"/>
    </row>
    <row r="51" spans="1:19" s="130" customFormat="1" ht="24" customHeight="1">
      <c r="A51" s="261">
        <v>8</v>
      </c>
      <c r="B51" s="156" t="s">
        <v>52</v>
      </c>
      <c r="C51" s="266" t="s">
        <v>53</v>
      </c>
      <c r="D51" s="266"/>
      <c r="E51" s="266" t="s">
        <v>12</v>
      </c>
      <c r="F51" s="266"/>
      <c r="H51" s="280" t="s">
        <v>54</v>
      </c>
      <c r="K51" s="117"/>
      <c r="L51" s="117"/>
      <c r="M51" s="117"/>
      <c r="N51" s="117"/>
      <c r="O51" s="117"/>
      <c r="P51" s="117"/>
      <c r="Q51" s="117"/>
      <c r="R51" s="117"/>
      <c r="S51" s="117"/>
    </row>
    <row r="52" spans="1:19" s="130" customFormat="1" ht="24" customHeight="1">
      <c r="A52" s="262"/>
      <c r="B52" s="157" t="s">
        <v>55</v>
      </c>
      <c r="C52" s="290">
        <f>IFERROR(ROUNDDOWN(F42/I37*1/365,3),0)</f>
        <v>0</v>
      </c>
      <c r="D52" s="290"/>
      <c r="E52" s="291">
        <f>ROUNDDOWN(C52*I37,0)</f>
        <v>0</v>
      </c>
      <c r="F52" s="291"/>
      <c r="G52" s="130" t="s">
        <v>56</v>
      </c>
      <c r="H52" s="281"/>
      <c r="I52" s="134" t="s">
        <v>61</v>
      </c>
      <c r="K52" s="117"/>
      <c r="L52" s="117"/>
      <c r="M52" s="117"/>
      <c r="N52" s="117"/>
      <c r="O52" s="117"/>
      <c r="P52" s="117"/>
      <c r="Q52" s="117"/>
      <c r="R52" s="117"/>
      <c r="S52" s="117"/>
    </row>
    <row r="53" spans="1:19" s="130" customFormat="1" ht="24" customHeight="1">
      <c r="A53" s="263"/>
      <c r="B53" s="157" t="s">
        <v>57</v>
      </c>
      <c r="C53" s="290">
        <f>IFERROR(ROUNDDOWN(F43/I38*1/365,3),0)</f>
        <v>0</v>
      </c>
      <c r="D53" s="290"/>
      <c r="E53" s="291">
        <f>ROUNDDOWN(C53*I38,0)</f>
        <v>0</v>
      </c>
      <c r="F53" s="291"/>
      <c r="G53" s="130" t="s">
        <v>56</v>
      </c>
      <c r="H53" s="41" t="s">
        <v>58</v>
      </c>
      <c r="I53" s="134" t="s">
        <v>62</v>
      </c>
      <c r="K53" s="117"/>
      <c r="L53" s="117"/>
      <c r="M53" s="117"/>
      <c r="N53" s="117"/>
      <c r="O53" s="117"/>
      <c r="P53" s="117"/>
      <c r="Q53" s="117"/>
      <c r="R53" s="117"/>
      <c r="S53" s="117"/>
    </row>
    <row r="54" spans="1:19" ht="14.1" customHeight="1">
      <c r="A54" s="130"/>
      <c r="B54" s="130"/>
      <c r="C54" s="130"/>
      <c r="D54" s="130"/>
      <c r="E54" s="130"/>
      <c r="F54" s="130"/>
      <c r="G54" s="130"/>
      <c r="H54" s="130"/>
    </row>
    <row r="55" spans="1:19" ht="25.5" customHeight="1">
      <c r="A55" s="229">
        <v>9</v>
      </c>
      <c r="B55" s="258" t="s">
        <v>90</v>
      </c>
      <c r="C55" s="178" t="s">
        <v>13</v>
      </c>
      <c r="D55" s="180" t="s">
        <v>89</v>
      </c>
      <c r="E55" s="178" t="s">
        <v>14</v>
      </c>
      <c r="G55" s="130"/>
      <c r="H55" s="130"/>
    </row>
    <row r="56" spans="1:19" ht="25.5" customHeight="1">
      <c r="A56" s="229"/>
      <c r="B56" s="258"/>
      <c r="C56" s="160">
        <f>VLOOKUP(N42,Q42:S47,3)</f>
        <v>1140</v>
      </c>
      <c r="D56" s="154">
        <f>IF(I11&lt;M42,0,IF(I11-M42&gt;I33,I33,I11-M42))</f>
        <v>0</v>
      </c>
      <c r="E56" s="160">
        <f>IF(D56&gt;0,C56*D56,0)</f>
        <v>0</v>
      </c>
      <c r="G56" s="130"/>
      <c r="H56" s="130"/>
      <c r="I56" s="130"/>
    </row>
    <row r="57" spans="1:19" ht="14.1" customHeight="1">
      <c r="A57" s="130"/>
      <c r="B57" s="130"/>
      <c r="C57" s="130"/>
      <c r="D57" s="130"/>
      <c r="E57" s="130"/>
      <c r="F57" s="130"/>
      <c r="G57" s="130"/>
      <c r="H57" s="130"/>
      <c r="I57" s="130"/>
    </row>
    <row r="58" spans="1:19" ht="25.5" customHeight="1">
      <c r="A58" s="229">
        <v>10</v>
      </c>
      <c r="B58" s="258" t="s">
        <v>91</v>
      </c>
      <c r="C58" s="178" t="s">
        <v>13</v>
      </c>
      <c r="D58" s="180" t="s">
        <v>89</v>
      </c>
      <c r="E58" s="178" t="s">
        <v>14</v>
      </c>
      <c r="G58" s="130"/>
      <c r="H58" s="130"/>
      <c r="I58" s="130"/>
    </row>
    <row r="59" spans="1:19" ht="25.5" customHeight="1">
      <c r="A59" s="229"/>
      <c r="B59" s="258"/>
      <c r="C59" s="160">
        <f>S47</f>
        <v>2280</v>
      </c>
      <c r="D59" s="161">
        <f>I33-D56</f>
        <v>0</v>
      </c>
      <c r="E59" s="160">
        <f>C59*D59</f>
        <v>0</v>
      </c>
      <c r="G59" s="130"/>
      <c r="H59" s="130"/>
      <c r="I59" s="130"/>
    </row>
    <row r="60" spans="1:19" ht="14.1" customHeight="1">
      <c r="A60" s="130"/>
      <c r="B60" s="130"/>
      <c r="C60" s="130"/>
      <c r="D60" s="130"/>
      <c r="E60" s="130"/>
      <c r="F60" s="130"/>
      <c r="G60" s="130"/>
      <c r="H60" s="130"/>
      <c r="I60" s="130"/>
    </row>
    <row r="61" spans="1:19" ht="23.1" customHeight="1">
      <c r="A61" s="176">
        <v>11</v>
      </c>
      <c r="B61" s="162" t="s">
        <v>39</v>
      </c>
      <c r="C61" s="163" t="e">
        <f>#REF!</f>
        <v>#REF!</v>
      </c>
      <c r="D61" s="164" t="e">
        <f>IF(C61="該当",1.5,1)</f>
        <v>#REF!</v>
      </c>
      <c r="E61" s="130"/>
      <c r="F61" s="130"/>
      <c r="G61" s="130"/>
      <c r="H61" s="130"/>
      <c r="I61" s="130"/>
    </row>
    <row r="62" spans="1:19" ht="14.1" customHeight="1" thickBot="1">
      <c r="A62" s="130"/>
      <c r="B62" s="130"/>
      <c r="C62" s="130"/>
      <c r="D62" s="130"/>
      <c r="E62" s="130"/>
      <c r="F62" s="130"/>
      <c r="G62" s="130"/>
      <c r="H62" s="130"/>
      <c r="I62" s="130"/>
    </row>
    <row r="63" spans="1:19" ht="23.1" customHeight="1" thickBot="1">
      <c r="A63" s="165">
        <v>12</v>
      </c>
      <c r="B63" s="166" t="s">
        <v>15</v>
      </c>
      <c r="C63" s="277" t="e">
        <f>(E56+E59)*D61</f>
        <v>#REF!</v>
      </c>
      <c r="D63" s="278"/>
      <c r="E63" s="130"/>
      <c r="F63" s="167"/>
      <c r="G63" s="141"/>
      <c r="H63" s="130"/>
      <c r="I63" s="130"/>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formula1>C9</formula1>
    </dataValidation>
    <dataValidation type="list" allowBlank="1" showInputMessage="1" showErrorMessage="1" sqref="H53">
      <formula1>IF($I$37&lt;&gt;$I$38,INDIRECT("I46:I47"),INDIRECT("I46"))</formula1>
    </dataValidation>
    <dataValidation type="whole" imeMode="disabled" allowBlank="1" showInputMessage="1" showErrorMessage="1" error="対象３区分の減少病床数の合計（融通分を除く）を超える転換はできません。" sqref="D26">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formula1>P18</formula1>
      <formula2>P19</formula2>
    </dataValidation>
    <dataValidation type="whole" imeMode="disabled" operator="greaterThanOrEqual" allowBlank="1" showInputMessage="1" showErrorMessage="1" error="0以上の値を入力してください。" sqref="C9:G10 C18:F18 C42:E43">
      <formula1>0</formula1>
    </dataValidation>
    <dataValidation type="whole" imeMode="disabled" operator="greaterThanOrEqual" allowBlank="1" showInputMessage="1" showErrorMessage="1" error="令和２年４月１日時点における稼働病床数未満の数値は入力できません。" sqref="C38:G38">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formula1>O18</formula1>
      <formula2>O19</formula2>
    </dataValidation>
    <dataValidation imeMode="disabled" allowBlank="1" showInputMessage="1" showErrorMessage="1" sqref="C11:G11"/>
    <dataValidation type="list" allowBlank="1" showInputMessage="1" showErrorMessage="1" sqref="C5:D5">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2021-07-06T14:10:04Z</dcterms:modified>
</cp:coreProperties>
</file>