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111\Desktop\令和４年度（永松\220408 病床機能報告（計画班処理済み）\HPデータ\"/>
    </mc:Choice>
  </mc:AlternateContent>
  <bookViews>
    <workbookView xWindow="0" yWindow="0" windowWidth="28800" windowHeight="12315"/>
  </bookViews>
  <sheets>
    <sheet name="豊肥医療圏" sheetId="1" r:id="rId1"/>
  </sheets>
  <externalReferences>
    <externalReference r:id="rId2"/>
  </externalReferences>
  <definedNames>
    <definedName name="_xlnm._FilterDatabase" localSheetId="0" hidden="1">豊肥医療圏!$D$1:$D$46</definedName>
    <definedName name="_xlnm.Print_Area" localSheetId="0">豊肥医療圏!$A$1:$Q$24</definedName>
    <definedName name="_xlnm.Print_Titles" localSheetId="0">豊肥医療圏!$2:$4</definedName>
    <definedName name="Z_FAE5ECC7_119B_441D_A427_1EAC3556F88E_.wvu.FilterData" localSheetId="0" hidden="1">豊肥医療圏!$D$1:$D$46</definedName>
    <definedName name="Z_FAE5ECC7_119B_441D_A427_1EAC3556F88E_.wvu.PrintArea" localSheetId="0" hidden="1">豊肥医療圏!$A$1:$I$36</definedName>
    <definedName name="Z_FAE5ECC7_119B_441D_A427_1EAC3556F88E_.wvu.PrintTitles" localSheetId="0" hidden="1">豊肥医療圏!$4:$4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 s="1"/>
  <c r="I22" i="1"/>
  <c r="H22" i="1"/>
  <c r="G22" i="1"/>
  <c r="F22" i="1"/>
  <c r="E22" i="1"/>
  <c r="D22" i="1" s="1"/>
  <c r="Q21" i="1"/>
  <c r="P21" i="1"/>
  <c r="O21" i="1"/>
  <c r="N21" i="1"/>
  <c r="M21" i="1"/>
  <c r="L21" i="1"/>
  <c r="K21" i="1"/>
  <c r="J21" i="1" s="1"/>
  <c r="I21" i="1"/>
  <c r="H21" i="1"/>
  <c r="G21" i="1"/>
  <c r="F21" i="1"/>
  <c r="E21" i="1"/>
  <c r="D21" i="1" s="1"/>
  <c r="Q20" i="1"/>
  <c r="P20" i="1"/>
  <c r="O20" i="1"/>
  <c r="N20" i="1"/>
  <c r="M20" i="1"/>
  <c r="L20" i="1"/>
  <c r="K20" i="1"/>
  <c r="J20" i="1" s="1"/>
  <c r="I20" i="1"/>
  <c r="H20" i="1"/>
  <c r="G20" i="1"/>
  <c r="F20" i="1"/>
  <c r="E20" i="1"/>
  <c r="D20" i="1"/>
  <c r="Q19" i="1"/>
  <c r="J19" i="1" s="1"/>
  <c r="P19" i="1"/>
  <c r="O19" i="1"/>
  <c r="N19" i="1"/>
  <c r="M19" i="1"/>
  <c r="L19" i="1"/>
  <c r="K19" i="1"/>
  <c r="I19" i="1"/>
  <c r="H19" i="1"/>
  <c r="G19" i="1"/>
  <c r="F19" i="1"/>
  <c r="E19" i="1"/>
  <c r="D19" i="1" s="1"/>
  <c r="Q18" i="1"/>
  <c r="P18" i="1"/>
  <c r="O18" i="1"/>
  <c r="N18" i="1"/>
  <c r="M18" i="1"/>
  <c r="L18" i="1"/>
  <c r="K18" i="1"/>
  <c r="J18" i="1" s="1"/>
  <c r="I18" i="1"/>
  <c r="H18" i="1"/>
  <c r="G18" i="1"/>
  <c r="F18" i="1"/>
  <c r="E18" i="1"/>
  <c r="D18" i="1" s="1"/>
  <c r="Q17" i="1"/>
  <c r="P17" i="1"/>
  <c r="O17" i="1"/>
  <c r="N17" i="1"/>
  <c r="M17" i="1"/>
  <c r="L17" i="1"/>
  <c r="K17" i="1"/>
  <c r="J17" i="1" s="1"/>
  <c r="I17" i="1"/>
  <c r="H17" i="1"/>
  <c r="G17" i="1"/>
  <c r="F17" i="1"/>
  <c r="E17" i="1"/>
  <c r="D17" i="1" s="1"/>
  <c r="Q16" i="1"/>
  <c r="P16" i="1"/>
  <c r="O16" i="1"/>
  <c r="N16" i="1"/>
  <c r="M16" i="1"/>
  <c r="L16" i="1"/>
  <c r="K16" i="1"/>
  <c r="J16" i="1" s="1"/>
  <c r="I16" i="1"/>
  <c r="H16" i="1"/>
  <c r="G16" i="1"/>
  <c r="F16" i="1"/>
  <c r="E16" i="1"/>
  <c r="D16" i="1"/>
  <c r="Q15" i="1"/>
  <c r="P15" i="1"/>
  <c r="O15" i="1"/>
  <c r="N15" i="1"/>
  <c r="M15" i="1"/>
  <c r="L15" i="1"/>
  <c r="K15" i="1"/>
  <c r="J15" i="1" s="1"/>
  <c r="I15" i="1"/>
  <c r="H15" i="1"/>
  <c r="G15" i="1"/>
  <c r="F15" i="1"/>
  <c r="E15" i="1"/>
  <c r="D15" i="1" s="1"/>
  <c r="Q14" i="1"/>
  <c r="P14" i="1"/>
  <c r="O14" i="1"/>
  <c r="N14" i="1"/>
  <c r="M14" i="1"/>
  <c r="L14" i="1"/>
  <c r="K14" i="1"/>
  <c r="J14" i="1" s="1"/>
  <c r="I14" i="1"/>
  <c r="H14" i="1"/>
  <c r="G14" i="1"/>
  <c r="F14" i="1"/>
  <c r="E14" i="1"/>
  <c r="D14" i="1" s="1"/>
  <c r="Q13" i="1"/>
  <c r="P13" i="1"/>
  <c r="O13" i="1"/>
  <c r="N13" i="1"/>
  <c r="M13" i="1"/>
  <c r="L13" i="1"/>
  <c r="K13" i="1"/>
  <c r="J13" i="1" s="1"/>
  <c r="I13" i="1"/>
  <c r="H13" i="1"/>
  <c r="G13" i="1"/>
  <c r="F13" i="1"/>
  <c r="E13" i="1"/>
  <c r="D13" i="1" s="1"/>
  <c r="Q12" i="1"/>
  <c r="P12" i="1"/>
  <c r="O12" i="1"/>
  <c r="N12" i="1"/>
  <c r="M12" i="1"/>
  <c r="L12" i="1"/>
  <c r="K12" i="1"/>
  <c r="J12" i="1" s="1"/>
  <c r="I12" i="1"/>
  <c r="H12" i="1"/>
  <c r="G12" i="1"/>
  <c r="F12" i="1"/>
  <c r="E12" i="1"/>
  <c r="D12" i="1" s="1"/>
  <c r="Q11" i="1"/>
  <c r="Q23" i="1" s="1"/>
  <c r="P11" i="1"/>
  <c r="P23" i="1" s="1"/>
  <c r="O11" i="1"/>
  <c r="O23" i="1" s="1"/>
  <c r="N11" i="1"/>
  <c r="N23" i="1" s="1"/>
  <c r="M11" i="1"/>
  <c r="M23" i="1" s="1"/>
  <c r="L11" i="1"/>
  <c r="L23" i="1" s="1"/>
  <c r="K11" i="1"/>
  <c r="K23" i="1" s="1"/>
  <c r="I11" i="1"/>
  <c r="I23" i="1" s="1"/>
  <c r="H11" i="1"/>
  <c r="H23" i="1" s="1"/>
  <c r="G11" i="1"/>
  <c r="G23" i="1" s="1"/>
  <c r="F11" i="1"/>
  <c r="F23" i="1" s="1"/>
  <c r="E11" i="1"/>
  <c r="E23" i="1" s="1"/>
  <c r="Q9" i="1"/>
  <c r="P9" i="1"/>
  <c r="O9" i="1"/>
  <c r="N9" i="1"/>
  <c r="M9" i="1"/>
  <c r="L9" i="1"/>
  <c r="K9" i="1"/>
  <c r="J9" i="1" s="1"/>
  <c r="I9" i="1"/>
  <c r="H9" i="1"/>
  <c r="G9" i="1"/>
  <c r="F9" i="1"/>
  <c r="E9" i="1"/>
  <c r="D9" i="1" s="1"/>
  <c r="Q8" i="1"/>
  <c r="P8" i="1"/>
  <c r="O8" i="1"/>
  <c r="N8" i="1"/>
  <c r="M8" i="1"/>
  <c r="L8" i="1"/>
  <c r="K8" i="1"/>
  <c r="J8" i="1" s="1"/>
  <c r="I8" i="1"/>
  <c r="H8" i="1"/>
  <c r="G8" i="1"/>
  <c r="F8" i="1"/>
  <c r="E8" i="1"/>
  <c r="D8" i="1" s="1"/>
  <c r="Q7" i="1"/>
  <c r="P7" i="1"/>
  <c r="O7" i="1"/>
  <c r="N7" i="1"/>
  <c r="M7" i="1"/>
  <c r="L7" i="1"/>
  <c r="K7" i="1"/>
  <c r="J7" i="1" s="1"/>
  <c r="I7" i="1"/>
  <c r="H7" i="1"/>
  <c r="G7" i="1"/>
  <c r="F7" i="1"/>
  <c r="E7" i="1"/>
  <c r="D7" i="1" s="1"/>
  <c r="Q6" i="1"/>
  <c r="P6" i="1"/>
  <c r="P10" i="1" s="1"/>
  <c r="P24" i="1" s="1"/>
  <c r="O6" i="1"/>
  <c r="O10" i="1" s="1"/>
  <c r="O24" i="1" s="1"/>
  <c r="N6" i="1"/>
  <c r="M6" i="1"/>
  <c r="L6" i="1"/>
  <c r="K6" i="1"/>
  <c r="J6" i="1" s="1"/>
  <c r="I6" i="1"/>
  <c r="H6" i="1"/>
  <c r="H10" i="1" s="1"/>
  <c r="H24" i="1" s="1"/>
  <c r="G6" i="1"/>
  <c r="G10" i="1" s="1"/>
  <c r="G24" i="1" s="1"/>
  <c r="F6" i="1"/>
  <c r="E6" i="1"/>
  <c r="D6" i="1" s="1"/>
  <c r="Q5" i="1"/>
  <c r="Q10" i="1" s="1"/>
  <c r="P5" i="1"/>
  <c r="O5" i="1"/>
  <c r="N5" i="1"/>
  <c r="N10" i="1" s="1"/>
  <c r="N24" i="1" s="1"/>
  <c r="M5" i="1"/>
  <c r="M10" i="1" s="1"/>
  <c r="M24" i="1" s="1"/>
  <c r="L5" i="1"/>
  <c r="L10" i="1" s="1"/>
  <c r="L24" i="1" s="1"/>
  <c r="K5" i="1"/>
  <c r="J5" i="1" s="1"/>
  <c r="I5" i="1"/>
  <c r="I10" i="1" s="1"/>
  <c r="H5" i="1"/>
  <c r="G5" i="1"/>
  <c r="F5" i="1"/>
  <c r="F10" i="1" s="1"/>
  <c r="E5" i="1"/>
  <c r="E10" i="1" s="1"/>
  <c r="J23" i="1" l="1"/>
  <c r="D10" i="1"/>
  <c r="E24" i="1"/>
  <c r="F24" i="1"/>
  <c r="Q24" i="1"/>
  <c r="I24" i="1"/>
  <c r="D23" i="1"/>
  <c r="D5" i="1"/>
  <c r="J11" i="1"/>
  <c r="D11" i="1"/>
  <c r="K10" i="1"/>
  <c r="J10" i="1" l="1"/>
  <c r="J24" i="1" s="1"/>
  <c r="K24" i="1"/>
  <c r="D24" i="1"/>
</calcChain>
</file>

<file path=xl/sharedStrings.xml><?xml version="1.0" encoding="utf-8"?>
<sst xmlns="http://schemas.openxmlformats.org/spreadsheetml/2006/main" count="41" uniqueCount="36">
  <si>
    <t>豊肥医療圏</t>
    <rPh sb="0" eb="2">
      <t>ホウヒ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</si>
  <si>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</si>
  <si>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</si>
  <si>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2020年7月1日時点の機能として、各医療機関が自主的に選択した機能の状況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</si>
  <si>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</si>
  <si>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</si>
  <si>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</si>
  <si>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</si>
  <si>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</si>
  <si>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</si>
  <si>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</si>
  <si>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</si>
  <si>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</si>
  <si>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</si>
  <si>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</si>
  <si>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</si>
  <si>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大久保病院</t>
  </si>
  <si>
    <t>竹田医師会病院</t>
  </si>
  <si>
    <t>帰巖会　みえ病院</t>
  </si>
  <si>
    <t>福島病院</t>
  </si>
  <si>
    <t>豊後大野市民病院</t>
  </si>
  <si>
    <t>豊肥医療圏（病院）</t>
    <phoneticPr fontId="2"/>
  </si>
  <si>
    <t>道全内科</t>
  </si>
  <si>
    <t>医療法人　古島眼科</t>
  </si>
  <si>
    <t>医療法人大分記念病院竹田クリニック</t>
  </si>
  <si>
    <t>伊藤医院</t>
  </si>
  <si>
    <t>志賀内科</t>
  </si>
  <si>
    <t>秦医院</t>
  </si>
  <si>
    <t>佐藤産婦人科医院</t>
  </si>
  <si>
    <t>ごとう消化器科・内科クリニック</t>
  </si>
  <si>
    <t>おぐり胃腸・肛門科</t>
  </si>
  <si>
    <t>土生医院</t>
  </si>
  <si>
    <t>ふじしま内科</t>
  </si>
  <si>
    <t>天心堂おおの診療所</t>
  </si>
  <si>
    <t>豊肥医療圏（診療所）</t>
    <phoneticPr fontId="2"/>
  </si>
  <si>
    <t>豊肥医療圏　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</si>
</sst>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 shrinkToFit="1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0" fillId="0" borderId="7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9" xfId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38" fontId="6" fillId="0" borderId="9" xfId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38" fontId="6" fillId="0" borderId="7" xfId="1" applyFont="1" applyFill="1" applyBorder="1" applyAlignment="1">
      <alignment vertical="center" shrinkToFit="1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 shrinkToFit="1"/>
    </xf>
    <xf numFmtId="0" fontId="0" fillId="0" borderId="9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8" xfId="0" applyNumberFormat="1" applyFill="1" applyBorder="1" applyAlignment="1">
      <alignment vertical="center" shrinkToFit="1"/>
    </xf>
    <xf numFmtId="38" fontId="0" fillId="0" borderId="9" xfId="0" applyNumberForma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38" fontId="0" fillId="0" borderId="7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 shrinkToFit="1"/>
    </xf>
    <xf numFmtId="38" fontId="0" fillId="0" borderId="0" xfId="0" applyNumberFormat="1" applyFill="1" applyBorder="1" applyAlignment="1">
      <alignment vertical="center" shrinkToFit="1"/>
    </xf>
    <xf numFmtId="38" fontId="0" fillId="0" borderId="0" xfId="0" applyNumberFormat="1" applyFill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111/Desktop/&#20196;&#21644;&#65300;&#24180;&#24230;&#65288;&#27704;&#26494;/220408%20&#30149;&#24202;&#27231;&#33021;&#22577;&#21578;&#65288;&#35336;&#30011;&#29677;&#20966;&#29702;&#28168;&#12415;&#65289;/00_&#12304;&#20316;&#26989;&#29992;&#12305;R2&#2084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部"/>
      <sheetName val="中部"/>
      <sheetName val="南部"/>
      <sheetName val="豊肥"/>
      <sheetName val="西部"/>
      <sheetName val="北部"/>
      <sheetName val="東部２"/>
      <sheetName val="中部２"/>
      <sheetName val="南部２"/>
      <sheetName val="豊肥２"/>
      <sheetName val="西部２"/>
      <sheetName val="北部２"/>
      <sheetName val="東部３"/>
      <sheetName val="中部３"/>
      <sheetName val="南部３"/>
      <sheetName val="豊肥３"/>
      <sheetName val="西部３"/>
      <sheetName val="北部３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 t="str">
            <v>大久保病院</v>
          </cell>
          <cell r="B9">
            <v>0</v>
          </cell>
          <cell r="C9">
            <v>54</v>
          </cell>
          <cell r="D9">
            <v>0</v>
          </cell>
          <cell r="E9">
            <v>52</v>
          </cell>
          <cell r="F9">
            <v>0</v>
          </cell>
          <cell r="H9">
            <v>106</v>
          </cell>
          <cell r="I9">
            <v>0</v>
          </cell>
          <cell r="J9">
            <v>54</v>
          </cell>
          <cell r="K9">
            <v>0</v>
          </cell>
          <cell r="L9">
            <v>36</v>
          </cell>
          <cell r="M9">
            <v>0</v>
          </cell>
          <cell r="N9">
            <v>0</v>
          </cell>
          <cell r="O9">
            <v>0</v>
          </cell>
          <cell r="P9">
            <v>90</v>
          </cell>
        </row>
        <row r="10">
          <cell r="A10" t="str">
            <v>竹田医師会病院</v>
          </cell>
          <cell r="B10">
            <v>0</v>
          </cell>
          <cell r="C10">
            <v>84</v>
          </cell>
          <cell r="D10">
            <v>0</v>
          </cell>
          <cell r="E10">
            <v>72</v>
          </cell>
          <cell r="F10">
            <v>0</v>
          </cell>
          <cell r="H10">
            <v>156</v>
          </cell>
          <cell r="I10">
            <v>0</v>
          </cell>
          <cell r="J10">
            <v>46</v>
          </cell>
          <cell r="K10">
            <v>42</v>
          </cell>
          <cell r="L10">
            <v>60</v>
          </cell>
          <cell r="M10">
            <v>0</v>
          </cell>
          <cell r="N10">
            <v>0</v>
          </cell>
          <cell r="O10">
            <v>0</v>
          </cell>
          <cell r="P10">
            <v>148</v>
          </cell>
        </row>
        <row r="11">
          <cell r="A11" t="str">
            <v>帰巖会　みえ病院</v>
          </cell>
          <cell r="B11">
            <v>0</v>
          </cell>
          <cell r="C11">
            <v>84</v>
          </cell>
          <cell r="D11">
            <v>26</v>
          </cell>
          <cell r="E11">
            <v>0</v>
          </cell>
          <cell r="F11">
            <v>0</v>
          </cell>
          <cell r="H11">
            <v>110</v>
          </cell>
          <cell r="I11">
            <v>0</v>
          </cell>
          <cell r="J11">
            <v>84</v>
          </cell>
          <cell r="K11">
            <v>26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</v>
          </cell>
        </row>
        <row r="12">
          <cell r="A12" t="str">
            <v>福島病院</v>
          </cell>
          <cell r="B12">
            <v>0</v>
          </cell>
          <cell r="C12">
            <v>60</v>
          </cell>
          <cell r="D12">
            <v>0</v>
          </cell>
          <cell r="E12">
            <v>0</v>
          </cell>
          <cell r="F12">
            <v>0</v>
          </cell>
          <cell r="H12">
            <v>60</v>
          </cell>
          <cell r="I12">
            <v>0</v>
          </cell>
          <cell r="J12">
            <v>60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60</v>
          </cell>
        </row>
        <row r="13">
          <cell r="A13" t="str">
            <v>豊後大野市民病院</v>
          </cell>
          <cell r="B13">
            <v>0</v>
          </cell>
          <cell r="C13">
            <v>84</v>
          </cell>
          <cell r="D13">
            <v>72</v>
          </cell>
          <cell r="E13">
            <v>39</v>
          </cell>
          <cell r="F13">
            <v>0</v>
          </cell>
          <cell r="H13">
            <v>195</v>
          </cell>
          <cell r="I13">
            <v>0</v>
          </cell>
          <cell r="J13">
            <v>84</v>
          </cell>
          <cell r="K13">
            <v>72</v>
          </cell>
          <cell r="L13">
            <v>39</v>
          </cell>
          <cell r="M13">
            <v>0</v>
          </cell>
          <cell r="N13">
            <v>0</v>
          </cell>
          <cell r="O13">
            <v>0</v>
          </cell>
          <cell r="P13">
            <v>195</v>
          </cell>
        </row>
      </sheetData>
      <sheetData sheetId="10"/>
      <sheetData sheetId="11"/>
      <sheetData sheetId="12"/>
      <sheetData sheetId="13"/>
      <sheetData sheetId="14"/>
      <sheetData sheetId="15">
        <row r="9">
          <cell r="A9" t="str">
            <v>大久保病院</v>
          </cell>
          <cell r="B9">
            <v>0</v>
          </cell>
          <cell r="C9">
            <v>54</v>
          </cell>
          <cell r="D9">
            <v>0</v>
          </cell>
          <cell r="E9">
            <v>52</v>
          </cell>
          <cell r="F9">
            <v>0</v>
          </cell>
          <cell r="G9">
            <v>0</v>
          </cell>
          <cell r="H9">
            <v>106</v>
          </cell>
          <cell r="I9">
            <v>0</v>
          </cell>
          <cell r="J9">
            <v>54</v>
          </cell>
          <cell r="K9">
            <v>0</v>
          </cell>
          <cell r="L9">
            <v>36</v>
          </cell>
          <cell r="M9">
            <v>0</v>
          </cell>
          <cell r="N9">
            <v>0</v>
          </cell>
          <cell r="O9">
            <v>0</v>
          </cell>
          <cell r="P9">
            <v>90</v>
          </cell>
        </row>
        <row r="10">
          <cell r="A10" t="str">
            <v>竹田医師会病院</v>
          </cell>
          <cell r="B10">
            <v>0</v>
          </cell>
          <cell r="C10">
            <v>84</v>
          </cell>
          <cell r="D10">
            <v>0</v>
          </cell>
          <cell r="E10">
            <v>72</v>
          </cell>
          <cell r="F10">
            <v>0</v>
          </cell>
          <cell r="G10">
            <v>0</v>
          </cell>
          <cell r="H10">
            <v>156</v>
          </cell>
          <cell r="I10">
            <v>0</v>
          </cell>
          <cell r="J10">
            <v>46</v>
          </cell>
          <cell r="K10">
            <v>42</v>
          </cell>
          <cell r="L10">
            <v>60</v>
          </cell>
          <cell r="M10">
            <v>0</v>
          </cell>
          <cell r="N10">
            <v>0</v>
          </cell>
          <cell r="O10">
            <v>0</v>
          </cell>
          <cell r="P10">
            <v>148</v>
          </cell>
        </row>
        <row r="11">
          <cell r="A11" t="str">
            <v>帰巖会　みえ病院</v>
          </cell>
          <cell r="B11">
            <v>0</v>
          </cell>
          <cell r="C11">
            <v>84</v>
          </cell>
          <cell r="D11">
            <v>26</v>
          </cell>
          <cell r="E11">
            <v>0</v>
          </cell>
          <cell r="F11">
            <v>0</v>
          </cell>
          <cell r="G11">
            <v>0</v>
          </cell>
          <cell r="H11">
            <v>110</v>
          </cell>
          <cell r="I11">
            <v>0</v>
          </cell>
          <cell r="J11">
            <v>84</v>
          </cell>
          <cell r="K11">
            <v>26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</v>
          </cell>
        </row>
        <row r="12">
          <cell r="A12" t="str">
            <v>福島病院</v>
          </cell>
          <cell r="B12">
            <v>0</v>
          </cell>
          <cell r="C12">
            <v>60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60</v>
          </cell>
          <cell r="I12">
            <v>0</v>
          </cell>
          <cell r="J12">
            <v>60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60</v>
          </cell>
        </row>
        <row r="13">
          <cell r="A13" t="str">
            <v>豊後大野市民病院</v>
          </cell>
          <cell r="B13">
            <v>0</v>
          </cell>
          <cell r="C13">
            <v>84</v>
          </cell>
          <cell r="D13">
            <v>72</v>
          </cell>
          <cell r="E13">
            <v>39</v>
          </cell>
          <cell r="F13">
            <v>0</v>
          </cell>
          <cell r="G13">
            <v>0</v>
          </cell>
          <cell r="H13">
            <v>195</v>
          </cell>
          <cell r="I13">
            <v>0</v>
          </cell>
          <cell r="J13">
            <v>84</v>
          </cell>
          <cell r="K13">
            <v>72</v>
          </cell>
          <cell r="L13">
            <v>39</v>
          </cell>
          <cell r="M13">
            <v>0</v>
          </cell>
          <cell r="N13">
            <v>0</v>
          </cell>
          <cell r="O13">
            <v>0</v>
          </cell>
          <cell r="P13">
            <v>195</v>
          </cell>
        </row>
        <row r="14">
          <cell r="A14" t="str">
            <v>道全内科</v>
          </cell>
          <cell r="B14">
            <v>0</v>
          </cell>
          <cell r="C14">
            <v>0</v>
          </cell>
          <cell r="D14">
            <v>19</v>
          </cell>
          <cell r="E14">
            <v>0</v>
          </cell>
          <cell r="F14">
            <v>0</v>
          </cell>
          <cell r="G14">
            <v>0</v>
          </cell>
          <cell r="H14">
            <v>19</v>
          </cell>
          <cell r="I14">
            <v>0</v>
          </cell>
          <cell r="J14">
            <v>0</v>
          </cell>
          <cell r="K14">
            <v>19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19</v>
          </cell>
        </row>
        <row r="15">
          <cell r="A15" t="str">
            <v>医療法人　古島眼科</v>
          </cell>
          <cell r="B15">
            <v>0</v>
          </cell>
          <cell r="C15">
            <v>19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19</v>
          </cell>
          <cell r="I15">
            <v>0</v>
          </cell>
          <cell r="J15">
            <v>19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19</v>
          </cell>
        </row>
        <row r="16">
          <cell r="A16" t="str">
            <v>医療法人大分記念病院竹田クリニック</v>
          </cell>
          <cell r="B16">
            <v>0</v>
          </cell>
          <cell r="C16">
            <v>0</v>
          </cell>
          <cell r="D16">
            <v>0</v>
          </cell>
          <cell r="E16">
            <v>19</v>
          </cell>
          <cell r="F16">
            <v>0</v>
          </cell>
          <cell r="G16">
            <v>0</v>
          </cell>
          <cell r="H16">
            <v>19</v>
          </cell>
          <cell r="I16">
            <v>0</v>
          </cell>
          <cell r="J16">
            <v>0</v>
          </cell>
          <cell r="K16">
            <v>0</v>
          </cell>
          <cell r="L16">
            <v>19</v>
          </cell>
          <cell r="M16">
            <v>0</v>
          </cell>
          <cell r="N16">
            <v>0</v>
          </cell>
          <cell r="O16">
            <v>0</v>
          </cell>
          <cell r="P16">
            <v>19</v>
          </cell>
        </row>
        <row r="17">
          <cell r="A17" t="str">
            <v>伊藤医院</v>
          </cell>
          <cell r="B17">
            <v>0</v>
          </cell>
          <cell r="C17">
            <v>19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19</v>
          </cell>
          <cell r="I17">
            <v>0</v>
          </cell>
          <cell r="J17">
            <v>19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19</v>
          </cell>
        </row>
        <row r="18">
          <cell r="A18" t="str">
            <v>志賀内科</v>
          </cell>
          <cell r="B18">
            <v>0</v>
          </cell>
          <cell r="C18">
            <v>19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19</v>
          </cell>
          <cell r="I18">
            <v>0</v>
          </cell>
          <cell r="J18">
            <v>19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19</v>
          </cell>
        </row>
        <row r="19">
          <cell r="A19" t="str">
            <v>秦医院</v>
          </cell>
          <cell r="B19">
            <v>0</v>
          </cell>
          <cell r="C19">
            <v>19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19</v>
          </cell>
          <cell r="I19">
            <v>0</v>
          </cell>
          <cell r="J19">
            <v>19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19</v>
          </cell>
        </row>
        <row r="20">
          <cell r="A20" t="str">
            <v>佐藤産婦人科医院</v>
          </cell>
          <cell r="B20">
            <v>0</v>
          </cell>
          <cell r="C20">
            <v>19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19</v>
          </cell>
          <cell r="I20">
            <v>0</v>
          </cell>
          <cell r="J20">
            <v>13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13</v>
          </cell>
        </row>
        <row r="21">
          <cell r="A21" t="str">
            <v>ごとう消化器科・内科クリニック</v>
          </cell>
          <cell r="B21">
            <v>0</v>
          </cell>
          <cell r="C21">
            <v>19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19</v>
          </cell>
          <cell r="I21">
            <v>0</v>
          </cell>
          <cell r="J21">
            <v>19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19</v>
          </cell>
        </row>
        <row r="22">
          <cell r="A22" t="str">
            <v>おぐり胃腸・肛門科</v>
          </cell>
          <cell r="B22">
            <v>0</v>
          </cell>
          <cell r="C22">
            <v>19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19</v>
          </cell>
          <cell r="I22">
            <v>0</v>
          </cell>
          <cell r="J22">
            <v>19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19</v>
          </cell>
        </row>
        <row r="23">
          <cell r="A23" t="str">
            <v>土生医院</v>
          </cell>
          <cell r="B23">
            <v>0</v>
          </cell>
          <cell r="C23">
            <v>0</v>
          </cell>
          <cell r="D23">
            <v>0</v>
          </cell>
          <cell r="E23">
            <v>19</v>
          </cell>
          <cell r="F23">
            <v>0</v>
          </cell>
          <cell r="G23">
            <v>0</v>
          </cell>
          <cell r="H23">
            <v>19</v>
          </cell>
          <cell r="I23">
            <v>0</v>
          </cell>
          <cell r="J23">
            <v>0</v>
          </cell>
          <cell r="K23">
            <v>0</v>
          </cell>
          <cell r="L23">
            <v>19</v>
          </cell>
          <cell r="M23">
            <v>0</v>
          </cell>
          <cell r="N23">
            <v>0</v>
          </cell>
          <cell r="O23">
            <v>0</v>
          </cell>
          <cell r="P23">
            <v>19</v>
          </cell>
        </row>
        <row r="24">
          <cell r="A24" t="str">
            <v>ふじしま内科</v>
          </cell>
          <cell r="B24">
            <v>0</v>
          </cell>
          <cell r="C24">
            <v>19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19</v>
          </cell>
          <cell r="I24">
            <v>0</v>
          </cell>
          <cell r="J24">
            <v>19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19</v>
          </cell>
        </row>
        <row r="25">
          <cell r="A25" t="str">
            <v>天心堂おおの診療所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9"/>
  <sheetViews>
    <sheetView tabSelected="1" zoomScale="80" zoomScaleNormal="80" zoomScaleSheetLayoutView="70" zoomScalePageLayoutView="80" workbookViewId="0">
      <selection activeCell="E33" sqref="E33"/>
    </sheetView>
  </sheetViews>
  <sheetFormatPr defaultRowHeight="18.75" x14ac:dyDescent="0.4"/>
  <cols>
    <col min="1" max="1" width="1.125" style="1" customWidth="1"/>
    <col min="2" max="2" width="4.5" style="1" customWidth="1"/>
    <col min="3" max="3" width="29" style="8" customWidth="1"/>
    <col min="4" max="9" width="11" style="1" customWidth="1"/>
    <col min="10" max="17" width="10.5" style="1" customWidth="1"/>
    <col min="18" max="21" width="7.25" style="1" customWidth="1"/>
    <col min="22" max="16384" width="9" style="1"/>
  </cols>
  <sheetData>
    <row r="1" spans="1:17" customFormat="1" ht="36.7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customFormat="1" ht="17.25" customHeight="1" x14ac:dyDescent="0.4">
      <c r="A2" s="1"/>
      <c r="B2" s="3"/>
      <c r="C2" s="4"/>
      <c r="D2" s="5" t="s">
        <v>1</v>
      </c>
      <c r="E2" s="6"/>
      <c r="F2" s="6"/>
      <c r="G2" s="6"/>
      <c r="H2" s="6"/>
      <c r="I2" s="7"/>
      <c r="J2" s="5" t="s">
        <v>2</v>
      </c>
      <c r="K2" s="6"/>
      <c r="L2" s="6"/>
      <c r="M2" s="6"/>
      <c r="N2" s="6"/>
      <c r="O2" s="6"/>
      <c r="P2" s="6"/>
      <c r="Q2" s="7"/>
    </row>
    <row r="3" spans="1:17" customFormat="1" ht="17.25" customHeight="1" x14ac:dyDescent="0.4">
      <c r="A3" s="1"/>
      <c r="B3" s="3"/>
      <c r="C3" s="8"/>
      <c r="D3" s="9" t="s">
        <v>3</v>
      </c>
      <c r="E3" s="10"/>
      <c r="F3" s="10"/>
      <c r="G3" s="10"/>
      <c r="H3" s="10"/>
      <c r="I3" s="11"/>
      <c r="J3" s="12" t="s">
        <v>4</v>
      </c>
      <c r="K3" s="13"/>
      <c r="L3" s="13"/>
      <c r="M3" s="13"/>
      <c r="N3" s="13"/>
      <c r="O3" s="13"/>
      <c r="P3" s="13"/>
      <c r="Q3" s="14"/>
    </row>
    <row r="4" spans="1:17" ht="29.25" customHeight="1" x14ac:dyDescent="0.4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20" t="s">
        <v>12</v>
      </c>
      <c r="J4" s="17" t="s">
        <v>13</v>
      </c>
      <c r="K4" s="18" t="s">
        <v>8</v>
      </c>
      <c r="L4" s="19" t="s">
        <v>9</v>
      </c>
      <c r="M4" s="19" t="s">
        <v>10</v>
      </c>
      <c r="N4" s="19" t="s">
        <v>11</v>
      </c>
      <c r="O4" s="21" t="s">
        <v>12</v>
      </c>
      <c r="P4" s="22" t="s">
        <v>14</v>
      </c>
      <c r="Q4" s="16" t="s">
        <v>15</v>
      </c>
    </row>
    <row r="5" spans="1:17" ht="18" customHeight="1" x14ac:dyDescent="0.4">
      <c r="B5" s="23">
        <v>1</v>
      </c>
      <c r="C5" s="24" t="s">
        <v>16</v>
      </c>
      <c r="D5" s="25">
        <f>SUM(E5:I5)</f>
        <v>106</v>
      </c>
      <c r="E5" s="26">
        <f>VLOOKUP($C5,[1]豊肥２!$A$9:$P$13,2,FALSE)</f>
        <v>0</v>
      </c>
      <c r="F5" s="26">
        <f>VLOOKUP($C5,[1]豊肥２!$A$9:$P$13,3,FALSE)</f>
        <v>54</v>
      </c>
      <c r="G5" s="26">
        <f>VLOOKUP($C5,[1]豊肥２!$A$9:$P$13,4,FALSE)</f>
        <v>0</v>
      </c>
      <c r="H5" s="26">
        <f>VLOOKUP($C5,[1]豊肥２!$A$9:$P$13,5,FALSE)</f>
        <v>52</v>
      </c>
      <c r="I5" s="26">
        <f>VLOOKUP($C5,[1]豊肥２!$A$9:$P$13,6,FALSE)</f>
        <v>0</v>
      </c>
      <c r="J5" s="27">
        <f>SUM(K5:Q5)</f>
        <v>90</v>
      </c>
      <c r="K5" s="26">
        <f>VLOOKUP($C5,[1]豊肥２!$A$9:$P$13,9,FALSE)</f>
        <v>0</v>
      </c>
      <c r="L5" s="26">
        <f>VLOOKUP($C5,[1]豊肥２!$A$9:$P$13,10,FALSE)</f>
        <v>54</v>
      </c>
      <c r="M5" s="26">
        <f>VLOOKUP($C5,[1]豊肥２!$A$9:$P$13,11,FALSE)</f>
        <v>0</v>
      </c>
      <c r="N5" s="26">
        <f>VLOOKUP($C5,[1]豊肥２!$A$9:$P$13,12,FALSE)</f>
        <v>36</v>
      </c>
      <c r="O5" s="28">
        <f>VLOOKUP($C5,[1]豊肥２!$A$9:$P$13,13,FALSE)</f>
        <v>0</v>
      </c>
      <c r="P5" s="29">
        <f>VLOOKUP($C5,[1]豊肥２!$A$9:$P$13,14,FALSE)</f>
        <v>0</v>
      </c>
      <c r="Q5" s="30">
        <f>VLOOKUP($C5,[1]豊肥２!$A$9:$P$13,15,FALSE)</f>
        <v>0</v>
      </c>
    </row>
    <row r="6" spans="1:17" ht="18" customHeight="1" x14ac:dyDescent="0.4">
      <c r="B6" s="23">
        <v>2</v>
      </c>
      <c r="C6" s="24" t="s">
        <v>17</v>
      </c>
      <c r="D6" s="25">
        <f t="shared" ref="D6:D22" si="0">SUM(E6:I6)</f>
        <v>156</v>
      </c>
      <c r="E6" s="26">
        <f>VLOOKUP($C6,[1]豊肥２!$A$9:$P$13,2,FALSE)</f>
        <v>0</v>
      </c>
      <c r="F6" s="26">
        <f>VLOOKUP($C6,[1]豊肥２!$A$9:$P$13,3,FALSE)</f>
        <v>84</v>
      </c>
      <c r="G6" s="26">
        <f>VLOOKUP($C6,[1]豊肥２!$A$9:$P$13,4,FALSE)</f>
        <v>0</v>
      </c>
      <c r="H6" s="26">
        <f>VLOOKUP($C6,[1]豊肥２!$A$9:$P$13,5,FALSE)</f>
        <v>72</v>
      </c>
      <c r="I6" s="26">
        <f>VLOOKUP($C6,[1]豊肥２!$A$9:$P$13,6,FALSE)</f>
        <v>0</v>
      </c>
      <c r="J6" s="27">
        <f t="shared" ref="J6:J9" si="1">SUM(K6:Q6)</f>
        <v>148</v>
      </c>
      <c r="K6" s="26">
        <f>VLOOKUP($C6,[1]豊肥２!$A$9:$P$13,9,FALSE)</f>
        <v>0</v>
      </c>
      <c r="L6" s="26">
        <f>VLOOKUP($C6,[1]豊肥２!$A$9:$P$13,10,FALSE)</f>
        <v>46</v>
      </c>
      <c r="M6" s="26">
        <f>VLOOKUP($C6,[1]豊肥２!$A$9:$P$13,11,FALSE)</f>
        <v>42</v>
      </c>
      <c r="N6" s="26">
        <f>VLOOKUP($C6,[1]豊肥２!$A$9:$P$13,12,FALSE)</f>
        <v>60</v>
      </c>
      <c r="O6" s="28">
        <f>VLOOKUP($C6,[1]豊肥２!$A$9:$P$13,13,FALSE)</f>
        <v>0</v>
      </c>
      <c r="P6" s="29">
        <f>VLOOKUP($C6,[1]豊肥２!$A$9:$P$13,14,FALSE)</f>
        <v>0</v>
      </c>
      <c r="Q6" s="30">
        <f>VLOOKUP($C6,[1]豊肥２!$A$9:$P$13,15,FALSE)</f>
        <v>0</v>
      </c>
    </row>
    <row r="7" spans="1:17" ht="18" customHeight="1" x14ac:dyDescent="0.4">
      <c r="B7" s="23">
        <v>3</v>
      </c>
      <c r="C7" s="24" t="s">
        <v>18</v>
      </c>
      <c r="D7" s="25">
        <f t="shared" si="0"/>
        <v>110</v>
      </c>
      <c r="E7" s="26">
        <f>VLOOKUP($C7,[1]豊肥２!$A$9:$P$13,2,FALSE)</f>
        <v>0</v>
      </c>
      <c r="F7" s="26">
        <f>VLOOKUP($C7,[1]豊肥２!$A$9:$P$13,3,FALSE)</f>
        <v>84</v>
      </c>
      <c r="G7" s="26">
        <f>VLOOKUP($C7,[1]豊肥２!$A$9:$P$13,4,FALSE)</f>
        <v>26</v>
      </c>
      <c r="H7" s="26">
        <f>VLOOKUP($C7,[1]豊肥２!$A$9:$P$13,5,FALSE)</f>
        <v>0</v>
      </c>
      <c r="I7" s="26">
        <f>VLOOKUP($C7,[1]豊肥２!$A$9:$P$13,6,FALSE)</f>
        <v>0</v>
      </c>
      <c r="J7" s="27">
        <f t="shared" si="1"/>
        <v>110</v>
      </c>
      <c r="K7" s="26">
        <f>VLOOKUP($C7,[1]豊肥２!$A$9:$P$13,9,FALSE)</f>
        <v>0</v>
      </c>
      <c r="L7" s="26">
        <f>VLOOKUP($C7,[1]豊肥２!$A$9:$P$13,10,FALSE)</f>
        <v>84</v>
      </c>
      <c r="M7" s="26">
        <f>VLOOKUP($C7,[1]豊肥２!$A$9:$P$13,11,FALSE)</f>
        <v>26</v>
      </c>
      <c r="N7" s="26">
        <f>VLOOKUP($C7,[1]豊肥２!$A$9:$P$13,12,FALSE)</f>
        <v>0</v>
      </c>
      <c r="O7" s="28">
        <f>VLOOKUP($C7,[1]豊肥２!$A$9:$P$13,13,FALSE)</f>
        <v>0</v>
      </c>
      <c r="P7" s="29">
        <f>VLOOKUP($C7,[1]豊肥２!$A$9:$P$13,14,FALSE)</f>
        <v>0</v>
      </c>
      <c r="Q7" s="30">
        <f>VLOOKUP($C7,[1]豊肥２!$A$9:$P$13,15,FALSE)</f>
        <v>0</v>
      </c>
    </row>
    <row r="8" spans="1:17" ht="18" customHeight="1" x14ac:dyDescent="0.4">
      <c r="B8" s="23">
        <v>4</v>
      </c>
      <c r="C8" s="24" t="s">
        <v>19</v>
      </c>
      <c r="D8" s="25">
        <f t="shared" si="0"/>
        <v>60</v>
      </c>
      <c r="E8" s="26">
        <f>VLOOKUP($C8,[1]豊肥２!$A$9:$P$13,2,FALSE)</f>
        <v>0</v>
      </c>
      <c r="F8" s="26">
        <f>VLOOKUP($C8,[1]豊肥２!$A$9:$P$13,3,FALSE)</f>
        <v>60</v>
      </c>
      <c r="G8" s="26">
        <f>VLOOKUP($C8,[1]豊肥２!$A$9:$P$13,4,FALSE)</f>
        <v>0</v>
      </c>
      <c r="H8" s="26">
        <f>VLOOKUP($C8,[1]豊肥２!$A$9:$P$13,5,FALSE)</f>
        <v>0</v>
      </c>
      <c r="I8" s="26">
        <f>VLOOKUP($C8,[1]豊肥２!$A$9:$P$13,6,FALSE)</f>
        <v>0</v>
      </c>
      <c r="J8" s="27">
        <f t="shared" si="1"/>
        <v>60</v>
      </c>
      <c r="K8" s="26">
        <f>VLOOKUP($C8,[1]豊肥２!$A$9:$P$13,9,FALSE)</f>
        <v>0</v>
      </c>
      <c r="L8" s="26">
        <f>VLOOKUP($C8,[1]豊肥２!$A$9:$P$13,10,FALSE)</f>
        <v>60</v>
      </c>
      <c r="M8" s="26">
        <f>VLOOKUP($C8,[1]豊肥２!$A$9:$P$13,11,FALSE)</f>
        <v>0</v>
      </c>
      <c r="N8" s="26">
        <f>VLOOKUP($C8,[1]豊肥２!$A$9:$P$13,12,FALSE)</f>
        <v>0</v>
      </c>
      <c r="O8" s="28">
        <f>VLOOKUP($C8,[1]豊肥２!$A$9:$P$13,13,FALSE)</f>
        <v>0</v>
      </c>
      <c r="P8" s="29">
        <f>VLOOKUP($C8,[1]豊肥２!$A$9:$P$13,14,FALSE)</f>
        <v>0</v>
      </c>
      <c r="Q8" s="30">
        <f>VLOOKUP($C8,[1]豊肥２!$A$9:$P$13,15,FALSE)</f>
        <v>0</v>
      </c>
    </row>
    <row r="9" spans="1:17" ht="18" customHeight="1" x14ac:dyDescent="0.4">
      <c r="B9" s="23">
        <v>5</v>
      </c>
      <c r="C9" s="24" t="s">
        <v>20</v>
      </c>
      <c r="D9" s="25">
        <f t="shared" si="0"/>
        <v>195</v>
      </c>
      <c r="E9" s="26">
        <f>VLOOKUP($C9,[1]豊肥２!$A$9:$P$13,2,FALSE)</f>
        <v>0</v>
      </c>
      <c r="F9" s="26">
        <f>VLOOKUP($C9,[1]豊肥２!$A$9:$P$13,3,FALSE)</f>
        <v>84</v>
      </c>
      <c r="G9" s="26">
        <f>VLOOKUP($C9,[1]豊肥２!$A$9:$P$13,4,FALSE)</f>
        <v>72</v>
      </c>
      <c r="H9" s="26">
        <f>VLOOKUP($C9,[1]豊肥２!$A$9:$P$13,5,FALSE)</f>
        <v>39</v>
      </c>
      <c r="I9" s="26">
        <f>VLOOKUP($C9,[1]豊肥２!$A$9:$P$13,6,FALSE)</f>
        <v>0</v>
      </c>
      <c r="J9" s="27">
        <f t="shared" si="1"/>
        <v>195</v>
      </c>
      <c r="K9" s="26">
        <f>VLOOKUP($C9,[1]豊肥２!$A$9:$P$13,9,FALSE)</f>
        <v>0</v>
      </c>
      <c r="L9" s="26">
        <f>VLOOKUP($C9,[1]豊肥２!$A$9:$P$13,10,FALSE)</f>
        <v>84</v>
      </c>
      <c r="M9" s="26">
        <f>VLOOKUP($C9,[1]豊肥２!$A$9:$P$13,11,FALSE)</f>
        <v>72</v>
      </c>
      <c r="N9" s="26">
        <f>VLOOKUP($C9,[1]豊肥２!$A$9:$P$13,12,FALSE)</f>
        <v>39</v>
      </c>
      <c r="O9" s="28">
        <f>VLOOKUP($C9,[1]豊肥２!$A$9:$P$13,13,FALSE)</f>
        <v>0</v>
      </c>
      <c r="P9" s="29">
        <f>VLOOKUP($C9,[1]豊肥２!$A$9:$P$13,14,FALSE)</f>
        <v>0</v>
      </c>
      <c r="Q9" s="30">
        <f>VLOOKUP($C9,[1]豊肥２!$A$9:$P$13,15,FALSE)</f>
        <v>0</v>
      </c>
    </row>
    <row r="10" spans="1:17" s="31" customFormat="1" ht="18" customHeight="1" x14ac:dyDescent="0.4">
      <c r="B10" s="32" t="s">
        <v>21</v>
      </c>
      <c r="C10" s="33"/>
      <c r="D10" s="34">
        <f>SUM(E10:I10)</f>
        <v>627</v>
      </c>
      <c r="E10" s="35">
        <f>SUM(E5:E9)</f>
        <v>0</v>
      </c>
      <c r="F10" s="35">
        <f>SUM(F5:F9)</f>
        <v>366</v>
      </c>
      <c r="G10" s="35">
        <f>SUM(G5:G9)</f>
        <v>98</v>
      </c>
      <c r="H10" s="35">
        <f>SUM(H5:H9)</f>
        <v>163</v>
      </c>
      <c r="I10" s="36">
        <f>SUM(I5:I9)</f>
        <v>0</v>
      </c>
      <c r="J10" s="37">
        <f>SUM(K10:O10)</f>
        <v>603</v>
      </c>
      <c r="K10" s="38">
        <f t="shared" ref="K10:Q10" si="2">SUM(K5:K9)</f>
        <v>0</v>
      </c>
      <c r="L10" s="38">
        <f t="shared" si="2"/>
        <v>328</v>
      </c>
      <c r="M10" s="38">
        <f t="shared" si="2"/>
        <v>140</v>
      </c>
      <c r="N10" s="38">
        <f t="shared" si="2"/>
        <v>135</v>
      </c>
      <c r="O10" s="39">
        <f t="shared" si="2"/>
        <v>0</v>
      </c>
      <c r="P10" s="40">
        <f t="shared" si="2"/>
        <v>0</v>
      </c>
      <c r="Q10" s="41">
        <f t="shared" si="2"/>
        <v>0</v>
      </c>
    </row>
    <row r="11" spans="1:17" s="31" customFormat="1" ht="18" customHeight="1" x14ac:dyDescent="0.4">
      <c r="B11" s="42">
        <v>1</v>
      </c>
      <c r="C11" s="43" t="s">
        <v>22</v>
      </c>
      <c r="D11" s="25">
        <f t="shared" si="0"/>
        <v>19</v>
      </c>
      <c r="E11" s="44">
        <f>VLOOKUP($C11,[1]豊肥３!$A$9:$P$25,2,FALSE)</f>
        <v>0</v>
      </c>
      <c r="F11" s="44">
        <f>VLOOKUP($C11,[1]豊肥３!$A$9:$P$25,3,FALSE)</f>
        <v>0</v>
      </c>
      <c r="G11" s="44">
        <f>VLOOKUP($C11,[1]豊肥３!$A$9:$P$25,4,FALSE)</f>
        <v>19</v>
      </c>
      <c r="H11" s="44">
        <f>VLOOKUP($C11,[1]豊肥３!$A$9:$P$25,5,FALSE)</f>
        <v>0</v>
      </c>
      <c r="I11" s="44">
        <f>VLOOKUP($C11,[1]豊肥３!$A$9:$P$25,6,FALSE)</f>
        <v>0</v>
      </c>
      <c r="J11" s="34">
        <f>SUM(K11:Q11)</f>
        <v>19</v>
      </c>
      <c r="K11" s="44">
        <f>VLOOKUP($C11,[1]豊肥３!$A$9:$P$25,9,FALSE)</f>
        <v>0</v>
      </c>
      <c r="L11" s="44">
        <f>VLOOKUP($C11,[1]豊肥３!$A$9:$P$25,10,FALSE)</f>
        <v>0</v>
      </c>
      <c r="M11" s="44">
        <f>VLOOKUP($C11,[1]豊肥３!$A$9:$P$25,11,FALSE)</f>
        <v>19</v>
      </c>
      <c r="N11" s="44">
        <f>VLOOKUP($C11,[1]豊肥３!$A$9:$P$25,12,FALSE)</f>
        <v>0</v>
      </c>
      <c r="O11" s="45">
        <f>VLOOKUP($C11,[1]豊肥３!$A$9:$P$25,13,FALSE)</f>
        <v>0</v>
      </c>
      <c r="P11" s="46">
        <f>VLOOKUP($C11,[1]豊肥３!$A$9:$P$25,14,FALSE)</f>
        <v>0</v>
      </c>
      <c r="Q11" s="30">
        <f>VLOOKUP($C11,[1]豊肥３!$A$9:$P$25,15,FALSE)</f>
        <v>0</v>
      </c>
    </row>
    <row r="12" spans="1:17" s="31" customFormat="1" ht="18" customHeight="1" x14ac:dyDescent="0.4">
      <c r="B12" s="42">
        <v>2</v>
      </c>
      <c r="C12" s="43" t="s">
        <v>23</v>
      </c>
      <c r="D12" s="25">
        <f t="shared" si="0"/>
        <v>19</v>
      </c>
      <c r="E12" s="44">
        <f>VLOOKUP($C12,[1]豊肥３!$A$9:$P$25,2,FALSE)</f>
        <v>0</v>
      </c>
      <c r="F12" s="44">
        <f>VLOOKUP($C12,[1]豊肥３!$A$9:$P$25,3,FALSE)</f>
        <v>19</v>
      </c>
      <c r="G12" s="44">
        <f>VLOOKUP($C12,[1]豊肥３!$A$9:$P$25,4,FALSE)</f>
        <v>0</v>
      </c>
      <c r="H12" s="44">
        <f>VLOOKUP($C12,[1]豊肥３!$A$9:$P$25,5,FALSE)</f>
        <v>0</v>
      </c>
      <c r="I12" s="44">
        <f>VLOOKUP($C12,[1]豊肥３!$A$9:$P$25,6,FALSE)</f>
        <v>0</v>
      </c>
      <c r="J12" s="34">
        <f t="shared" ref="J12:J22" si="3">SUM(K12:Q12)</f>
        <v>19</v>
      </c>
      <c r="K12" s="44">
        <f>VLOOKUP($C12,[1]豊肥３!$A$9:$P$25,9,FALSE)</f>
        <v>0</v>
      </c>
      <c r="L12" s="44">
        <f>VLOOKUP($C12,[1]豊肥３!$A$9:$P$25,10,FALSE)</f>
        <v>19</v>
      </c>
      <c r="M12" s="44">
        <f>VLOOKUP($C12,[1]豊肥３!$A$9:$P$25,11,FALSE)</f>
        <v>0</v>
      </c>
      <c r="N12" s="44">
        <f>VLOOKUP($C12,[1]豊肥３!$A$9:$P$25,12,FALSE)</f>
        <v>0</v>
      </c>
      <c r="O12" s="45">
        <f>VLOOKUP($C12,[1]豊肥３!$A$9:$P$25,13,FALSE)</f>
        <v>0</v>
      </c>
      <c r="P12" s="46">
        <f>VLOOKUP($C12,[1]豊肥３!$A$9:$P$25,14,FALSE)</f>
        <v>0</v>
      </c>
      <c r="Q12" s="30">
        <f>VLOOKUP($C12,[1]豊肥３!$A$9:$P$25,15,FALSE)</f>
        <v>0</v>
      </c>
    </row>
    <row r="13" spans="1:17" s="31" customFormat="1" ht="18" customHeight="1" x14ac:dyDescent="0.4">
      <c r="B13" s="42">
        <v>3</v>
      </c>
      <c r="C13" s="43" t="s">
        <v>24</v>
      </c>
      <c r="D13" s="25">
        <f t="shared" si="0"/>
        <v>19</v>
      </c>
      <c r="E13" s="44">
        <f>VLOOKUP($C13,[1]豊肥３!$A$9:$P$25,2,FALSE)</f>
        <v>0</v>
      </c>
      <c r="F13" s="44">
        <f>VLOOKUP($C13,[1]豊肥３!$A$9:$P$25,3,FALSE)</f>
        <v>0</v>
      </c>
      <c r="G13" s="44">
        <f>VLOOKUP($C13,[1]豊肥３!$A$9:$P$25,4,FALSE)</f>
        <v>0</v>
      </c>
      <c r="H13" s="44">
        <f>VLOOKUP($C13,[1]豊肥３!$A$9:$P$25,5,FALSE)</f>
        <v>19</v>
      </c>
      <c r="I13" s="44">
        <f>VLOOKUP($C13,[1]豊肥３!$A$9:$P$25,6,FALSE)</f>
        <v>0</v>
      </c>
      <c r="J13" s="34">
        <f t="shared" si="3"/>
        <v>19</v>
      </c>
      <c r="K13" s="44">
        <f>VLOOKUP($C13,[1]豊肥３!$A$9:$P$25,9,FALSE)</f>
        <v>0</v>
      </c>
      <c r="L13" s="44">
        <f>VLOOKUP($C13,[1]豊肥３!$A$9:$P$25,10,FALSE)</f>
        <v>0</v>
      </c>
      <c r="M13" s="44">
        <f>VLOOKUP($C13,[1]豊肥３!$A$9:$P$25,11,FALSE)</f>
        <v>0</v>
      </c>
      <c r="N13" s="44">
        <f>VLOOKUP($C13,[1]豊肥３!$A$9:$P$25,12,FALSE)</f>
        <v>19</v>
      </c>
      <c r="O13" s="45">
        <f>VLOOKUP($C13,[1]豊肥３!$A$9:$P$25,13,FALSE)</f>
        <v>0</v>
      </c>
      <c r="P13" s="46">
        <f>VLOOKUP($C13,[1]豊肥３!$A$9:$P$25,14,FALSE)</f>
        <v>0</v>
      </c>
      <c r="Q13" s="30">
        <f>VLOOKUP($C13,[1]豊肥３!$A$9:$P$25,15,FALSE)</f>
        <v>0</v>
      </c>
    </row>
    <row r="14" spans="1:17" s="31" customFormat="1" ht="30" customHeight="1" x14ac:dyDescent="0.4">
      <c r="B14" s="42">
        <v>4</v>
      </c>
      <c r="C14" s="43" t="s">
        <v>25</v>
      </c>
      <c r="D14" s="25">
        <f t="shared" si="0"/>
        <v>19</v>
      </c>
      <c r="E14" s="44">
        <f>VLOOKUP($C14,[1]豊肥３!$A$9:$P$25,2,FALSE)</f>
        <v>0</v>
      </c>
      <c r="F14" s="44">
        <f>VLOOKUP($C14,[1]豊肥３!$A$9:$P$25,3,FALSE)</f>
        <v>19</v>
      </c>
      <c r="G14" s="44">
        <f>VLOOKUP($C14,[1]豊肥３!$A$9:$P$25,4,FALSE)</f>
        <v>0</v>
      </c>
      <c r="H14" s="44">
        <f>VLOOKUP($C14,[1]豊肥３!$A$9:$P$25,5,FALSE)</f>
        <v>0</v>
      </c>
      <c r="I14" s="44">
        <f>VLOOKUP($C14,[1]豊肥３!$A$9:$P$25,6,FALSE)</f>
        <v>0</v>
      </c>
      <c r="J14" s="34">
        <f t="shared" si="3"/>
        <v>19</v>
      </c>
      <c r="K14" s="44">
        <f>VLOOKUP($C14,[1]豊肥３!$A$9:$P$25,9,FALSE)</f>
        <v>0</v>
      </c>
      <c r="L14" s="44">
        <f>VLOOKUP($C14,[1]豊肥３!$A$9:$P$25,10,FALSE)</f>
        <v>19</v>
      </c>
      <c r="M14" s="44">
        <f>VLOOKUP($C14,[1]豊肥３!$A$9:$P$25,11,FALSE)</f>
        <v>0</v>
      </c>
      <c r="N14" s="44">
        <f>VLOOKUP($C14,[1]豊肥３!$A$9:$P$25,12,FALSE)</f>
        <v>0</v>
      </c>
      <c r="O14" s="45">
        <f>VLOOKUP($C14,[1]豊肥３!$A$9:$P$25,13,FALSE)</f>
        <v>0</v>
      </c>
      <c r="P14" s="46">
        <f>VLOOKUP($C14,[1]豊肥３!$A$9:$P$25,14,FALSE)</f>
        <v>0</v>
      </c>
      <c r="Q14" s="30">
        <f>VLOOKUP($C14,[1]豊肥３!$A$9:$P$25,15,FALSE)</f>
        <v>0</v>
      </c>
    </row>
    <row r="15" spans="1:17" s="31" customFormat="1" ht="18" customHeight="1" x14ac:dyDescent="0.4">
      <c r="B15" s="42">
        <v>5</v>
      </c>
      <c r="C15" s="43" t="s">
        <v>26</v>
      </c>
      <c r="D15" s="25">
        <f t="shared" si="0"/>
        <v>19</v>
      </c>
      <c r="E15" s="44">
        <f>VLOOKUP($C15,[1]豊肥３!$A$9:$P$25,2,FALSE)</f>
        <v>0</v>
      </c>
      <c r="F15" s="44">
        <f>VLOOKUP($C15,[1]豊肥３!$A$9:$P$25,3,FALSE)</f>
        <v>19</v>
      </c>
      <c r="G15" s="44">
        <f>VLOOKUP($C15,[1]豊肥３!$A$9:$P$25,4,FALSE)</f>
        <v>0</v>
      </c>
      <c r="H15" s="44">
        <f>VLOOKUP($C15,[1]豊肥３!$A$9:$P$25,5,FALSE)</f>
        <v>0</v>
      </c>
      <c r="I15" s="44">
        <f>VLOOKUP($C15,[1]豊肥３!$A$9:$P$25,6,FALSE)</f>
        <v>0</v>
      </c>
      <c r="J15" s="34">
        <f t="shared" si="3"/>
        <v>19</v>
      </c>
      <c r="K15" s="44">
        <f>VLOOKUP($C15,[1]豊肥３!$A$9:$P$25,9,FALSE)</f>
        <v>0</v>
      </c>
      <c r="L15" s="44">
        <f>VLOOKUP($C15,[1]豊肥３!$A$9:$P$25,10,FALSE)</f>
        <v>19</v>
      </c>
      <c r="M15" s="44">
        <f>VLOOKUP($C15,[1]豊肥３!$A$9:$P$25,11,FALSE)</f>
        <v>0</v>
      </c>
      <c r="N15" s="44">
        <f>VLOOKUP($C15,[1]豊肥３!$A$9:$P$25,12,FALSE)</f>
        <v>0</v>
      </c>
      <c r="O15" s="45">
        <f>VLOOKUP($C15,[1]豊肥３!$A$9:$P$25,13,FALSE)</f>
        <v>0</v>
      </c>
      <c r="P15" s="46">
        <f>VLOOKUP($C15,[1]豊肥３!$A$9:$P$25,14,FALSE)</f>
        <v>0</v>
      </c>
      <c r="Q15" s="30">
        <f>VLOOKUP($C15,[1]豊肥３!$A$9:$P$25,15,FALSE)</f>
        <v>0</v>
      </c>
    </row>
    <row r="16" spans="1:17" s="31" customFormat="1" ht="18" customHeight="1" x14ac:dyDescent="0.4">
      <c r="B16" s="42">
        <v>6</v>
      </c>
      <c r="C16" s="43" t="s">
        <v>27</v>
      </c>
      <c r="D16" s="25">
        <f t="shared" si="0"/>
        <v>19</v>
      </c>
      <c r="E16" s="44">
        <f>VLOOKUP($C16,[1]豊肥３!$A$9:$P$25,2,FALSE)</f>
        <v>0</v>
      </c>
      <c r="F16" s="44">
        <f>VLOOKUP($C16,[1]豊肥３!$A$9:$P$25,3,FALSE)</f>
        <v>19</v>
      </c>
      <c r="G16" s="44">
        <f>VLOOKUP($C16,[1]豊肥３!$A$9:$P$25,4,FALSE)</f>
        <v>0</v>
      </c>
      <c r="H16" s="44">
        <f>VLOOKUP($C16,[1]豊肥３!$A$9:$P$25,5,FALSE)</f>
        <v>0</v>
      </c>
      <c r="I16" s="44">
        <f>VLOOKUP($C16,[1]豊肥３!$A$9:$P$25,6,FALSE)</f>
        <v>0</v>
      </c>
      <c r="J16" s="34">
        <f t="shared" si="3"/>
        <v>19</v>
      </c>
      <c r="K16" s="44">
        <f>VLOOKUP($C16,[1]豊肥３!$A$9:$P$25,9,FALSE)</f>
        <v>0</v>
      </c>
      <c r="L16" s="44">
        <f>VLOOKUP($C16,[1]豊肥３!$A$9:$P$25,10,FALSE)</f>
        <v>19</v>
      </c>
      <c r="M16" s="44">
        <f>VLOOKUP($C16,[1]豊肥３!$A$9:$P$25,11,FALSE)</f>
        <v>0</v>
      </c>
      <c r="N16" s="44">
        <f>VLOOKUP($C16,[1]豊肥３!$A$9:$P$25,12,FALSE)</f>
        <v>0</v>
      </c>
      <c r="O16" s="45">
        <f>VLOOKUP($C16,[1]豊肥３!$A$9:$P$25,13,FALSE)</f>
        <v>0</v>
      </c>
      <c r="P16" s="46">
        <f>VLOOKUP($C16,[1]豊肥３!$A$9:$P$25,14,FALSE)</f>
        <v>0</v>
      </c>
      <c r="Q16" s="30">
        <f>VLOOKUP($C16,[1]豊肥３!$A$9:$P$25,15,FALSE)</f>
        <v>0</v>
      </c>
    </row>
    <row r="17" spans="2:27" s="31" customFormat="1" ht="18" customHeight="1" x14ac:dyDescent="0.4">
      <c r="B17" s="42">
        <v>7</v>
      </c>
      <c r="C17" s="43" t="s">
        <v>28</v>
      </c>
      <c r="D17" s="25">
        <f t="shared" si="0"/>
        <v>19</v>
      </c>
      <c r="E17" s="44">
        <f>VLOOKUP($C17,[1]豊肥３!$A$9:$P$25,2,FALSE)</f>
        <v>0</v>
      </c>
      <c r="F17" s="44">
        <f>VLOOKUP($C17,[1]豊肥３!$A$9:$P$25,3,FALSE)</f>
        <v>19</v>
      </c>
      <c r="G17" s="44">
        <f>VLOOKUP($C17,[1]豊肥３!$A$9:$P$25,4,FALSE)</f>
        <v>0</v>
      </c>
      <c r="H17" s="44">
        <f>VLOOKUP($C17,[1]豊肥３!$A$9:$P$25,5,FALSE)</f>
        <v>0</v>
      </c>
      <c r="I17" s="44">
        <f>VLOOKUP($C17,[1]豊肥３!$A$9:$P$25,6,FALSE)</f>
        <v>0</v>
      </c>
      <c r="J17" s="34">
        <f t="shared" si="3"/>
        <v>13</v>
      </c>
      <c r="K17" s="44">
        <f>VLOOKUP($C17,[1]豊肥３!$A$9:$P$25,9,FALSE)</f>
        <v>0</v>
      </c>
      <c r="L17" s="44">
        <f>VLOOKUP($C17,[1]豊肥３!$A$9:$P$25,10,FALSE)</f>
        <v>13</v>
      </c>
      <c r="M17" s="44">
        <f>VLOOKUP($C17,[1]豊肥３!$A$9:$P$25,11,FALSE)</f>
        <v>0</v>
      </c>
      <c r="N17" s="44">
        <f>VLOOKUP($C17,[1]豊肥３!$A$9:$P$25,12,FALSE)</f>
        <v>0</v>
      </c>
      <c r="O17" s="45">
        <f>VLOOKUP($C17,[1]豊肥３!$A$9:$P$25,13,FALSE)</f>
        <v>0</v>
      </c>
      <c r="P17" s="46">
        <f>VLOOKUP($C17,[1]豊肥３!$A$9:$P$25,14,FALSE)</f>
        <v>0</v>
      </c>
      <c r="Q17" s="30">
        <f>VLOOKUP($C17,[1]豊肥３!$A$9:$P$25,15,FALSE)</f>
        <v>0</v>
      </c>
    </row>
    <row r="18" spans="2:27" s="31" customFormat="1" ht="18" customHeight="1" x14ac:dyDescent="0.4">
      <c r="B18" s="42">
        <v>8</v>
      </c>
      <c r="C18" s="43" t="s">
        <v>29</v>
      </c>
      <c r="D18" s="25">
        <f t="shared" si="0"/>
        <v>19</v>
      </c>
      <c r="E18" s="44">
        <f>VLOOKUP($C18,[1]豊肥３!$A$9:$P$25,2,FALSE)</f>
        <v>0</v>
      </c>
      <c r="F18" s="44">
        <f>VLOOKUP($C18,[1]豊肥３!$A$9:$P$25,3,FALSE)</f>
        <v>19</v>
      </c>
      <c r="G18" s="44">
        <f>VLOOKUP($C18,[1]豊肥３!$A$9:$P$25,4,FALSE)</f>
        <v>0</v>
      </c>
      <c r="H18" s="44">
        <f>VLOOKUP($C18,[1]豊肥３!$A$9:$P$25,5,FALSE)</f>
        <v>0</v>
      </c>
      <c r="I18" s="44">
        <f>VLOOKUP($C18,[1]豊肥３!$A$9:$P$25,6,FALSE)</f>
        <v>0</v>
      </c>
      <c r="J18" s="34">
        <f t="shared" si="3"/>
        <v>19</v>
      </c>
      <c r="K18" s="44">
        <f>VLOOKUP($C18,[1]豊肥３!$A$9:$P$25,9,FALSE)</f>
        <v>0</v>
      </c>
      <c r="L18" s="44">
        <f>VLOOKUP($C18,[1]豊肥３!$A$9:$P$25,10,FALSE)</f>
        <v>19</v>
      </c>
      <c r="M18" s="44">
        <f>VLOOKUP($C18,[1]豊肥３!$A$9:$P$25,11,FALSE)</f>
        <v>0</v>
      </c>
      <c r="N18" s="44">
        <f>VLOOKUP($C18,[1]豊肥３!$A$9:$P$25,12,FALSE)</f>
        <v>0</v>
      </c>
      <c r="O18" s="45">
        <f>VLOOKUP($C18,[1]豊肥３!$A$9:$P$25,13,FALSE)</f>
        <v>0</v>
      </c>
      <c r="P18" s="46">
        <f>VLOOKUP($C18,[1]豊肥３!$A$9:$P$25,14,FALSE)</f>
        <v>0</v>
      </c>
      <c r="Q18" s="30">
        <f>VLOOKUP($C18,[1]豊肥３!$A$9:$P$25,15,FALSE)</f>
        <v>0</v>
      </c>
    </row>
    <row r="19" spans="2:27" s="31" customFormat="1" ht="18" customHeight="1" x14ac:dyDescent="0.4">
      <c r="B19" s="42">
        <v>9</v>
      </c>
      <c r="C19" s="43" t="s">
        <v>30</v>
      </c>
      <c r="D19" s="25">
        <f t="shared" si="0"/>
        <v>19</v>
      </c>
      <c r="E19" s="44">
        <f>VLOOKUP($C19,[1]豊肥３!$A$9:$P$25,2,FALSE)</f>
        <v>0</v>
      </c>
      <c r="F19" s="44">
        <f>VLOOKUP($C19,[1]豊肥３!$A$9:$P$25,3,FALSE)</f>
        <v>19</v>
      </c>
      <c r="G19" s="44">
        <f>VLOOKUP($C19,[1]豊肥３!$A$9:$P$25,4,FALSE)</f>
        <v>0</v>
      </c>
      <c r="H19" s="44">
        <f>VLOOKUP($C19,[1]豊肥３!$A$9:$P$25,5,FALSE)</f>
        <v>0</v>
      </c>
      <c r="I19" s="44">
        <f>VLOOKUP($C19,[1]豊肥３!$A$9:$P$25,6,FALSE)</f>
        <v>0</v>
      </c>
      <c r="J19" s="34">
        <f t="shared" si="3"/>
        <v>19</v>
      </c>
      <c r="K19" s="44">
        <f>VLOOKUP($C19,[1]豊肥３!$A$9:$P$25,9,FALSE)</f>
        <v>0</v>
      </c>
      <c r="L19" s="44">
        <f>VLOOKUP($C19,[1]豊肥３!$A$9:$P$25,10,FALSE)</f>
        <v>19</v>
      </c>
      <c r="M19" s="44">
        <f>VLOOKUP($C19,[1]豊肥３!$A$9:$P$25,11,FALSE)</f>
        <v>0</v>
      </c>
      <c r="N19" s="44">
        <f>VLOOKUP($C19,[1]豊肥３!$A$9:$P$25,12,FALSE)</f>
        <v>0</v>
      </c>
      <c r="O19" s="45">
        <f>VLOOKUP($C19,[1]豊肥３!$A$9:$P$25,13,FALSE)</f>
        <v>0</v>
      </c>
      <c r="P19" s="46">
        <f>VLOOKUP($C19,[1]豊肥３!$A$9:$P$25,14,FALSE)</f>
        <v>0</v>
      </c>
      <c r="Q19" s="30">
        <f>VLOOKUP($C19,[1]豊肥３!$A$9:$P$25,15,FALSE)</f>
        <v>0</v>
      </c>
    </row>
    <row r="20" spans="2:27" s="31" customFormat="1" ht="17.25" customHeight="1" x14ac:dyDescent="0.4">
      <c r="B20" s="42">
        <v>10</v>
      </c>
      <c r="C20" s="43" t="s">
        <v>31</v>
      </c>
      <c r="D20" s="25">
        <f t="shared" si="0"/>
        <v>19</v>
      </c>
      <c r="E20" s="44">
        <f>VLOOKUP($C20,[1]豊肥３!$A$9:$P$25,2,FALSE)</f>
        <v>0</v>
      </c>
      <c r="F20" s="44">
        <f>VLOOKUP($C20,[1]豊肥３!$A$9:$P$25,3,FALSE)</f>
        <v>0</v>
      </c>
      <c r="G20" s="44">
        <f>VLOOKUP($C20,[1]豊肥３!$A$9:$P$25,4,FALSE)</f>
        <v>0</v>
      </c>
      <c r="H20" s="44">
        <f>VLOOKUP($C20,[1]豊肥３!$A$9:$P$25,5,FALSE)</f>
        <v>19</v>
      </c>
      <c r="I20" s="44">
        <f>VLOOKUP($C20,[1]豊肥３!$A$9:$P$25,6,FALSE)</f>
        <v>0</v>
      </c>
      <c r="J20" s="34">
        <f t="shared" si="3"/>
        <v>19</v>
      </c>
      <c r="K20" s="44">
        <f>VLOOKUP($C20,[1]豊肥３!$A$9:$P$25,9,FALSE)</f>
        <v>0</v>
      </c>
      <c r="L20" s="44">
        <f>VLOOKUP($C20,[1]豊肥３!$A$9:$P$25,10,FALSE)</f>
        <v>0</v>
      </c>
      <c r="M20" s="44">
        <f>VLOOKUP($C20,[1]豊肥３!$A$9:$P$25,11,FALSE)</f>
        <v>0</v>
      </c>
      <c r="N20" s="44">
        <f>VLOOKUP($C20,[1]豊肥３!$A$9:$P$25,12,FALSE)</f>
        <v>19</v>
      </c>
      <c r="O20" s="45">
        <f>VLOOKUP($C20,[1]豊肥３!$A$9:$P$25,13,FALSE)</f>
        <v>0</v>
      </c>
      <c r="P20" s="46">
        <f>VLOOKUP($C20,[1]豊肥３!$A$9:$P$25,14,FALSE)</f>
        <v>0</v>
      </c>
      <c r="Q20" s="30">
        <f>VLOOKUP($C20,[1]豊肥３!$A$9:$P$25,15,FALSE)</f>
        <v>0</v>
      </c>
    </row>
    <row r="21" spans="2:27" s="31" customFormat="1" ht="18" customHeight="1" x14ac:dyDescent="0.4">
      <c r="B21" s="42">
        <v>10</v>
      </c>
      <c r="C21" s="43" t="s">
        <v>32</v>
      </c>
      <c r="D21" s="25">
        <f t="shared" si="0"/>
        <v>19</v>
      </c>
      <c r="E21" s="44">
        <f>VLOOKUP($C21,[1]豊肥３!$A$9:$P$25,2,FALSE)</f>
        <v>0</v>
      </c>
      <c r="F21" s="44">
        <f>VLOOKUP($C21,[1]豊肥３!$A$9:$P$25,3,FALSE)</f>
        <v>19</v>
      </c>
      <c r="G21" s="44">
        <f>VLOOKUP($C21,[1]豊肥３!$A$9:$P$25,4,FALSE)</f>
        <v>0</v>
      </c>
      <c r="H21" s="44">
        <f>VLOOKUP($C21,[1]豊肥３!$A$9:$P$25,5,FALSE)</f>
        <v>0</v>
      </c>
      <c r="I21" s="44">
        <f>VLOOKUP($C21,[1]豊肥３!$A$9:$P$25,6,FALSE)</f>
        <v>0</v>
      </c>
      <c r="J21" s="34">
        <f t="shared" si="3"/>
        <v>19</v>
      </c>
      <c r="K21" s="44">
        <f>VLOOKUP($C21,[1]豊肥３!$A$9:$P$25,9,FALSE)</f>
        <v>0</v>
      </c>
      <c r="L21" s="44">
        <f>VLOOKUP($C21,[1]豊肥３!$A$9:$P$25,10,FALSE)</f>
        <v>19</v>
      </c>
      <c r="M21" s="44">
        <f>VLOOKUP($C21,[1]豊肥３!$A$9:$P$25,11,FALSE)</f>
        <v>0</v>
      </c>
      <c r="N21" s="44">
        <f>VLOOKUP($C21,[1]豊肥３!$A$9:$P$25,12,FALSE)</f>
        <v>0</v>
      </c>
      <c r="O21" s="45">
        <f>VLOOKUP($C21,[1]豊肥３!$A$9:$P$25,13,FALSE)</f>
        <v>0</v>
      </c>
      <c r="P21" s="46">
        <f>VLOOKUP($C21,[1]豊肥３!$A$9:$P$25,14,FALSE)</f>
        <v>0</v>
      </c>
      <c r="Q21" s="30">
        <f>VLOOKUP($C21,[1]豊肥３!$A$9:$P$25,15,FALSE)</f>
        <v>0</v>
      </c>
    </row>
    <row r="22" spans="2:27" s="31" customFormat="1" ht="18" customHeight="1" x14ac:dyDescent="0.4">
      <c r="B22" s="42">
        <v>10</v>
      </c>
      <c r="C22" s="43" t="s">
        <v>33</v>
      </c>
      <c r="D22" s="25">
        <f t="shared" si="0"/>
        <v>0</v>
      </c>
      <c r="E22" s="44">
        <f>VLOOKUP($C22,[1]豊肥３!$A$9:$P$25,2,FALSE)</f>
        <v>0</v>
      </c>
      <c r="F22" s="44">
        <f>VLOOKUP($C22,[1]豊肥３!$A$9:$P$25,3,FALSE)</f>
        <v>0</v>
      </c>
      <c r="G22" s="44">
        <f>VLOOKUP($C22,[1]豊肥３!$A$9:$P$25,4,FALSE)</f>
        <v>0</v>
      </c>
      <c r="H22" s="44">
        <f>VLOOKUP($C22,[1]豊肥３!$A$9:$P$25,5,FALSE)</f>
        <v>0</v>
      </c>
      <c r="I22" s="44">
        <f>VLOOKUP($C22,[1]豊肥３!$A$9:$P$25,6,FALSE)</f>
        <v>0</v>
      </c>
      <c r="J22" s="34">
        <f t="shared" si="3"/>
        <v>0</v>
      </c>
      <c r="K22" s="44">
        <f>VLOOKUP($C22,[1]豊肥３!$A$9:$P$25,9,FALSE)</f>
        <v>0</v>
      </c>
      <c r="L22" s="44">
        <f>VLOOKUP($C22,[1]豊肥３!$A$9:$P$25,10,FALSE)</f>
        <v>0</v>
      </c>
      <c r="M22" s="44">
        <f>VLOOKUP($C22,[1]豊肥３!$A$9:$P$25,11,FALSE)</f>
        <v>0</v>
      </c>
      <c r="N22" s="44">
        <f>VLOOKUP($C22,[1]豊肥３!$A$9:$P$25,12,FALSE)</f>
        <v>0</v>
      </c>
      <c r="O22" s="45">
        <f>VLOOKUP($C22,[1]豊肥３!$A$9:$P$25,13,FALSE)</f>
        <v>0</v>
      </c>
      <c r="P22" s="46">
        <f>VLOOKUP($C22,[1]豊肥３!$A$9:$P$25,14,FALSE)</f>
        <v>0</v>
      </c>
      <c r="Q22" s="30">
        <f>VLOOKUP($C22,[1]豊肥３!$A$9:$P$25,15,FALSE)</f>
        <v>0</v>
      </c>
    </row>
    <row r="23" spans="2:27" s="31" customFormat="1" ht="18" customHeight="1" x14ac:dyDescent="0.4">
      <c r="B23" s="32" t="s">
        <v>34</v>
      </c>
      <c r="C23" s="33"/>
      <c r="D23" s="47">
        <f>SUM(E23:I23)</f>
        <v>209</v>
      </c>
      <c r="E23" s="48">
        <f>SUM(E11:E22)</f>
        <v>0</v>
      </c>
      <c r="F23" s="48">
        <f>SUM(F11:F22)</f>
        <v>152</v>
      </c>
      <c r="G23" s="48">
        <f>SUM(G11:G22)</f>
        <v>19</v>
      </c>
      <c r="H23" s="48">
        <f>SUM(H11:H22)</f>
        <v>38</v>
      </c>
      <c r="I23" s="49">
        <f>SUM(I11:I22)</f>
        <v>0</v>
      </c>
      <c r="J23" s="47">
        <f>SUM(K23:O23)</f>
        <v>203</v>
      </c>
      <c r="K23" s="48">
        <f t="shared" ref="K23:Q23" si="4">SUM(K11:K22)</f>
        <v>0</v>
      </c>
      <c r="L23" s="48">
        <f t="shared" si="4"/>
        <v>146</v>
      </c>
      <c r="M23" s="48">
        <f t="shared" si="4"/>
        <v>19</v>
      </c>
      <c r="N23" s="48">
        <f t="shared" si="4"/>
        <v>38</v>
      </c>
      <c r="O23" s="50">
        <f t="shared" si="4"/>
        <v>0</v>
      </c>
      <c r="P23" s="51">
        <f t="shared" si="4"/>
        <v>0</v>
      </c>
      <c r="Q23" s="52">
        <f t="shared" si="4"/>
        <v>0</v>
      </c>
    </row>
    <row r="24" spans="2:27" s="31" customFormat="1" ht="18" customHeight="1" x14ac:dyDescent="0.4">
      <c r="B24" s="32" t="s">
        <v>35</v>
      </c>
      <c r="C24" s="33"/>
      <c r="D24" s="47">
        <f t="shared" ref="D24:Q24" si="5">SUM(D10,D23)</f>
        <v>836</v>
      </c>
      <c r="E24" s="48">
        <f t="shared" si="5"/>
        <v>0</v>
      </c>
      <c r="F24" s="48">
        <f t="shared" si="5"/>
        <v>518</v>
      </c>
      <c r="G24" s="48">
        <f t="shared" si="5"/>
        <v>117</v>
      </c>
      <c r="H24" s="48">
        <f t="shared" si="5"/>
        <v>201</v>
      </c>
      <c r="I24" s="49">
        <f t="shared" si="5"/>
        <v>0</v>
      </c>
      <c r="J24" s="47">
        <f t="shared" si="5"/>
        <v>806</v>
      </c>
      <c r="K24" s="48">
        <f t="shared" si="5"/>
        <v>0</v>
      </c>
      <c r="L24" s="48">
        <f t="shared" si="5"/>
        <v>474</v>
      </c>
      <c r="M24" s="48">
        <f t="shared" si="5"/>
        <v>159</v>
      </c>
      <c r="N24" s="48">
        <f t="shared" si="5"/>
        <v>173</v>
      </c>
      <c r="O24" s="50">
        <f t="shared" si="5"/>
        <v>0</v>
      </c>
      <c r="P24" s="51">
        <f t="shared" si="5"/>
        <v>0</v>
      </c>
      <c r="Q24" s="52">
        <f t="shared" si="5"/>
        <v>0</v>
      </c>
    </row>
    <row r="25" spans="2:27" s="31" customFormat="1" x14ac:dyDescent="0.4">
      <c r="C25" s="53"/>
      <c r="D25" s="54"/>
      <c r="E25" s="54"/>
      <c r="F25" s="54"/>
      <c r="G25" s="54"/>
      <c r="H25" s="54"/>
      <c r="I25" s="54"/>
      <c r="J25" s="54"/>
    </row>
    <row r="26" spans="2:27" s="31" customFormat="1" x14ac:dyDescent="0.4">
      <c r="C26" s="53"/>
      <c r="D26" s="54"/>
      <c r="E26" s="54"/>
      <c r="F26" s="54"/>
      <c r="G26" s="54"/>
      <c r="H26" s="54"/>
      <c r="I26" s="54"/>
      <c r="J26" s="54"/>
    </row>
    <row r="27" spans="2:27" s="31" customFormat="1" x14ac:dyDescent="0.4">
      <c r="C27" s="53"/>
      <c r="D27" s="54"/>
      <c r="E27" s="54"/>
      <c r="F27" s="54"/>
      <c r="G27" s="54"/>
      <c r="H27" s="54"/>
      <c r="I27" s="54"/>
      <c r="J27" s="54"/>
    </row>
    <row r="28" spans="2:27" s="31" customFormat="1" x14ac:dyDescent="0.4">
      <c r="C28" s="53"/>
      <c r="D28" s="55"/>
      <c r="E28" s="54"/>
      <c r="F28" s="54"/>
      <c r="G28" s="54"/>
      <c r="H28" s="54"/>
      <c r="I28" s="54"/>
      <c r="J28" s="54"/>
    </row>
    <row r="29" spans="2:27" s="31" customFormat="1" x14ac:dyDescent="0.4">
      <c r="C29" s="53"/>
      <c r="D29" s="54"/>
      <c r="E29" s="54"/>
      <c r="F29" s="54"/>
      <c r="G29" s="54"/>
      <c r="H29" s="54"/>
      <c r="I29" s="54"/>
      <c r="J29" s="54"/>
    </row>
    <row r="30" spans="2:27" s="31" customFormat="1" x14ac:dyDescent="0.4">
      <c r="C30" s="53"/>
      <c r="D30" s="54"/>
      <c r="E30" s="54"/>
      <c r="F30" s="54"/>
      <c r="G30" s="54"/>
      <c r="H30" s="54"/>
      <c r="I30" s="54"/>
      <c r="J30" s="54"/>
    </row>
    <row r="31" spans="2:27" x14ac:dyDescent="0.4">
      <c r="B31" s="31"/>
      <c r="C31" s="53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4">
      <c r="B32" s="31"/>
      <c r="C32" s="53"/>
      <c r="D32" s="56"/>
      <c r="E32" s="57"/>
      <c r="F32" s="57"/>
      <c r="G32" s="57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2:27" x14ac:dyDescent="0.4">
      <c r="B33" s="31"/>
      <c r="C33" s="58"/>
      <c r="D33" s="59"/>
      <c r="E33" s="59"/>
      <c r="F33" s="59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2:27" x14ac:dyDescent="0.4">
      <c r="B34" s="31"/>
      <c r="C34" s="58"/>
      <c r="D34" s="59"/>
      <c r="E34" s="59"/>
      <c r="F34" s="59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2:27" x14ac:dyDescent="0.4">
      <c r="B35" s="31"/>
      <c r="C35" s="58"/>
      <c r="D35" s="60"/>
      <c r="E35" s="59"/>
      <c r="F35" s="59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2:27" x14ac:dyDescent="0.4">
      <c r="B36" s="31"/>
      <c r="C36" s="58"/>
      <c r="D36" s="56"/>
      <c r="E36" s="31"/>
      <c r="F36" s="59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2:27" x14ac:dyDescent="0.4">
      <c r="B37" s="31"/>
      <c r="C37" s="5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2:27" x14ac:dyDescent="0.4">
      <c r="B38" s="31"/>
      <c r="C38" s="5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27" x14ac:dyDescent="0.4">
      <c r="B39" s="31"/>
      <c r="C39" s="5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2:27" s="31" customFormat="1" x14ac:dyDescent="0.4">
      <c r="C40" s="53"/>
      <c r="D40" s="61"/>
      <c r="E40" s="61"/>
      <c r="F40" s="61"/>
      <c r="G40" s="61"/>
      <c r="H40" s="61"/>
      <c r="I40" s="61"/>
      <c r="J40" s="61"/>
    </row>
    <row r="41" spans="2:27" s="31" customFormat="1" x14ac:dyDescent="0.4">
      <c r="C41" s="53"/>
      <c r="D41" s="61"/>
      <c r="E41" s="61"/>
      <c r="F41" s="61"/>
      <c r="G41" s="61"/>
      <c r="H41" s="61"/>
      <c r="I41" s="61"/>
      <c r="J41" s="61"/>
      <c r="K41" s="61"/>
    </row>
    <row r="42" spans="2:27" x14ac:dyDescent="0.4">
      <c r="B42" s="31"/>
      <c r="C42" s="5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2:27" x14ac:dyDescent="0.4">
      <c r="B43" s="31"/>
      <c r="C43" s="5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2:27" s="31" customFormat="1" x14ac:dyDescent="0.4">
      <c r="B44" s="62"/>
      <c r="C44" s="53"/>
      <c r="D44" s="61"/>
      <c r="E44" s="61"/>
      <c r="F44" s="61"/>
      <c r="G44" s="61"/>
      <c r="H44" s="61"/>
      <c r="I44" s="63"/>
      <c r="J44" s="63"/>
    </row>
    <row r="45" spans="2:27" x14ac:dyDescent="0.4">
      <c r="B45" s="62"/>
      <c r="C45" s="53"/>
      <c r="D45" s="61"/>
      <c r="E45" s="61"/>
      <c r="F45" s="61"/>
      <c r="G45" s="61"/>
      <c r="H45" s="61"/>
      <c r="I45" s="63"/>
      <c r="J45" s="63"/>
      <c r="K45" s="31"/>
      <c r="L45" s="31"/>
      <c r="M45" s="31"/>
      <c r="N45" s="31"/>
      <c r="O45" s="31"/>
      <c r="P45" s="31"/>
      <c r="Q45" s="31"/>
    </row>
    <row r="46" spans="2:27" x14ac:dyDescent="0.4">
      <c r="B46" s="31"/>
      <c r="C46" s="53"/>
      <c r="D46" s="61"/>
      <c r="E46" s="63"/>
      <c r="F46" s="63"/>
      <c r="G46" s="63"/>
      <c r="H46" s="63"/>
      <c r="I46" s="63"/>
      <c r="J46" s="63"/>
      <c r="K46" s="31"/>
      <c r="L46" s="31"/>
      <c r="M46" s="31"/>
      <c r="N46" s="31"/>
      <c r="O46" s="31"/>
      <c r="P46" s="31"/>
      <c r="Q46" s="31"/>
    </row>
    <row r="47" spans="2:27" x14ac:dyDescent="0.4">
      <c r="B47" s="31"/>
      <c r="C47" s="5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2:27" x14ac:dyDescent="0.4">
      <c r="B48" s="31"/>
      <c r="C48" s="58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2:17" x14ac:dyDescent="0.4">
      <c r="B49" s="31"/>
      <c r="C49" s="5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</sheetData>
  <mergeCells count="8">
    <mergeCell ref="B23:C23"/>
    <mergeCell ref="B24:C24"/>
    <mergeCell ref="B1:Q1"/>
    <mergeCell ref="D2:I2"/>
    <mergeCell ref="J2:Q2"/>
    <mergeCell ref="D3:I3"/>
    <mergeCell ref="J3:Q3"/>
    <mergeCell ref="B10:C10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    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豊肥医療圏</vt:lpstr>
      <vt:lpstr>豊肥医療圏!Print_Area</vt:lpstr>
      <vt:lpstr>豊肥医療圏!Print_Titles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2022-04-08T11:55:25Z</dcterms:created>
  <dcterms:modified xsi:type="dcterms:W3CDTF">2022-04-08T11:55:44Z</dcterms:modified>
</cp:coreProperties>
</file>