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15" windowHeight="11700" tabRatio="636" activeTab="2"/>
  </bookViews>
  <sheets>
    <sheet name="入力用名簿" sheetId="1" r:id="rId1"/>
    <sheet name="総務省報告" sheetId="2" r:id="rId2"/>
    <sheet name="プレス" sheetId="3" r:id="rId3"/>
  </sheets>
  <definedNames>
    <definedName name="_xlnm.Print_Area" localSheetId="2">'プレス'!$A$1:$J$53</definedName>
    <definedName name="_xlnm.Print_Area" localSheetId="1">'総務省報告'!$B$1:$Q$29</definedName>
    <definedName name="_xlnm.Print_Titles" localSheetId="1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<sst xmlns="http://schemas.openxmlformats.org/spreadsheetml/2006/main" count="186" uniqueCount="125">
  <si>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</si>
  <si>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</si>
  <si>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</si>
  <si>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</si>
  <si>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</si>
  <si>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</si>
  <si>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</si>
  <si>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</si>
  <si>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</si>
  <si>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</si>
  <si>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</si>
  <si>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</si>
  <si>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</si>
  <si>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</si>
  <si>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</si>
  <si>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</si>
  <si>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</si>
  <si>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</si>
  <si>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</si>
  <si>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</si>
  <si>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</si>
  <si>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</si>
  <si>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</si>
  <si>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</si>
  <si>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</si>
  <si>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</si>
  <si>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</si>
  <si>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</si>
  <si>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</si>
  <si>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</si>
  <si>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</si>
  <si>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</si>
  <si>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</si>
  <si>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選</t>
  </si>
  <si>
    <t>市区町村名</t>
  </si>
  <si>
    <t>挙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</si>
  <si>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</si>
  <si>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</si>
  <si>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</si>
  <si>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</si>
  <si>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</si>
  <si>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</si>
  <si>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</si>
  <si>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</si>
  <si>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</si>
  <si>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</si>
  <si>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</si>
  <si>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</si>
  <si>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</si>
  <si>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</si>
  <si>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</si>
  <si>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</si>
  <si>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</si>
  <si>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</si>
  <si>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</si>
  <si>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</si>
  <si>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大分県</t>
  </si>
  <si>
    <t>備考</t>
  </si>
  <si>
    <t>第７号様式の２</t>
  </si>
  <si>
    <t>　前回調査時点における</t>
  </si>
  <si>
    <t>　名簿登録者総数　　（A）</t>
  </si>
  <si>
    <t>　前回調査時点以降の</t>
  </si>
  <si>
    <t>　抹消者数　　　　　（Ｃ）</t>
  </si>
  <si>
    <t>今回登録者総数</t>
  </si>
  <si>
    <t>男</t>
  </si>
  <si>
    <t>女</t>
  </si>
  <si>
    <t>計</t>
  </si>
  <si>
    <t>在外選挙人名簿登録者数報告</t>
  </si>
  <si>
    <t>　前回調査時点以降の</t>
  </si>
  <si>
    <t>　登録者数　　　　　（B)</t>
  </si>
  <si>
    <t>男</t>
  </si>
  <si>
    <t>女</t>
  </si>
  <si>
    <t>(A)+(B)-(C)=(D)</t>
  </si>
  <si>
    <t>都道府県名</t>
  </si>
  <si>
    <t>随時抹消者数</t>
  </si>
  <si>
    <t>　　前回報告日以後の</t>
  </si>
  <si>
    <t>における名簿登録者数</t>
  </si>
  <si>
    <t>　　登　録　者　数</t>
  </si>
  <si>
    <t>市町村名</t>
  </si>
  <si>
    <t>男</t>
  </si>
  <si>
    <t>女</t>
  </si>
  <si>
    <t>計</t>
  </si>
  <si>
    <t>別　府　市</t>
  </si>
  <si>
    <t>津久見市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</si>
  <si>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</si>
  <si>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</si>
  <si>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</si>
  <si>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</si>
  <si>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</si>
  <si>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</si>
  <si>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</si>
  <si>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</si>
  <si>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</si>
  <si>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県計</t>
  </si>
  <si>
    <t>在外選挙人名簿登録者数</t>
  </si>
  <si>
    <t>在外選挙人名簿登録者数</t>
  </si>
  <si>
    <t>大分市</t>
  </si>
  <si>
    <t>衆議院小選挙区第３区</t>
  </si>
  <si>
    <t>第３区計</t>
  </si>
  <si>
    <t xml:space="preserve">   における名簿登録者数</t>
  </si>
  <si>
    <t>郡　計</t>
  </si>
  <si>
    <t>大分市</t>
  </si>
  <si>
    <t>豊後大野市</t>
  </si>
  <si>
    <t>大分市(注)</t>
  </si>
  <si>
    <t>(注)第１区の大分市は旧大分市の区域、第２区の大分市は旧野津原町及び旧佐賀関町の区域です。</t>
  </si>
  <si>
    <t>大分市（第１区）</t>
  </si>
  <si>
    <t>大分市（第２区）</t>
  </si>
  <si>
    <t>中津市</t>
  </si>
  <si>
    <t>日田市</t>
  </si>
  <si>
    <t>佐伯市</t>
  </si>
  <si>
    <t>臼杵市</t>
  </si>
  <si>
    <t>竹田市</t>
  </si>
  <si>
    <t>豊後高田市</t>
  </si>
  <si>
    <t>宇佐市</t>
  </si>
  <si>
    <t>由布市</t>
  </si>
  <si>
    <t>（衆議院小選挙区別）</t>
  </si>
  <si>
    <t>市計</t>
  </si>
  <si>
    <t>国東市</t>
  </si>
  <si>
    <t>町村計</t>
  </si>
  <si>
    <t>　　在外選挙人名簿登録者数  （Ｂ）</t>
  </si>
  <si>
    <t xml:space="preserve">    </t>
  </si>
  <si>
    <t>令和4年6月21日現在</t>
  </si>
  <si>
    <t xml:space="preserve">  令和4年6月1日現在　</t>
  </si>
  <si>
    <t>　　令和4年6月21日における</t>
  </si>
  <si>
    <t>　　令和4年6月1日における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</si>
</sst>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10" xfId="48" applyFont="1" applyBorder="1" applyAlignment="1">
      <alignment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3" xfId="48" applyFont="1" applyBorder="1" applyAlignment="1">
      <alignment/>
    </xf>
    <xf numFmtId="38" fontId="1" fillId="0" borderId="14" xfId="48" applyFont="1" applyBorder="1" applyAlignment="1">
      <alignment/>
    </xf>
    <xf numFmtId="38" fontId="1" fillId="0" borderId="15" xfId="48" applyFont="1" applyBorder="1" applyAlignment="1">
      <alignment/>
    </xf>
    <xf numFmtId="38" fontId="1" fillId="0" borderId="16" xfId="48" applyFont="1" applyBorder="1" applyAlignment="1">
      <alignment/>
    </xf>
    <xf numFmtId="38" fontId="1" fillId="0" borderId="17" xfId="48" applyFont="1" applyBorder="1" applyAlignment="1">
      <alignment horizontal="distributed"/>
    </xf>
    <xf numFmtId="38" fontId="1" fillId="0" borderId="18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19" xfId="48" applyFont="1" applyBorder="1" applyAlignment="1">
      <alignment/>
    </xf>
    <xf numFmtId="38" fontId="4" fillId="0" borderId="18" xfId="48" applyFont="1" applyBorder="1" applyAlignment="1">
      <alignment horizontal="distributed"/>
    </xf>
    <xf numFmtId="38" fontId="4" fillId="0" borderId="18" xfId="48" applyFont="1" applyBorder="1" applyAlignment="1">
      <alignment/>
    </xf>
    <xf numFmtId="38" fontId="4" fillId="0" borderId="0" xfId="48" applyFont="1" applyAlignment="1">
      <alignment/>
    </xf>
    <xf numFmtId="38" fontId="1" fillId="0" borderId="18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 horizontal="left"/>
    </xf>
    <xf numFmtId="38" fontId="1" fillId="0" borderId="14" xfId="48" applyFont="1" applyBorder="1" applyAlignment="1" quotePrefix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8" fontId="3" fillId="0" borderId="14" xfId="48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8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8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8" xfId="48" applyFont="1" applyBorder="1" applyAlignment="1">
      <alignment horizontal="distributed"/>
    </xf>
    <xf numFmtId="38" fontId="1" fillId="0" borderId="18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48" applyFont="1" applyAlignment="1" quotePrefix="1">
      <alignment horizontal="left"/>
    </xf>
    <xf numFmtId="38" fontId="3" fillId="0" borderId="0" xfId="48" applyFont="1" applyAlignment="1">
      <alignment/>
    </xf>
    <xf numFmtId="38" fontId="1" fillId="0" borderId="19" xfId="48" applyFont="1" applyBorder="1" applyAlignment="1">
      <alignment horizontal="center"/>
    </xf>
    <xf numFmtId="38" fontId="1" fillId="0" borderId="16" xfId="48" applyFont="1" applyBorder="1" applyAlignment="1">
      <alignment horizontal="right"/>
    </xf>
    <xf numFmtId="38" fontId="1" fillId="0" borderId="17" xfId="48" applyFont="1" applyBorder="1" applyAlignment="1">
      <alignment/>
    </xf>
    <xf numFmtId="38" fontId="5" fillId="0" borderId="14" xfId="48" applyFont="1" applyBorder="1" applyAlignment="1">
      <alignment/>
    </xf>
    <xf numFmtId="38" fontId="6" fillId="0" borderId="14" xfId="48" applyFont="1" applyBorder="1" applyAlignment="1">
      <alignment/>
    </xf>
    <xf numFmtId="38" fontId="5" fillId="0" borderId="21" xfId="48" applyFont="1" applyBorder="1" applyAlignment="1">
      <alignment/>
    </xf>
    <xf numFmtId="38" fontId="6" fillId="0" borderId="21" xfId="48" applyFont="1" applyBorder="1" applyAlignment="1">
      <alignment/>
    </xf>
    <xf numFmtId="38" fontId="4" fillId="0" borderId="18" xfId="48" applyFont="1" applyBorder="1" applyAlignment="1">
      <alignment horizontal="center"/>
    </xf>
    <xf numFmtId="38" fontId="4" fillId="0" borderId="0" xfId="48" applyFont="1" applyBorder="1" applyAlignment="1">
      <alignment horizontal="distributed"/>
    </xf>
    <xf numFmtId="38" fontId="7" fillId="0" borderId="15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1" xfId="48" applyFont="1" applyBorder="1" applyAlignment="1">
      <alignment horizontal="center"/>
    </xf>
    <xf numFmtId="38" fontId="4" fillId="0" borderId="19" xfId="48" applyFont="1" applyBorder="1" applyAlignment="1">
      <alignment horizontal="distributed"/>
    </xf>
    <xf numFmtId="38" fontId="4" fillId="0" borderId="13" xfId="48" applyFont="1" applyBorder="1" applyAlignment="1">
      <alignment horizontal="center"/>
    </xf>
    <xf numFmtId="38" fontId="4" fillId="0" borderId="0" xfId="48" applyFont="1" applyAlignment="1">
      <alignment horizontal="center"/>
    </xf>
    <xf numFmtId="38" fontId="4" fillId="0" borderId="13" xfId="48" applyFont="1" applyBorder="1" applyAlignment="1">
      <alignment/>
    </xf>
    <xf numFmtId="38" fontId="4" fillId="0" borderId="11" xfId="48" applyFont="1" applyBorder="1" applyAlignment="1">
      <alignment/>
    </xf>
    <xf numFmtId="38" fontId="4" fillId="0" borderId="19" xfId="48" applyFont="1" applyBorder="1" applyAlignment="1">
      <alignment/>
    </xf>
    <xf numFmtId="38" fontId="4" fillId="0" borderId="0" xfId="48" applyFont="1" applyBorder="1" applyAlignment="1">
      <alignment/>
    </xf>
    <xf numFmtId="38" fontId="4" fillId="0" borderId="0" xfId="48" applyFont="1" applyAlignment="1">
      <alignment horizontal="distributed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3" xfId="48" applyFont="1" applyBorder="1" applyAlignment="1">
      <alignment horizontal="center"/>
    </xf>
    <xf numFmtId="38" fontId="1" fillId="0" borderId="17" xfId="48" applyFont="1" applyBorder="1" applyAlignment="1">
      <alignment horizontal="center"/>
    </xf>
    <xf numFmtId="0" fontId="0" fillId="0" borderId="0" xfId="0" applyBorder="1" applyAlignment="1">
      <alignment/>
    </xf>
    <xf numFmtId="38" fontId="1" fillId="0" borderId="14" xfId="48" applyFont="1" applyFill="1" applyBorder="1" applyAlignment="1">
      <alignment horizontal="distributed"/>
    </xf>
    <xf numFmtId="38" fontId="1" fillId="0" borderId="18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38" fontId="1" fillId="0" borderId="18" xfId="48" applyFont="1" applyFill="1" applyBorder="1" applyAlignment="1">
      <alignment/>
    </xf>
    <xf numFmtId="38" fontId="1" fillId="0" borderId="18" xfId="48" applyFont="1" applyFill="1" applyBorder="1" applyAlignment="1">
      <alignment horizontal="distributed"/>
    </xf>
    <xf numFmtId="38" fontId="4" fillId="0" borderId="18" xfId="48" applyFont="1" applyFill="1" applyBorder="1" applyAlignment="1">
      <alignment horizontal="distributed"/>
    </xf>
    <xf numFmtId="38" fontId="1" fillId="0" borderId="17" xfId="0" applyNumberFormat="1" applyFont="1" applyBorder="1" applyAlignment="1">
      <alignment/>
    </xf>
    <xf numFmtId="38" fontId="4" fillId="0" borderId="17" xfId="48" applyFont="1" applyBorder="1" applyAlignment="1">
      <alignment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4" fillId="33" borderId="19" xfId="48" applyFont="1" applyFill="1" applyBorder="1" applyAlignment="1">
      <alignment/>
    </xf>
    <xf numFmtId="38" fontId="4" fillId="33" borderId="18" xfId="48" applyFont="1" applyFill="1" applyBorder="1" applyAlignment="1">
      <alignment/>
    </xf>
    <xf numFmtId="38" fontId="4" fillId="33" borderId="0" xfId="48" applyFont="1" applyFill="1" applyBorder="1" applyAlignment="1">
      <alignment/>
    </xf>
    <xf numFmtId="38" fontId="4" fillId="0" borderId="13" xfId="0" applyNumberFormat="1" applyFont="1" applyBorder="1" applyAlignment="1">
      <alignment/>
    </xf>
    <xf numFmtId="38" fontId="4" fillId="0" borderId="17" xfId="48" applyFont="1" applyFill="1" applyBorder="1" applyAlignment="1">
      <alignment horizontal="distributed"/>
    </xf>
    <xf numFmtId="38" fontId="4" fillId="0" borderId="19" xfId="48" applyFont="1" applyFill="1" applyBorder="1" applyAlignment="1">
      <alignment horizontal="distributed"/>
    </xf>
    <xf numFmtId="38" fontId="4" fillId="0" borderId="19" xfId="48" applyFont="1" applyFill="1" applyBorder="1" applyAlignment="1">
      <alignment horizontal="distributed" shrinkToFit="1"/>
    </xf>
    <xf numFmtId="38" fontId="4" fillId="0" borderId="0" xfId="48" applyFont="1" applyFill="1" applyAlignment="1">
      <alignment/>
    </xf>
    <xf numFmtId="38" fontId="4" fillId="0" borderId="13" xfId="48" applyFont="1" applyFill="1" applyBorder="1" applyAlignment="1">
      <alignment horizontal="center" shrinkToFit="1"/>
    </xf>
    <xf numFmtId="38" fontId="4" fillId="0" borderId="19" xfId="48" applyFont="1" applyFill="1" applyBorder="1" applyAlignment="1">
      <alignment horizontal="center" shrinkToFit="1"/>
    </xf>
    <xf numFmtId="38" fontId="4" fillId="34" borderId="19" xfId="48" applyFont="1" applyFill="1" applyBorder="1" applyAlignment="1" applyProtection="1">
      <alignment/>
      <protection locked="0"/>
    </xf>
    <xf numFmtId="38" fontId="4" fillId="34" borderId="22" xfId="48" applyFont="1" applyFill="1" applyBorder="1" applyAlignment="1" applyProtection="1">
      <alignment/>
      <protection locked="0"/>
    </xf>
    <xf numFmtId="38" fontId="4" fillId="0" borderId="10" xfId="48" applyFont="1" applyBorder="1" applyAlignment="1">
      <alignment horizontal="left"/>
    </xf>
    <xf numFmtId="38" fontId="4" fillId="0" borderId="11" xfId="48" applyFont="1" applyBorder="1" applyAlignment="1">
      <alignment horizontal="left"/>
    </xf>
    <xf numFmtId="38" fontId="4" fillId="0" borderId="12" xfId="48" applyFont="1" applyBorder="1" applyAlignment="1">
      <alignment horizontal="left"/>
    </xf>
    <xf numFmtId="38" fontId="4" fillId="0" borderId="14" xfId="48" applyFont="1" applyBorder="1" applyAlignment="1">
      <alignment horizontal="left"/>
    </xf>
    <xf numFmtId="38" fontId="4" fillId="0" borderId="15" xfId="48" applyFont="1" applyBorder="1" applyAlignment="1">
      <alignment horizontal="left"/>
    </xf>
    <xf numFmtId="38" fontId="4" fillId="0" borderId="16" xfId="48" applyFont="1" applyBorder="1" applyAlignment="1">
      <alignment horizontal="left"/>
    </xf>
    <xf numFmtId="38" fontId="4" fillId="33" borderId="10" xfId="48" applyFont="1" applyFill="1" applyBorder="1" applyAlignment="1">
      <alignment horizontal="left" indent="1"/>
    </xf>
    <xf numFmtId="38" fontId="4" fillId="33" borderId="11" xfId="48" applyFont="1" applyFill="1" applyBorder="1" applyAlignment="1" quotePrefix="1">
      <alignment horizontal="left" indent="1"/>
    </xf>
    <xf numFmtId="38" fontId="4" fillId="33" borderId="12" xfId="48" applyFont="1" applyFill="1" applyBorder="1" applyAlignment="1" quotePrefix="1">
      <alignment horizontal="left" indent="1"/>
    </xf>
    <xf numFmtId="38" fontId="4" fillId="0" borderId="14" xfId="48" applyFont="1" applyBorder="1" applyAlignment="1">
      <alignment horizontal="left" indent="1"/>
    </xf>
    <xf numFmtId="38" fontId="4" fillId="0" borderId="15" xfId="48" applyFont="1" applyBorder="1" applyAlignment="1">
      <alignment horizontal="left" indent="1"/>
    </xf>
    <xf numFmtId="38" fontId="4" fillId="0" borderId="16" xfId="48" applyFont="1" applyBorder="1" applyAlignment="1">
      <alignment horizontal="left" indent="1"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4" xfId="48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3" fillId="0" borderId="0" xfId="48" applyFont="1" applyAlignment="1">
      <alignment horizontal="distributed" vertical="center"/>
    </xf>
    <xf numFmtId="0" fontId="0" fillId="0" borderId="0" xfId="0" applyAlignment="1">
      <alignment/>
    </xf>
    <xf numFmtId="38" fontId="1" fillId="0" borderId="14" xfId="48" applyFont="1" applyBorder="1" applyAlignment="1">
      <alignment horizontal="center"/>
    </xf>
    <xf numFmtId="38" fontId="1" fillId="0" borderId="15" xfId="48" applyFont="1" applyBorder="1" applyAlignment="1">
      <alignment horizontal="center"/>
    </xf>
    <xf numFmtId="38" fontId="1" fillId="0" borderId="16" xfId="48" applyFont="1" applyBorder="1" applyAlignment="1">
      <alignment horizontal="center"/>
    </xf>
    <xf numFmtId="38" fontId="1" fillId="0" borderId="21" xfId="48" applyFont="1" applyBorder="1" applyAlignment="1">
      <alignment horizontal="center"/>
    </xf>
    <xf numFmtId="38" fontId="1" fillId="0" borderId="23" xfId="48" applyFont="1" applyBorder="1" applyAlignment="1">
      <alignment horizontal="center"/>
    </xf>
    <xf numFmtId="38" fontId="1" fillId="0" borderId="24" xfId="48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Q35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8" sqref="J8"/>
    </sheetView>
  </sheetViews>
  <sheetFormatPr defaultColWidth="9.00390625" defaultRowHeight="13.5"/>
  <cols>
    <col min="1" max="1" width="5.625" style="16" customWidth="1"/>
    <col min="2" max="2" width="13.875" style="70" customWidth="1"/>
    <col min="3" max="5" width="9.00390625" style="16" customWidth="1"/>
    <col min="6" max="11" width="7.375" style="16" customWidth="1"/>
    <col min="12" max="16384" width="9.00390625" style="16" customWidth="1"/>
  </cols>
  <sheetData>
    <row r="1" spans="2:7" ht="22.5" customHeight="1">
      <c r="B1" s="59"/>
      <c r="C1" s="60" t="s">
        <v>121</v>
      </c>
      <c r="F1" s="60"/>
      <c r="G1" s="60" t="s">
        <v>94</v>
      </c>
    </row>
    <row r="2" spans="2:14" ht="13.5" customHeight="1">
      <c r="B2" s="61"/>
      <c r="C2" s="99" t="s">
        <v>122</v>
      </c>
      <c r="D2" s="100"/>
      <c r="E2" s="101"/>
      <c r="F2" s="117" t="s">
        <v>74</v>
      </c>
      <c r="G2" s="118"/>
      <c r="H2" s="119"/>
      <c r="I2" s="111" t="s">
        <v>75</v>
      </c>
      <c r="J2" s="112"/>
      <c r="K2" s="113"/>
      <c r="L2" s="105" t="str">
        <f>+C1</f>
        <v>令和4年6月21日現在</v>
      </c>
      <c r="M2" s="106"/>
      <c r="N2" s="107"/>
    </row>
    <row r="3" spans="2:14" ht="13.5" customHeight="1">
      <c r="B3" s="63"/>
      <c r="C3" s="102" t="s">
        <v>99</v>
      </c>
      <c r="D3" s="103"/>
      <c r="E3" s="104"/>
      <c r="F3" s="120"/>
      <c r="G3" s="121"/>
      <c r="H3" s="122"/>
      <c r="I3" s="114" t="s">
        <v>77</v>
      </c>
      <c r="J3" s="115"/>
      <c r="K3" s="116"/>
      <c r="L3" s="108" t="s">
        <v>76</v>
      </c>
      <c r="M3" s="109"/>
      <c r="N3" s="110"/>
    </row>
    <row r="4" spans="2:14" s="65" customFormat="1" ht="16.5" customHeight="1">
      <c r="B4" s="91" t="s">
        <v>78</v>
      </c>
      <c r="C4" s="64" t="s">
        <v>79</v>
      </c>
      <c r="D4" s="62" t="s">
        <v>80</v>
      </c>
      <c r="E4" s="58" t="s">
        <v>81</v>
      </c>
      <c r="F4" s="58" t="s">
        <v>79</v>
      </c>
      <c r="G4" s="58" t="s">
        <v>80</v>
      </c>
      <c r="H4" s="58" t="s">
        <v>81</v>
      </c>
      <c r="I4" s="58" t="s">
        <v>79</v>
      </c>
      <c r="J4" s="58" t="s">
        <v>80</v>
      </c>
      <c r="K4" s="58" t="s">
        <v>81</v>
      </c>
      <c r="L4" s="58" t="s">
        <v>79</v>
      </c>
      <c r="M4" s="58" t="s">
        <v>80</v>
      </c>
      <c r="N4" s="58" t="s">
        <v>81</v>
      </c>
    </row>
    <row r="5" spans="1:17" ht="13.5">
      <c r="A5" s="94">
        <v>1</v>
      </c>
      <c r="B5" s="95" t="s">
        <v>105</v>
      </c>
      <c r="C5" s="66">
        <v>44</v>
      </c>
      <c r="D5" s="67">
        <v>100</v>
      </c>
      <c r="E5" s="68">
        <f>SUM(C5:D5)</f>
        <v>144</v>
      </c>
      <c r="F5" s="97">
        <v>0</v>
      </c>
      <c r="G5" s="97">
        <v>1</v>
      </c>
      <c r="H5" s="87">
        <f aca="true" t="shared" si="0" ref="H5:H15">+F5+G5</f>
        <v>1</v>
      </c>
      <c r="I5" s="97">
        <v>0</v>
      </c>
      <c r="J5" s="97">
        <v>3</v>
      </c>
      <c r="K5" s="89">
        <f aca="true" t="shared" si="1" ref="K5:K26">+I5+J5</f>
        <v>3</v>
      </c>
      <c r="L5" s="87">
        <f>+C5-F5+I5</f>
        <v>44</v>
      </c>
      <c r="M5" s="89">
        <f>+D5-G5+J5</f>
        <v>102</v>
      </c>
      <c r="N5" s="87">
        <f>+L5+M5</f>
        <v>146</v>
      </c>
      <c r="P5" s="16">
        <f>+E5-H5+K5</f>
        <v>146</v>
      </c>
      <c r="Q5" s="16">
        <f>+N5-P5</f>
        <v>0</v>
      </c>
    </row>
    <row r="6" spans="1:17" ht="13.5">
      <c r="A6" s="94">
        <v>2</v>
      </c>
      <c r="B6" s="96" t="s">
        <v>106</v>
      </c>
      <c r="C6" s="68">
        <v>3</v>
      </c>
      <c r="D6" s="69">
        <v>6</v>
      </c>
      <c r="E6" s="68">
        <f aca="true" t="shared" si="2" ref="E6:E19">SUM(C6:D6)</f>
        <v>9</v>
      </c>
      <c r="F6" s="97">
        <v>0</v>
      </c>
      <c r="G6" s="97">
        <v>0</v>
      </c>
      <c r="H6" s="87">
        <f t="shared" si="0"/>
        <v>0</v>
      </c>
      <c r="I6" s="97">
        <v>0</v>
      </c>
      <c r="J6" s="97">
        <v>0</v>
      </c>
      <c r="K6" s="89">
        <f t="shared" si="1"/>
        <v>0</v>
      </c>
      <c r="L6" s="87">
        <f aca="true" t="shared" si="3" ref="L6:M8">+C6-F6+I6</f>
        <v>3</v>
      </c>
      <c r="M6" s="89">
        <f t="shared" si="3"/>
        <v>6</v>
      </c>
      <c r="N6" s="87">
        <f aca="true" t="shared" si="4" ref="N6:N17">+L6+M6</f>
        <v>9</v>
      </c>
      <c r="P6" s="16">
        <f>+E6-H6+K6</f>
        <v>9</v>
      </c>
      <c r="Q6" s="16">
        <f>+N6-P6</f>
        <v>0</v>
      </c>
    </row>
    <row r="7" spans="1:17" ht="13.5">
      <c r="A7" s="94">
        <v>3</v>
      </c>
      <c r="B7" s="92" t="s">
        <v>82</v>
      </c>
      <c r="C7" s="68">
        <v>19</v>
      </c>
      <c r="D7" s="69">
        <v>40</v>
      </c>
      <c r="E7" s="68">
        <f t="shared" si="2"/>
        <v>59</v>
      </c>
      <c r="F7" s="97">
        <v>0</v>
      </c>
      <c r="G7" s="97">
        <v>0</v>
      </c>
      <c r="H7" s="87">
        <f>+F7+G7</f>
        <v>0</v>
      </c>
      <c r="I7" s="97">
        <v>0</v>
      </c>
      <c r="J7" s="97">
        <v>2</v>
      </c>
      <c r="K7" s="89">
        <f t="shared" si="1"/>
        <v>2</v>
      </c>
      <c r="L7" s="87">
        <f t="shared" si="3"/>
        <v>19</v>
      </c>
      <c r="M7" s="89">
        <f t="shared" si="3"/>
        <v>42</v>
      </c>
      <c r="N7" s="87">
        <f t="shared" si="4"/>
        <v>61</v>
      </c>
      <c r="P7" s="16">
        <f aca="true" t="shared" si="5" ref="P7:P20">+E7-H7+K7</f>
        <v>61</v>
      </c>
      <c r="Q7" s="16">
        <f aca="true" t="shared" si="6" ref="Q7:Q19">+N7-P7</f>
        <v>0</v>
      </c>
    </row>
    <row r="8" spans="1:17" ht="13.5">
      <c r="A8" s="94">
        <v>4</v>
      </c>
      <c r="B8" s="93" t="s">
        <v>107</v>
      </c>
      <c r="C8" s="68">
        <v>18</v>
      </c>
      <c r="D8" s="69">
        <v>27</v>
      </c>
      <c r="E8" s="68">
        <f t="shared" si="2"/>
        <v>45</v>
      </c>
      <c r="F8" s="97">
        <v>0</v>
      </c>
      <c r="G8" s="97">
        <v>0</v>
      </c>
      <c r="H8" s="87">
        <f t="shared" si="0"/>
        <v>0</v>
      </c>
      <c r="I8" s="97">
        <v>0</v>
      </c>
      <c r="J8" s="97">
        <v>1</v>
      </c>
      <c r="K8" s="89">
        <f t="shared" si="1"/>
        <v>1</v>
      </c>
      <c r="L8" s="87">
        <f t="shared" si="3"/>
        <v>18</v>
      </c>
      <c r="M8" s="89">
        <f t="shared" si="3"/>
        <v>28</v>
      </c>
      <c r="N8" s="87">
        <f t="shared" si="4"/>
        <v>46</v>
      </c>
      <c r="P8" s="16">
        <f t="shared" si="5"/>
        <v>46</v>
      </c>
      <c r="Q8" s="16">
        <f t="shared" si="6"/>
        <v>0</v>
      </c>
    </row>
    <row r="9" spans="1:17" ht="13.5">
      <c r="A9" s="94">
        <v>5</v>
      </c>
      <c r="B9" s="93" t="s">
        <v>108</v>
      </c>
      <c r="C9" s="68">
        <v>18</v>
      </c>
      <c r="D9" s="69">
        <v>27</v>
      </c>
      <c r="E9" s="68">
        <f t="shared" si="2"/>
        <v>45</v>
      </c>
      <c r="F9" s="97">
        <v>0</v>
      </c>
      <c r="G9" s="97">
        <v>0</v>
      </c>
      <c r="H9" s="87">
        <f t="shared" si="0"/>
        <v>0</v>
      </c>
      <c r="I9" s="97">
        <v>0</v>
      </c>
      <c r="J9" s="97">
        <v>0</v>
      </c>
      <c r="K9" s="89">
        <f t="shared" si="1"/>
        <v>0</v>
      </c>
      <c r="L9" s="87">
        <f aca="true" t="shared" si="7" ref="L9:L17">+C9-F9+I9</f>
        <v>18</v>
      </c>
      <c r="M9" s="89">
        <f aca="true" t="shared" si="8" ref="M9:M17">+D9-G9+J9</f>
        <v>27</v>
      </c>
      <c r="N9" s="87">
        <f t="shared" si="4"/>
        <v>45</v>
      </c>
      <c r="P9" s="16">
        <f t="shared" si="5"/>
        <v>45</v>
      </c>
      <c r="Q9" s="16">
        <f t="shared" si="6"/>
        <v>0</v>
      </c>
    </row>
    <row r="10" spans="1:17" ht="13.5">
      <c r="A10" s="94">
        <v>6</v>
      </c>
      <c r="B10" s="93" t="s">
        <v>109</v>
      </c>
      <c r="C10" s="68">
        <v>9</v>
      </c>
      <c r="D10" s="69">
        <v>13</v>
      </c>
      <c r="E10" s="68">
        <f t="shared" si="2"/>
        <v>22</v>
      </c>
      <c r="F10" s="97">
        <v>0</v>
      </c>
      <c r="G10" s="97">
        <v>0</v>
      </c>
      <c r="H10" s="87">
        <f t="shared" si="0"/>
        <v>0</v>
      </c>
      <c r="I10" s="97">
        <v>0</v>
      </c>
      <c r="J10" s="97">
        <v>0</v>
      </c>
      <c r="K10" s="89">
        <f t="shared" si="1"/>
        <v>0</v>
      </c>
      <c r="L10" s="87">
        <f t="shared" si="7"/>
        <v>9</v>
      </c>
      <c r="M10" s="89">
        <f t="shared" si="8"/>
        <v>13</v>
      </c>
      <c r="N10" s="87">
        <f t="shared" si="4"/>
        <v>22</v>
      </c>
      <c r="P10" s="16">
        <f t="shared" si="5"/>
        <v>22</v>
      </c>
      <c r="Q10" s="16">
        <f t="shared" si="6"/>
        <v>0</v>
      </c>
    </row>
    <row r="11" spans="1:17" ht="13.5">
      <c r="A11" s="94">
        <v>7</v>
      </c>
      <c r="B11" s="93" t="s">
        <v>110</v>
      </c>
      <c r="C11" s="68">
        <v>7</v>
      </c>
      <c r="D11" s="69">
        <v>13</v>
      </c>
      <c r="E11" s="68">
        <f t="shared" si="2"/>
        <v>20</v>
      </c>
      <c r="F11" s="97">
        <v>0</v>
      </c>
      <c r="G11" s="97">
        <v>0</v>
      </c>
      <c r="H11" s="87">
        <f>+F11+G11</f>
        <v>0</v>
      </c>
      <c r="I11" s="97">
        <v>0</v>
      </c>
      <c r="J11" s="97">
        <v>1</v>
      </c>
      <c r="K11" s="89">
        <f t="shared" si="1"/>
        <v>1</v>
      </c>
      <c r="L11" s="87">
        <f t="shared" si="7"/>
        <v>7</v>
      </c>
      <c r="M11" s="89">
        <f t="shared" si="8"/>
        <v>14</v>
      </c>
      <c r="N11" s="87">
        <f t="shared" si="4"/>
        <v>21</v>
      </c>
      <c r="P11" s="16">
        <f t="shared" si="5"/>
        <v>21</v>
      </c>
      <c r="Q11" s="16">
        <f t="shared" si="6"/>
        <v>0</v>
      </c>
    </row>
    <row r="12" spans="1:17" ht="13.5">
      <c r="A12" s="94">
        <v>8</v>
      </c>
      <c r="B12" s="92" t="s">
        <v>83</v>
      </c>
      <c r="C12" s="68">
        <v>2</v>
      </c>
      <c r="D12" s="69">
        <v>6</v>
      </c>
      <c r="E12" s="68">
        <f t="shared" si="2"/>
        <v>8</v>
      </c>
      <c r="F12" s="97">
        <v>0</v>
      </c>
      <c r="G12" s="97">
        <v>0</v>
      </c>
      <c r="H12" s="87">
        <f t="shared" si="0"/>
        <v>0</v>
      </c>
      <c r="I12" s="97">
        <v>0</v>
      </c>
      <c r="J12" s="97">
        <v>0</v>
      </c>
      <c r="K12" s="89">
        <f t="shared" si="1"/>
        <v>0</v>
      </c>
      <c r="L12" s="87">
        <f t="shared" si="7"/>
        <v>2</v>
      </c>
      <c r="M12" s="89">
        <f t="shared" si="8"/>
        <v>6</v>
      </c>
      <c r="N12" s="87">
        <f t="shared" si="4"/>
        <v>8</v>
      </c>
      <c r="P12" s="16">
        <f t="shared" si="5"/>
        <v>8</v>
      </c>
      <c r="Q12" s="16">
        <f t="shared" si="6"/>
        <v>0</v>
      </c>
    </row>
    <row r="13" spans="1:17" ht="13.5">
      <c r="A13" s="94">
        <v>9</v>
      </c>
      <c r="B13" s="93" t="s">
        <v>111</v>
      </c>
      <c r="C13" s="68">
        <v>4</v>
      </c>
      <c r="D13" s="69">
        <v>11</v>
      </c>
      <c r="E13" s="68">
        <f t="shared" si="2"/>
        <v>15</v>
      </c>
      <c r="F13" s="97">
        <v>0</v>
      </c>
      <c r="G13" s="97">
        <v>0</v>
      </c>
      <c r="H13" s="87">
        <f t="shared" si="0"/>
        <v>0</v>
      </c>
      <c r="I13" s="97">
        <v>0</v>
      </c>
      <c r="J13" s="97">
        <v>0</v>
      </c>
      <c r="K13" s="89">
        <f t="shared" si="1"/>
        <v>0</v>
      </c>
      <c r="L13" s="87">
        <f t="shared" si="7"/>
        <v>4</v>
      </c>
      <c r="M13" s="89">
        <f t="shared" si="8"/>
        <v>11</v>
      </c>
      <c r="N13" s="87">
        <f t="shared" si="4"/>
        <v>15</v>
      </c>
      <c r="P13" s="16">
        <f t="shared" si="5"/>
        <v>15</v>
      </c>
      <c r="Q13" s="16">
        <f t="shared" si="6"/>
        <v>0</v>
      </c>
    </row>
    <row r="14" spans="1:17" ht="13.5">
      <c r="A14" s="94">
        <v>10</v>
      </c>
      <c r="B14" s="93" t="s">
        <v>112</v>
      </c>
      <c r="C14" s="68">
        <v>2</v>
      </c>
      <c r="D14" s="69">
        <v>8</v>
      </c>
      <c r="E14" s="68">
        <f t="shared" si="2"/>
        <v>10</v>
      </c>
      <c r="F14" s="97">
        <v>0</v>
      </c>
      <c r="G14" s="97">
        <v>0</v>
      </c>
      <c r="H14" s="87">
        <f t="shared" si="0"/>
        <v>0</v>
      </c>
      <c r="I14" s="97">
        <v>0</v>
      </c>
      <c r="J14" s="97">
        <v>0</v>
      </c>
      <c r="K14" s="89">
        <f t="shared" si="1"/>
        <v>0</v>
      </c>
      <c r="L14" s="87">
        <f t="shared" si="7"/>
        <v>2</v>
      </c>
      <c r="M14" s="89">
        <f t="shared" si="8"/>
        <v>8</v>
      </c>
      <c r="N14" s="87">
        <f t="shared" si="4"/>
        <v>10</v>
      </c>
      <c r="P14" s="16">
        <f>+E14-H14+K14</f>
        <v>10</v>
      </c>
      <c r="Q14" s="16">
        <f>+N14-P14</f>
        <v>0</v>
      </c>
    </row>
    <row r="15" spans="1:17" ht="13.5">
      <c r="A15" s="94">
        <v>11</v>
      </c>
      <c r="B15" s="92" t="s">
        <v>84</v>
      </c>
      <c r="C15" s="68">
        <v>5</v>
      </c>
      <c r="D15" s="69">
        <v>10</v>
      </c>
      <c r="E15" s="68">
        <f t="shared" si="2"/>
        <v>15</v>
      </c>
      <c r="F15" s="97">
        <v>0</v>
      </c>
      <c r="G15" s="97">
        <v>0</v>
      </c>
      <c r="H15" s="87">
        <f t="shared" si="0"/>
        <v>0</v>
      </c>
      <c r="I15" s="97">
        <v>0</v>
      </c>
      <c r="J15" s="97">
        <v>0</v>
      </c>
      <c r="K15" s="89">
        <f>+I15+J15</f>
        <v>0</v>
      </c>
      <c r="L15" s="87">
        <f t="shared" si="7"/>
        <v>5</v>
      </c>
      <c r="M15" s="89">
        <f t="shared" si="8"/>
        <v>10</v>
      </c>
      <c r="N15" s="87">
        <f t="shared" si="4"/>
        <v>15</v>
      </c>
      <c r="P15" s="16">
        <f t="shared" si="5"/>
        <v>15</v>
      </c>
      <c r="Q15" s="16">
        <f t="shared" si="6"/>
        <v>0</v>
      </c>
    </row>
    <row r="16" spans="1:17" ht="13.5">
      <c r="A16" s="94">
        <v>12</v>
      </c>
      <c r="B16" s="93" t="s">
        <v>113</v>
      </c>
      <c r="C16" s="68">
        <v>17</v>
      </c>
      <c r="D16" s="69">
        <v>16</v>
      </c>
      <c r="E16" s="68">
        <f t="shared" si="2"/>
        <v>33</v>
      </c>
      <c r="F16" s="97">
        <v>0</v>
      </c>
      <c r="G16" s="97">
        <v>0</v>
      </c>
      <c r="H16" s="87">
        <f>F16+G16</f>
        <v>0</v>
      </c>
      <c r="I16" s="97">
        <v>0</v>
      </c>
      <c r="J16" s="97">
        <v>0</v>
      </c>
      <c r="K16" s="89">
        <f t="shared" si="1"/>
        <v>0</v>
      </c>
      <c r="L16" s="87">
        <f t="shared" si="7"/>
        <v>17</v>
      </c>
      <c r="M16" s="89">
        <f t="shared" si="8"/>
        <v>16</v>
      </c>
      <c r="N16" s="87">
        <f t="shared" si="4"/>
        <v>33</v>
      </c>
      <c r="P16" s="16">
        <f t="shared" si="5"/>
        <v>33</v>
      </c>
      <c r="Q16" s="16">
        <f t="shared" si="6"/>
        <v>0</v>
      </c>
    </row>
    <row r="17" spans="1:17" ht="13.5">
      <c r="A17" s="94">
        <v>13</v>
      </c>
      <c r="B17" s="93" t="s">
        <v>102</v>
      </c>
      <c r="C17" s="68">
        <v>6</v>
      </c>
      <c r="D17" s="69">
        <v>13</v>
      </c>
      <c r="E17" s="68">
        <f t="shared" si="2"/>
        <v>19</v>
      </c>
      <c r="F17" s="97">
        <v>0</v>
      </c>
      <c r="G17" s="97">
        <v>0</v>
      </c>
      <c r="H17" s="87">
        <f>F17+G17</f>
        <v>0</v>
      </c>
      <c r="I17" s="97">
        <v>0</v>
      </c>
      <c r="J17" s="97">
        <v>0</v>
      </c>
      <c r="K17" s="89">
        <f>+I17+J17</f>
        <v>0</v>
      </c>
      <c r="L17" s="87">
        <f t="shared" si="7"/>
        <v>6</v>
      </c>
      <c r="M17" s="89">
        <f t="shared" si="8"/>
        <v>13</v>
      </c>
      <c r="N17" s="87">
        <f t="shared" si="4"/>
        <v>19</v>
      </c>
      <c r="P17" s="16">
        <f t="shared" si="5"/>
        <v>19</v>
      </c>
      <c r="Q17" s="16">
        <f t="shared" si="6"/>
        <v>0</v>
      </c>
    </row>
    <row r="18" spans="1:17" ht="13.5">
      <c r="A18" s="94">
        <v>14</v>
      </c>
      <c r="B18" s="93" t="s">
        <v>114</v>
      </c>
      <c r="C18" s="68">
        <v>2</v>
      </c>
      <c r="D18" s="68">
        <v>4</v>
      </c>
      <c r="E18" s="68">
        <f t="shared" si="2"/>
        <v>6</v>
      </c>
      <c r="F18" s="97">
        <v>0</v>
      </c>
      <c r="G18" s="97">
        <v>0</v>
      </c>
      <c r="H18" s="87">
        <f>+F18+G18</f>
        <v>0</v>
      </c>
      <c r="I18" s="97">
        <v>0</v>
      </c>
      <c r="J18" s="97">
        <v>0</v>
      </c>
      <c r="K18" s="89">
        <f>+I18+J18</f>
        <v>0</v>
      </c>
      <c r="L18" s="87">
        <f>+C18-F18+I18</f>
        <v>2</v>
      </c>
      <c r="M18" s="89">
        <f>+D18-G18+J18</f>
        <v>4</v>
      </c>
      <c r="N18" s="87">
        <f>+L18+M18</f>
        <v>6</v>
      </c>
      <c r="P18" s="16">
        <f t="shared" si="5"/>
        <v>6</v>
      </c>
      <c r="Q18" s="16">
        <f t="shared" si="6"/>
        <v>0</v>
      </c>
    </row>
    <row r="19" spans="1:17" ht="13.5">
      <c r="A19" s="94">
        <v>15</v>
      </c>
      <c r="B19" s="93" t="s">
        <v>117</v>
      </c>
      <c r="C19" s="84">
        <v>3</v>
      </c>
      <c r="D19" s="84">
        <v>9</v>
      </c>
      <c r="E19" s="68">
        <f t="shared" si="2"/>
        <v>12</v>
      </c>
      <c r="F19" s="97">
        <v>0</v>
      </c>
      <c r="G19" s="97">
        <v>0</v>
      </c>
      <c r="H19" s="87">
        <f>+F19+G19</f>
        <v>0</v>
      </c>
      <c r="I19" s="97">
        <v>0</v>
      </c>
      <c r="J19" s="97">
        <v>0</v>
      </c>
      <c r="K19" s="89">
        <f>+I19+J19</f>
        <v>0</v>
      </c>
      <c r="L19" s="87">
        <f>+C19-F19+I19</f>
        <v>3</v>
      </c>
      <c r="M19" s="89">
        <f>+D19-G19+J19</f>
        <v>9</v>
      </c>
      <c r="N19" s="87">
        <f>+L19+M19</f>
        <v>12</v>
      </c>
      <c r="P19" s="16">
        <f t="shared" si="5"/>
        <v>12</v>
      </c>
      <c r="Q19" s="16">
        <f t="shared" si="6"/>
        <v>0</v>
      </c>
    </row>
    <row r="20" spans="1:17" ht="13.5">
      <c r="A20" s="94"/>
      <c r="B20" s="82" t="s">
        <v>85</v>
      </c>
      <c r="C20" s="15">
        <f>SUM(C5:C19)</f>
        <v>159</v>
      </c>
      <c r="D20" s="15">
        <f>SUM(D5:D19)</f>
        <v>303</v>
      </c>
      <c r="E20" s="15">
        <f>SUM(E5:E19)</f>
        <v>462</v>
      </c>
      <c r="F20" s="88">
        <f>SUM(F5:F19)</f>
        <v>0</v>
      </c>
      <c r="G20" s="88">
        <f>SUM(G5:G19)</f>
        <v>1</v>
      </c>
      <c r="H20" s="88">
        <f aca="true" t="shared" si="9" ref="H20:N20">SUM(H5:H19)</f>
        <v>1</v>
      </c>
      <c r="I20" s="88">
        <f>SUM(I5:I19)</f>
        <v>0</v>
      </c>
      <c r="J20" s="88">
        <f>SUM(J5:J19)</f>
        <v>7</v>
      </c>
      <c r="K20" s="88">
        <f t="shared" si="9"/>
        <v>7</v>
      </c>
      <c r="L20" s="88">
        <f t="shared" si="9"/>
        <v>159</v>
      </c>
      <c r="M20" s="88">
        <f t="shared" si="9"/>
        <v>309</v>
      </c>
      <c r="N20" s="88">
        <f t="shared" si="9"/>
        <v>468</v>
      </c>
      <c r="P20" s="16">
        <f t="shared" si="5"/>
        <v>468</v>
      </c>
      <c r="Q20" s="16">
        <f aca="true" t="shared" si="10" ref="Q20:Q29">+N20-P20</f>
        <v>0</v>
      </c>
    </row>
    <row r="21" spans="1:17" ht="13.5">
      <c r="A21" s="94">
        <v>16</v>
      </c>
      <c r="B21" s="92" t="s">
        <v>86</v>
      </c>
      <c r="C21" s="68">
        <v>0</v>
      </c>
      <c r="D21" s="69">
        <v>1</v>
      </c>
      <c r="E21" s="68">
        <f>SUM(C21:D21)</f>
        <v>1</v>
      </c>
      <c r="F21" s="97">
        <v>0</v>
      </c>
      <c r="G21" s="97">
        <v>0</v>
      </c>
      <c r="H21" s="87">
        <f>+F21+G21</f>
        <v>0</v>
      </c>
      <c r="I21" s="97">
        <v>0</v>
      </c>
      <c r="J21" s="97">
        <v>0</v>
      </c>
      <c r="K21" s="89">
        <f t="shared" si="1"/>
        <v>0</v>
      </c>
      <c r="L21" s="87">
        <f>+C21-F21+I21</f>
        <v>0</v>
      </c>
      <c r="M21" s="89">
        <f>+D21-G21+J21</f>
        <v>1</v>
      </c>
      <c r="N21" s="87">
        <f>+L21+M21</f>
        <v>1</v>
      </c>
      <c r="P21" s="16">
        <f aca="true" t="shared" si="11" ref="P21:P29">+E21-H21+K21</f>
        <v>1</v>
      </c>
      <c r="Q21" s="16">
        <f t="shared" si="10"/>
        <v>0</v>
      </c>
    </row>
    <row r="22" spans="1:17" ht="13.5">
      <c r="A22" s="94"/>
      <c r="B22" s="82" t="s">
        <v>87</v>
      </c>
      <c r="C22" s="15">
        <v>0</v>
      </c>
      <c r="D22" s="15">
        <v>1</v>
      </c>
      <c r="E22" s="15">
        <v>1</v>
      </c>
      <c r="F22" s="88">
        <f>F21</f>
        <v>0</v>
      </c>
      <c r="G22" s="88">
        <f>G21</f>
        <v>0</v>
      </c>
      <c r="H22" s="88">
        <f aca="true" t="shared" si="12" ref="H22:N22">SUM(H21:H21)</f>
        <v>0</v>
      </c>
      <c r="I22" s="88">
        <f>I21</f>
        <v>0</v>
      </c>
      <c r="J22" s="88">
        <f>J21</f>
        <v>0</v>
      </c>
      <c r="K22" s="88">
        <f t="shared" si="12"/>
        <v>0</v>
      </c>
      <c r="L22" s="88">
        <f t="shared" si="12"/>
        <v>0</v>
      </c>
      <c r="M22" s="88">
        <f t="shared" si="12"/>
        <v>1</v>
      </c>
      <c r="N22" s="88">
        <f t="shared" si="12"/>
        <v>1</v>
      </c>
      <c r="P22" s="16">
        <f t="shared" si="11"/>
        <v>1</v>
      </c>
      <c r="Q22" s="16">
        <f t="shared" si="10"/>
        <v>0</v>
      </c>
    </row>
    <row r="23" spans="1:17" ht="13.5">
      <c r="A23" s="94">
        <v>17</v>
      </c>
      <c r="B23" s="92" t="s">
        <v>88</v>
      </c>
      <c r="C23" s="68">
        <v>6</v>
      </c>
      <c r="D23" s="69">
        <v>6</v>
      </c>
      <c r="E23" s="68">
        <f>SUM(C23:D23)</f>
        <v>12</v>
      </c>
      <c r="F23" s="97">
        <v>0</v>
      </c>
      <c r="G23" s="97">
        <v>0</v>
      </c>
      <c r="H23" s="87">
        <f>SUM(F23:G23)</f>
        <v>0</v>
      </c>
      <c r="I23" s="97">
        <v>0</v>
      </c>
      <c r="J23" s="97">
        <v>0</v>
      </c>
      <c r="K23" s="89">
        <f>+I23+J23</f>
        <v>0</v>
      </c>
      <c r="L23" s="87">
        <f>+C23-F23+I23</f>
        <v>6</v>
      </c>
      <c r="M23" s="89">
        <f>+D23-G23+J23</f>
        <v>6</v>
      </c>
      <c r="N23" s="87">
        <f>+L23+M23</f>
        <v>12</v>
      </c>
      <c r="P23" s="16">
        <f t="shared" si="11"/>
        <v>12</v>
      </c>
      <c r="Q23" s="16">
        <f t="shared" si="10"/>
        <v>0</v>
      </c>
    </row>
    <row r="24" spans="1:17" ht="13.5">
      <c r="A24" s="94"/>
      <c r="B24" s="82" t="s">
        <v>89</v>
      </c>
      <c r="C24" s="15">
        <f>C23</f>
        <v>6</v>
      </c>
      <c r="D24" s="15">
        <f>D23</f>
        <v>6</v>
      </c>
      <c r="E24" s="15">
        <f>E23</f>
        <v>12</v>
      </c>
      <c r="F24" s="88">
        <f>F23</f>
        <v>0</v>
      </c>
      <c r="G24" s="88">
        <f>G23</f>
        <v>0</v>
      </c>
      <c r="H24" s="88">
        <f>SUM(H23:H23)</f>
        <v>0</v>
      </c>
      <c r="I24" s="88">
        <f>I23</f>
        <v>0</v>
      </c>
      <c r="J24" s="88">
        <f>J23</f>
        <v>0</v>
      </c>
      <c r="K24" s="88">
        <f>SUM(K23:K23)</f>
        <v>0</v>
      </c>
      <c r="L24" s="88">
        <f>SUM(L23:L23)</f>
        <v>6</v>
      </c>
      <c r="M24" s="88">
        <f>SUM(M23:M23)</f>
        <v>6</v>
      </c>
      <c r="N24" s="88">
        <f>SUM(N23:N23)</f>
        <v>12</v>
      </c>
      <c r="P24" s="16">
        <f t="shared" si="11"/>
        <v>12</v>
      </c>
      <c r="Q24" s="16">
        <f t="shared" si="10"/>
        <v>0</v>
      </c>
    </row>
    <row r="25" spans="1:17" ht="13.5">
      <c r="A25" s="94">
        <v>18</v>
      </c>
      <c r="B25" s="92" t="s">
        <v>90</v>
      </c>
      <c r="C25" s="68">
        <v>3</v>
      </c>
      <c r="D25" s="69">
        <v>3</v>
      </c>
      <c r="E25" s="68">
        <f>SUM(C25:D25)</f>
        <v>6</v>
      </c>
      <c r="F25" s="98">
        <v>0</v>
      </c>
      <c r="G25" s="97">
        <v>0</v>
      </c>
      <c r="H25" s="87">
        <f>F25+G25</f>
        <v>0</v>
      </c>
      <c r="I25" s="97">
        <v>0</v>
      </c>
      <c r="J25" s="97">
        <v>0</v>
      </c>
      <c r="K25" s="89">
        <f t="shared" si="1"/>
        <v>0</v>
      </c>
      <c r="L25" s="87">
        <f>+C25-F25+I25</f>
        <v>3</v>
      </c>
      <c r="M25" s="89">
        <f>+D25-G25+J25</f>
        <v>3</v>
      </c>
      <c r="N25" s="87">
        <f>+L25+M25</f>
        <v>6</v>
      </c>
      <c r="P25" s="16">
        <f t="shared" si="11"/>
        <v>6</v>
      </c>
      <c r="Q25" s="16">
        <f t="shared" si="10"/>
        <v>0</v>
      </c>
    </row>
    <row r="26" spans="1:17" ht="13.5">
      <c r="A26" s="94">
        <v>19</v>
      </c>
      <c r="B26" s="92" t="s">
        <v>91</v>
      </c>
      <c r="C26" s="68">
        <v>6</v>
      </c>
      <c r="D26" s="69">
        <v>3</v>
      </c>
      <c r="E26" s="84">
        <f>SUM(C26:D26)</f>
        <v>9</v>
      </c>
      <c r="F26" s="98">
        <v>0</v>
      </c>
      <c r="G26" s="97">
        <v>0</v>
      </c>
      <c r="H26" s="87">
        <f>F26+G26</f>
        <v>0</v>
      </c>
      <c r="I26" s="97">
        <v>0</v>
      </c>
      <c r="J26" s="97">
        <v>0</v>
      </c>
      <c r="K26" s="89">
        <f t="shared" si="1"/>
        <v>0</v>
      </c>
      <c r="L26" s="87">
        <f>+C26-F26+I26</f>
        <v>6</v>
      </c>
      <c r="M26" s="89">
        <f>+D26-G26+J26</f>
        <v>3</v>
      </c>
      <c r="N26" s="87">
        <f>+L26+M26</f>
        <v>9</v>
      </c>
      <c r="P26" s="16">
        <f t="shared" si="11"/>
        <v>9</v>
      </c>
      <c r="Q26" s="16">
        <f t="shared" si="10"/>
        <v>0</v>
      </c>
    </row>
    <row r="27" spans="2:17" ht="13.5">
      <c r="B27" s="82" t="s">
        <v>92</v>
      </c>
      <c r="C27" s="15">
        <f>SUM(C25:C26)</f>
        <v>9</v>
      </c>
      <c r="D27" s="15">
        <f>SUM(D25:D26)</f>
        <v>6</v>
      </c>
      <c r="E27" s="84">
        <f>SUM(E25:E26)</f>
        <v>15</v>
      </c>
      <c r="F27" s="88">
        <f>SUM(F25:F26)</f>
        <v>0</v>
      </c>
      <c r="G27" s="88">
        <f>SUM(G25:G26)</f>
        <v>0</v>
      </c>
      <c r="H27" s="88">
        <f aca="true" t="shared" si="13" ref="H27:N27">SUM(H25:H26)</f>
        <v>0</v>
      </c>
      <c r="I27" s="88">
        <f>SUM(I25:I26)</f>
        <v>0</v>
      </c>
      <c r="J27" s="88">
        <f>SUM(J25:J26)</f>
        <v>0</v>
      </c>
      <c r="K27" s="88">
        <f>SUM(K25:K26)</f>
        <v>0</v>
      </c>
      <c r="L27" s="88">
        <f t="shared" si="13"/>
        <v>9</v>
      </c>
      <c r="M27" s="88">
        <f t="shared" si="13"/>
        <v>6</v>
      </c>
      <c r="N27" s="88">
        <f t="shared" si="13"/>
        <v>15</v>
      </c>
      <c r="P27" s="16">
        <f t="shared" si="11"/>
        <v>15</v>
      </c>
      <c r="Q27" s="16">
        <f t="shared" si="10"/>
        <v>0</v>
      </c>
    </row>
    <row r="28" spans="2:17" ht="13.5">
      <c r="B28" s="82" t="s">
        <v>100</v>
      </c>
      <c r="C28" s="15">
        <f>SUM(C22,C24,C27)</f>
        <v>15</v>
      </c>
      <c r="D28" s="15">
        <f>SUM(D22,D24,D27)</f>
        <v>13</v>
      </c>
      <c r="E28" s="15">
        <f>SUM(E22,E24,E27)</f>
        <v>28</v>
      </c>
      <c r="F28" s="88">
        <f>SUM(F22,F24,F27)</f>
        <v>0</v>
      </c>
      <c r="G28" s="88">
        <f>SUM(G21,G23,G25:G26)</f>
        <v>0</v>
      </c>
      <c r="H28" s="88">
        <f aca="true" t="shared" si="14" ref="H28:N28">H22+H24+H27</f>
        <v>0</v>
      </c>
      <c r="I28" s="88">
        <f>SUM(I21,I23,I25:I26)</f>
        <v>0</v>
      </c>
      <c r="J28" s="88">
        <f>SUM(J21,J23,J25:J26)</f>
        <v>0</v>
      </c>
      <c r="K28" s="88">
        <f t="shared" si="14"/>
        <v>0</v>
      </c>
      <c r="L28" s="88">
        <f t="shared" si="14"/>
        <v>15</v>
      </c>
      <c r="M28" s="88">
        <f t="shared" si="14"/>
        <v>13</v>
      </c>
      <c r="N28" s="88">
        <f t="shared" si="14"/>
        <v>28</v>
      </c>
      <c r="P28" s="16">
        <f t="shared" si="11"/>
        <v>28</v>
      </c>
      <c r="Q28" s="16">
        <f t="shared" si="10"/>
        <v>0</v>
      </c>
    </row>
    <row r="29" spans="2:17" ht="13.5">
      <c r="B29" s="82" t="s">
        <v>93</v>
      </c>
      <c r="C29" s="15">
        <f>SUM(C20,C28)</f>
        <v>174</v>
      </c>
      <c r="D29" s="15">
        <f>SUM(D20,D28)</f>
        <v>316</v>
      </c>
      <c r="E29" s="15">
        <f>SUM(E20,E28)</f>
        <v>490</v>
      </c>
      <c r="F29" s="88">
        <f>SUM(F5:F19,F21,F23,F25:F26)</f>
        <v>0</v>
      </c>
      <c r="G29" s="88">
        <f>SUM(G5:G19,G21,G23,G25:G26)</f>
        <v>1</v>
      </c>
      <c r="H29" s="88">
        <f aca="true" t="shared" si="15" ref="H29:N29">H20+H28</f>
        <v>1</v>
      </c>
      <c r="I29" s="88">
        <f>SUM(I5:I19,I21,I23,I25:I26)</f>
        <v>0</v>
      </c>
      <c r="J29" s="88">
        <f>SUM(J5:J19,J21,J23,J25:J26)</f>
        <v>7</v>
      </c>
      <c r="K29" s="88">
        <f t="shared" si="15"/>
        <v>7</v>
      </c>
      <c r="L29" s="88">
        <f t="shared" si="15"/>
        <v>174</v>
      </c>
      <c r="M29" s="88">
        <f t="shared" si="15"/>
        <v>322</v>
      </c>
      <c r="N29" s="88">
        <f t="shared" si="15"/>
        <v>496</v>
      </c>
      <c r="P29" s="16">
        <f t="shared" si="11"/>
        <v>496</v>
      </c>
      <c r="Q29" s="16">
        <f t="shared" si="10"/>
        <v>0</v>
      </c>
    </row>
    <row r="32" spans="3:14" ht="13.5">
      <c r="C32" s="16">
        <f>SUM(C5:C19,C21:C21,C23:C23,C25:C26)</f>
        <v>174</v>
      </c>
      <c r="D32" s="16">
        <f aca="true" t="shared" si="16" ref="D32:N32">SUM(D5:D19,D21:D21,D23:D23,D25:D26)</f>
        <v>316</v>
      </c>
      <c r="E32" s="16">
        <f t="shared" si="16"/>
        <v>490</v>
      </c>
      <c r="F32" s="16">
        <f t="shared" si="16"/>
        <v>0</v>
      </c>
      <c r="G32" s="16">
        <f t="shared" si="16"/>
        <v>1</v>
      </c>
      <c r="H32" s="16">
        <f t="shared" si="16"/>
        <v>1</v>
      </c>
      <c r="I32" s="16">
        <f t="shared" si="16"/>
        <v>0</v>
      </c>
      <c r="J32" s="16">
        <f t="shared" si="16"/>
        <v>7</v>
      </c>
      <c r="K32" s="16">
        <f t="shared" si="16"/>
        <v>7</v>
      </c>
      <c r="L32" s="16">
        <f t="shared" si="16"/>
        <v>174</v>
      </c>
      <c r="M32" s="16">
        <f t="shared" si="16"/>
        <v>322</v>
      </c>
      <c r="N32" s="16">
        <f t="shared" si="16"/>
        <v>496</v>
      </c>
    </row>
    <row r="33" spans="3:14" ht="13.5">
      <c r="C33" s="16">
        <f>+C29-C32</f>
        <v>0</v>
      </c>
      <c r="D33" s="16">
        <f aca="true" t="shared" si="17" ref="D33:N33">+D29-D32</f>
        <v>0</v>
      </c>
      <c r="E33" s="16">
        <f>+E29-E32</f>
        <v>0</v>
      </c>
      <c r="F33" s="16">
        <f t="shared" si="17"/>
        <v>0</v>
      </c>
      <c r="G33" s="16">
        <f t="shared" si="17"/>
        <v>0</v>
      </c>
      <c r="H33" s="16">
        <f t="shared" si="17"/>
        <v>0</v>
      </c>
      <c r="I33" s="16">
        <f t="shared" si="17"/>
        <v>0</v>
      </c>
      <c r="J33" s="16">
        <f t="shared" si="17"/>
        <v>0</v>
      </c>
      <c r="K33" s="16">
        <f t="shared" si="17"/>
        <v>0</v>
      </c>
      <c r="L33" s="16">
        <f t="shared" si="17"/>
        <v>0</v>
      </c>
      <c r="M33" s="16">
        <f t="shared" si="17"/>
        <v>0</v>
      </c>
      <c r="N33" s="16">
        <f t="shared" si="17"/>
        <v>0</v>
      </c>
    </row>
    <row r="35" spans="6:7" ht="13.5">
      <c r="F35" s="16">
        <f>COUNTA(F5:F29)-6</f>
        <v>19</v>
      </c>
      <c r="G35" s="16">
        <f>COUNTA(G5:G29)-6</f>
        <v>19</v>
      </c>
    </row>
  </sheetData>
  <sheetProtection/>
  <mergeCells count="7">
    <mergeCell ref="C2:E2"/>
    <mergeCell ref="C3:E3"/>
    <mergeCell ref="L2:N2"/>
    <mergeCell ref="L3:N3"/>
    <mergeCell ref="I2:K2"/>
    <mergeCell ref="I3:K3"/>
    <mergeCell ref="F2:H3"/>
  </mergeCells>
  <printOptions/>
  <pageMargins left="0.3937007874015748" right="0" top="0.7874015748031497" bottom="0.5118110236220472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0"/>
  <sheetViews>
    <sheetView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7" sqref="B37"/>
    </sheetView>
  </sheetViews>
  <sheetFormatPr defaultColWidth="9.00390625" defaultRowHeight="13.5"/>
  <cols>
    <col min="1" max="1" width="3.875" style="0" customWidth="1"/>
    <col min="2" max="2" width="16.875" style="0" customWidth="1"/>
    <col min="3" max="3" width="3.375" style="0" customWidth="1"/>
    <col min="17" max="17" width="0.6171875" style="0" customWidth="1"/>
  </cols>
  <sheetData>
    <row r="1" spans="1:16" ht="13.5">
      <c r="A1" s="1"/>
      <c r="B1" s="49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50"/>
      <c r="E2" s="1"/>
      <c r="F2" s="126" t="s">
        <v>67</v>
      </c>
      <c r="G2" s="127"/>
      <c r="H2" s="127"/>
      <c r="I2" s="127"/>
      <c r="J2" s="127"/>
      <c r="K2" s="127"/>
      <c r="L2" s="127"/>
      <c r="M2" s="1"/>
      <c r="N2" s="131" t="s">
        <v>73</v>
      </c>
      <c r="O2" s="133"/>
      <c r="P2" s="11" t="s">
        <v>56</v>
      </c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31" t="str">
        <f>+'入力用名簿'!C1</f>
        <v>令和4年6月21日現在</v>
      </c>
      <c r="O3" s="132"/>
      <c r="P3" s="133"/>
    </row>
    <row r="4" spans="1:16" ht="13.5">
      <c r="A4" s="1"/>
      <c r="B4" s="6"/>
      <c r="C4" s="74" t="s">
        <v>33</v>
      </c>
      <c r="D4" s="2" t="s">
        <v>59</v>
      </c>
      <c r="E4" s="3"/>
      <c r="F4" s="4"/>
      <c r="G4" s="3" t="s">
        <v>68</v>
      </c>
      <c r="H4" s="3"/>
      <c r="I4" s="3"/>
      <c r="J4" s="2" t="s">
        <v>61</v>
      </c>
      <c r="K4" s="3"/>
      <c r="L4" s="4"/>
      <c r="M4" s="123" t="s">
        <v>63</v>
      </c>
      <c r="N4" s="124"/>
      <c r="O4" s="125"/>
      <c r="P4" s="13"/>
    </row>
    <row r="5" spans="1:16" ht="13.5">
      <c r="A5" s="1"/>
      <c r="B5" s="51" t="s">
        <v>34</v>
      </c>
      <c r="C5" s="51" t="s">
        <v>35</v>
      </c>
      <c r="D5" s="7" t="s">
        <v>60</v>
      </c>
      <c r="E5" s="8"/>
      <c r="F5" s="9"/>
      <c r="G5" s="8" t="s">
        <v>69</v>
      </c>
      <c r="H5" s="8"/>
      <c r="I5" s="8"/>
      <c r="J5" s="7" t="s">
        <v>62</v>
      </c>
      <c r="K5" s="8"/>
      <c r="L5" s="52"/>
      <c r="M5" s="128" t="s">
        <v>72</v>
      </c>
      <c r="N5" s="129"/>
      <c r="O5" s="130"/>
      <c r="P5" s="51" t="s">
        <v>57</v>
      </c>
    </row>
    <row r="6" spans="1:16" ht="15.75" customHeight="1">
      <c r="A6" s="1"/>
      <c r="B6" s="53"/>
      <c r="C6" s="75" t="s">
        <v>36</v>
      </c>
      <c r="D6" s="11" t="s">
        <v>64</v>
      </c>
      <c r="E6" s="11" t="s">
        <v>65</v>
      </c>
      <c r="F6" s="11" t="s">
        <v>66</v>
      </c>
      <c r="G6" s="11" t="s">
        <v>70</v>
      </c>
      <c r="H6" s="11" t="s">
        <v>71</v>
      </c>
      <c r="I6" s="11" t="s">
        <v>66</v>
      </c>
      <c r="J6" s="11" t="s">
        <v>64</v>
      </c>
      <c r="K6" s="11" t="s">
        <v>65</v>
      </c>
      <c r="L6" s="11" t="s">
        <v>66</v>
      </c>
      <c r="M6" s="11" t="s">
        <v>37</v>
      </c>
      <c r="N6" s="11" t="s">
        <v>38</v>
      </c>
      <c r="O6" s="11" t="s">
        <v>39</v>
      </c>
      <c r="P6" s="53"/>
    </row>
    <row r="7" spans="1:16" ht="15.75" customHeight="1">
      <c r="A7" s="1"/>
      <c r="B7" s="54" t="s">
        <v>96</v>
      </c>
      <c r="C7" s="17">
        <v>1</v>
      </c>
      <c r="D7" s="17">
        <f>'入力用名簿'!C5</f>
        <v>44</v>
      </c>
      <c r="E7" s="17">
        <f>'入力用名簿'!D5</f>
        <v>100</v>
      </c>
      <c r="F7" s="17">
        <f>'入力用名簿'!E5</f>
        <v>144</v>
      </c>
      <c r="G7" s="17">
        <f>'入力用名簿'!I5</f>
        <v>0</v>
      </c>
      <c r="H7" s="17">
        <f>'入力用名簿'!J5</f>
        <v>3</v>
      </c>
      <c r="I7" s="17">
        <f>'入力用名簿'!K5</f>
        <v>3</v>
      </c>
      <c r="J7" s="17">
        <f>'入力用名簿'!F5</f>
        <v>0</v>
      </c>
      <c r="K7" s="17">
        <f>'入力用名簿'!G5</f>
        <v>1</v>
      </c>
      <c r="L7" s="17">
        <f>J7+K7</f>
        <v>1</v>
      </c>
      <c r="M7" s="17">
        <f>D7+G7-J7</f>
        <v>44</v>
      </c>
      <c r="N7" s="17">
        <f>E7+H7-K7</f>
        <v>102</v>
      </c>
      <c r="O7" s="17">
        <f>F7+I7-L7</f>
        <v>146</v>
      </c>
      <c r="P7" s="17"/>
    </row>
    <row r="8" spans="1:16" ht="15.75" customHeight="1">
      <c r="A8" s="16"/>
      <c r="B8" s="55" t="s">
        <v>40</v>
      </c>
      <c r="C8" s="15">
        <v>1</v>
      </c>
      <c r="D8" s="15">
        <f>SUM(D7)</f>
        <v>44</v>
      </c>
      <c r="E8" s="15">
        <f aca="true" t="shared" si="0" ref="E8:O8">SUM(E7)</f>
        <v>100</v>
      </c>
      <c r="F8" s="15">
        <f t="shared" si="0"/>
        <v>144</v>
      </c>
      <c r="G8" s="15">
        <f>SUM(G7)</f>
        <v>0</v>
      </c>
      <c r="H8" s="15">
        <f t="shared" si="0"/>
        <v>3</v>
      </c>
      <c r="I8" s="15">
        <f t="shared" si="0"/>
        <v>3</v>
      </c>
      <c r="J8" s="15">
        <f>SUM(J7)</f>
        <v>0</v>
      </c>
      <c r="K8" s="15">
        <f t="shared" si="0"/>
        <v>1</v>
      </c>
      <c r="L8" s="15">
        <f t="shared" si="0"/>
        <v>1</v>
      </c>
      <c r="M8" s="15">
        <f t="shared" si="0"/>
        <v>44</v>
      </c>
      <c r="N8" s="15">
        <f>SUM(N7)</f>
        <v>102</v>
      </c>
      <c r="O8" s="15">
        <f t="shared" si="0"/>
        <v>146</v>
      </c>
      <c r="P8" s="15"/>
    </row>
    <row r="9" spans="1:16" ht="15.75" customHeight="1">
      <c r="A9" s="16"/>
      <c r="B9" s="54" t="s">
        <v>101</v>
      </c>
      <c r="C9" s="17">
        <v>2</v>
      </c>
      <c r="D9" s="17">
        <f>'入力用名簿'!C6</f>
        <v>3</v>
      </c>
      <c r="E9" s="17">
        <f>'入力用名簿'!D6</f>
        <v>6</v>
      </c>
      <c r="F9" s="17">
        <f>'入力用名簿'!E6</f>
        <v>9</v>
      </c>
      <c r="G9" s="17">
        <f>'入力用名簿'!I6</f>
        <v>0</v>
      </c>
      <c r="H9" s="17">
        <f>'入力用名簿'!J6</f>
        <v>0</v>
      </c>
      <c r="I9" s="17">
        <f>'入力用名簿'!K6</f>
        <v>0</v>
      </c>
      <c r="J9" s="17">
        <f>'入力用名簿'!F6</f>
        <v>0</v>
      </c>
      <c r="K9" s="17">
        <f>'入力用名簿'!G6</f>
        <v>0</v>
      </c>
      <c r="L9" s="17">
        <f>'入力用名簿'!H6</f>
        <v>0</v>
      </c>
      <c r="M9" s="17">
        <f aca="true" t="shared" si="1" ref="M9:M15">D9+G9-J9</f>
        <v>3</v>
      </c>
      <c r="N9" s="17">
        <f aca="true" t="shared" si="2" ref="N9:O18">E9+H9-K9</f>
        <v>6</v>
      </c>
      <c r="O9" s="17">
        <f t="shared" si="2"/>
        <v>9</v>
      </c>
      <c r="P9" s="17"/>
    </row>
    <row r="10" spans="1:16" ht="15.75" customHeight="1">
      <c r="A10" s="1"/>
      <c r="B10" s="56" t="s">
        <v>47</v>
      </c>
      <c r="C10" s="17">
        <v>2</v>
      </c>
      <c r="D10" s="17">
        <f>'入力用名簿'!C9</f>
        <v>18</v>
      </c>
      <c r="E10" s="17">
        <f>'入力用名簿'!D9</f>
        <v>27</v>
      </c>
      <c r="F10" s="17">
        <f>D10+E10</f>
        <v>45</v>
      </c>
      <c r="G10" s="17">
        <f>'入力用名簿'!I9</f>
        <v>0</v>
      </c>
      <c r="H10" s="17">
        <f>'入力用名簿'!J9</f>
        <v>0</v>
      </c>
      <c r="I10" s="17">
        <f>'入力用名簿'!K9</f>
        <v>0</v>
      </c>
      <c r="J10" s="17">
        <f>'入力用名簿'!F9</f>
        <v>0</v>
      </c>
      <c r="K10" s="17">
        <f>'入力用名簿'!G9</f>
        <v>0</v>
      </c>
      <c r="L10" s="17">
        <f>'入力用名簿'!H9</f>
        <v>0</v>
      </c>
      <c r="M10" s="17">
        <f t="shared" si="1"/>
        <v>18</v>
      </c>
      <c r="N10" s="17">
        <f t="shared" si="2"/>
        <v>27</v>
      </c>
      <c r="O10" s="17">
        <f t="shared" si="2"/>
        <v>45</v>
      </c>
      <c r="P10" s="17"/>
    </row>
    <row r="11" spans="1:16" ht="15.75" customHeight="1">
      <c r="A11" s="1"/>
      <c r="B11" s="56" t="s">
        <v>41</v>
      </c>
      <c r="C11" s="17">
        <v>2</v>
      </c>
      <c r="D11" s="17">
        <f>'入力用名簿'!C10</f>
        <v>9</v>
      </c>
      <c r="E11" s="17">
        <f>'入力用名簿'!D10</f>
        <v>13</v>
      </c>
      <c r="F11" s="17">
        <f>'入力用名簿'!E10</f>
        <v>22</v>
      </c>
      <c r="G11" s="17">
        <f>'入力用名簿'!I10</f>
        <v>0</v>
      </c>
      <c r="H11" s="17">
        <f>'入力用名簿'!J10</f>
        <v>0</v>
      </c>
      <c r="I11" s="17">
        <f>'入力用名簿'!K10</f>
        <v>0</v>
      </c>
      <c r="J11" s="17">
        <f>'入力用名簿'!F10</f>
        <v>0</v>
      </c>
      <c r="K11" s="17">
        <f>'入力用名簿'!G10</f>
        <v>0</v>
      </c>
      <c r="L11" s="17">
        <f>'入力用名簿'!H10</f>
        <v>0</v>
      </c>
      <c r="M11" s="17">
        <f t="shared" si="1"/>
        <v>9</v>
      </c>
      <c r="N11" s="17">
        <f t="shared" si="2"/>
        <v>13</v>
      </c>
      <c r="O11" s="17">
        <f t="shared" si="2"/>
        <v>22</v>
      </c>
      <c r="P11" s="17"/>
    </row>
    <row r="12" spans="1:16" ht="15.75" customHeight="1">
      <c r="A12" s="1"/>
      <c r="B12" s="56" t="s">
        <v>42</v>
      </c>
      <c r="C12" s="17">
        <v>2</v>
      </c>
      <c r="D12" s="17">
        <f>'入力用名簿'!C11</f>
        <v>7</v>
      </c>
      <c r="E12" s="17">
        <f>'入力用名簿'!D11</f>
        <v>13</v>
      </c>
      <c r="F12" s="17">
        <f>'入力用名簿'!E11</f>
        <v>20</v>
      </c>
      <c r="G12" s="17">
        <f>'入力用名簿'!I11</f>
        <v>0</v>
      </c>
      <c r="H12" s="17">
        <f>'入力用名簿'!J11</f>
        <v>1</v>
      </c>
      <c r="I12" s="17">
        <f>'入力用名簿'!K11</f>
        <v>1</v>
      </c>
      <c r="J12" s="17">
        <f>'入力用名簿'!F11</f>
        <v>0</v>
      </c>
      <c r="K12" s="17">
        <f>'入力用名簿'!G11</f>
        <v>0</v>
      </c>
      <c r="L12" s="17">
        <f>'入力用名簿'!H11</f>
        <v>0</v>
      </c>
      <c r="M12" s="17">
        <f t="shared" si="1"/>
        <v>7</v>
      </c>
      <c r="N12" s="17">
        <f t="shared" si="2"/>
        <v>14</v>
      </c>
      <c r="O12" s="17">
        <f t="shared" si="2"/>
        <v>21</v>
      </c>
      <c r="P12" s="17"/>
    </row>
    <row r="13" spans="1:16" ht="15.75" customHeight="1">
      <c r="A13" s="1"/>
      <c r="B13" s="56" t="s">
        <v>43</v>
      </c>
      <c r="C13" s="17">
        <v>2</v>
      </c>
      <c r="D13" s="17">
        <f>'入力用名簿'!C12</f>
        <v>2</v>
      </c>
      <c r="E13" s="17">
        <f>'入力用名簿'!D12</f>
        <v>6</v>
      </c>
      <c r="F13" s="17">
        <f>'入力用名簿'!E12</f>
        <v>8</v>
      </c>
      <c r="G13" s="17">
        <f>'入力用名簿'!I12</f>
        <v>0</v>
      </c>
      <c r="H13" s="17">
        <f>'入力用名簿'!J12</f>
        <v>0</v>
      </c>
      <c r="I13" s="17">
        <f>'入力用名簿'!K12</f>
        <v>0</v>
      </c>
      <c r="J13" s="17">
        <f>'入力用名簿'!F12</f>
        <v>0</v>
      </c>
      <c r="K13" s="17">
        <f>'入力用名簿'!G12</f>
        <v>0</v>
      </c>
      <c r="L13" s="17">
        <f>'入力用名簿'!H12</f>
        <v>0</v>
      </c>
      <c r="M13" s="17">
        <f t="shared" si="1"/>
        <v>2</v>
      </c>
      <c r="N13" s="17">
        <f t="shared" si="2"/>
        <v>6</v>
      </c>
      <c r="O13" s="17">
        <f t="shared" si="2"/>
        <v>8</v>
      </c>
      <c r="P13" s="17"/>
    </row>
    <row r="14" spans="1:16" ht="15.75" customHeight="1">
      <c r="A14" s="1"/>
      <c r="B14" s="56" t="s">
        <v>44</v>
      </c>
      <c r="C14" s="17">
        <v>2</v>
      </c>
      <c r="D14" s="17">
        <f>'入力用名簿'!C13</f>
        <v>4</v>
      </c>
      <c r="E14" s="17">
        <f>'入力用名簿'!D13</f>
        <v>11</v>
      </c>
      <c r="F14" s="17">
        <f>'入力用名簿'!E13</f>
        <v>15</v>
      </c>
      <c r="G14" s="17">
        <f>'入力用名簿'!I13</f>
        <v>0</v>
      </c>
      <c r="H14" s="17">
        <f>'入力用名簿'!J13</f>
        <v>0</v>
      </c>
      <c r="I14" s="17">
        <f>'入力用名簿'!K13</f>
        <v>0</v>
      </c>
      <c r="J14" s="17">
        <f>'入力用名簿'!F13</f>
        <v>0</v>
      </c>
      <c r="K14" s="17">
        <f>'入力用名簿'!G13</f>
        <v>0</v>
      </c>
      <c r="L14" s="17">
        <f>'入力用名簿'!H13</f>
        <v>0</v>
      </c>
      <c r="M14" s="17">
        <f t="shared" si="1"/>
        <v>4</v>
      </c>
      <c r="N14" s="17">
        <f t="shared" si="2"/>
        <v>11</v>
      </c>
      <c r="O14" s="17">
        <f t="shared" si="2"/>
        <v>15</v>
      </c>
      <c r="P14" s="17"/>
    </row>
    <row r="15" spans="1:16" ht="15.75" customHeight="1">
      <c r="A15" s="1"/>
      <c r="B15" s="56" t="s">
        <v>102</v>
      </c>
      <c r="C15" s="17">
        <v>2</v>
      </c>
      <c r="D15" s="17">
        <f>'入力用名簿'!C17</f>
        <v>6</v>
      </c>
      <c r="E15" s="17">
        <f>'入力用名簿'!D17</f>
        <v>13</v>
      </c>
      <c r="F15" s="17">
        <f>'入力用名簿'!E17</f>
        <v>19</v>
      </c>
      <c r="G15" s="17">
        <f>'入力用名簿'!I17</f>
        <v>0</v>
      </c>
      <c r="H15" s="17">
        <f>'入力用名簿'!J17</f>
        <v>0</v>
      </c>
      <c r="I15" s="17">
        <f>'入力用名簿'!K17</f>
        <v>0</v>
      </c>
      <c r="J15" s="17">
        <f>'入力用名簿'!F17</f>
        <v>0</v>
      </c>
      <c r="K15" s="17">
        <f>'入力用名簿'!G17</f>
        <v>0</v>
      </c>
      <c r="L15" s="17">
        <f>'入力用名簿'!H17</f>
        <v>0</v>
      </c>
      <c r="M15" s="17">
        <f t="shared" si="1"/>
        <v>6</v>
      </c>
      <c r="N15" s="17">
        <f t="shared" si="2"/>
        <v>13</v>
      </c>
      <c r="O15" s="17">
        <f t="shared" si="2"/>
        <v>19</v>
      </c>
      <c r="P15" s="17"/>
    </row>
    <row r="16" spans="1:16" ht="15.75" customHeight="1">
      <c r="A16" s="1"/>
      <c r="B16" s="56" t="s">
        <v>114</v>
      </c>
      <c r="C16" s="17">
        <v>2</v>
      </c>
      <c r="D16" s="17">
        <f>'入力用名簿'!C18</f>
        <v>2</v>
      </c>
      <c r="E16" s="17">
        <f>'入力用名簿'!D18</f>
        <v>4</v>
      </c>
      <c r="F16" s="17">
        <f>'入力用名簿'!E18</f>
        <v>6</v>
      </c>
      <c r="G16" s="17">
        <f>'入力用名簿'!I18</f>
        <v>0</v>
      </c>
      <c r="H16" s="17">
        <f>'入力用名簿'!J18</f>
        <v>0</v>
      </c>
      <c r="I16" s="17">
        <f>'入力用名簿'!K18</f>
        <v>0</v>
      </c>
      <c r="J16" s="17">
        <f>'入力用名簿'!F18</f>
        <v>0</v>
      </c>
      <c r="K16" s="17">
        <f>'入力用名簿'!G18</f>
        <v>0</v>
      </c>
      <c r="L16" s="17">
        <f>'入力用名簿'!H18</f>
        <v>0</v>
      </c>
      <c r="M16" s="17">
        <f>D16+G16-J16</f>
        <v>2</v>
      </c>
      <c r="N16" s="17">
        <f t="shared" si="2"/>
        <v>4</v>
      </c>
      <c r="O16" s="17">
        <f t="shared" si="2"/>
        <v>6</v>
      </c>
      <c r="P16" s="17"/>
    </row>
    <row r="17" spans="1:16" ht="15.75" customHeight="1">
      <c r="A17" s="1"/>
      <c r="B17" s="56" t="s">
        <v>48</v>
      </c>
      <c r="C17" s="17">
        <v>2</v>
      </c>
      <c r="D17" s="17">
        <f>'入力用名簿'!C25</f>
        <v>3</v>
      </c>
      <c r="E17" s="17">
        <f>'入力用名簿'!D25</f>
        <v>3</v>
      </c>
      <c r="F17" s="17">
        <f>'入力用名簿'!E25</f>
        <v>6</v>
      </c>
      <c r="G17" s="17">
        <f>'入力用名簿'!I25</f>
        <v>0</v>
      </c>
      <c r="H17" s="17">
        <f>'入力用名簿'!J25</f>
        <v>0</v>
      </c>
      <c r="I17" s="17">
        <f>'入力用名簿'!K25</f>
        <v>0</v>
      </c>
      <c r="J17" s="17">
        <f>'入力用名簿'!F25</f>
        <v>0</v>
      </c>
      <c r="K17" s="17">
        <f>'入力用名簿'!G25</f>
        <v>0</v>
      </c>
      <c r="L17" s="17">
        <f>'入力用名簿'!H25</f>
        <v>0</v>
      </c>
      <c r="M17" s="17">
        <f>D17+G17-J17</f>
        <v>3</v>
      </c>
      <c r="N17" s="17">
        <f t="shared" si="2"/>
        <v>3</v>
      </c>
      <c r="O17" s="17">
        <f t="shared" si="2"/>
        <v>6</v>
      </c>
      <c r="P17" s="17"/>
    </row>
    <row r="18" spans="1:16" ht="15.75" customHeight="1">
      <c r="A18" s="1"/>
      <c r="B18" s="56" t="s">
        <v>49</v>
      </c>
      <c r="C18" s="17">
        <v>2</v>
      </c>
      <c r="D18" s="17">
        <f>'入力用名簿'!C26</f>
        <v>6</v>
      </c>
      <c r="E18" s="17">
        <f>'入力用名簿'!D26</f>
        <v>3</v>
      </c>
      <c r="F18" s="17">
        <f>'入力用名簿'!E26</f>
        <v>9</v>
      </c>
      <c r="G18" s="17">
        <f>'入力用名簿'!I26</f>
        <v>0</v>
      </c>
      <c r="H18" s="17">
        <f>'入力用名簿'!J26</f>
        <v>0</v>
      </c>
      <c r="I18" s="17">
        <f>'入力用名簿'!K26</f>
        <v>0</v>
      </c>
      <c r="J18" s="17">
        <f>'入力用名簿'!F26</f>
        <v>0</v>
      </c>
      <c r="K18" s="17">
        <f>'入力用名簿'!G26</f>
        <v>0</v>
      </c>
      <c r="L18" s="17">
        <f>'入力用名簿'!H26</f>
        <v>0</v>
      </c>
      <c r="M18" s="17">
        <f>D18+G18-J18</f>
        <v>6</v>
      </c>
      <c r="N18" s="17">
        <f t="shared" si="2"/>
        <v>3</v>
      </c>
      <c r="O18" s="17">
        <f t="shared" si="2"/>
        <v>9</v>
      </c>
      <c r="P18" s="17"/>
    </row>
    <row r="19" spans="1:16" ht="15.75" customHeight="1">
      <c r="A19" s="16"/>
      <c r="B19" s="57" t="s">
        <v>45</v>
      </c>
      <c r="C19" s="15">
        <v>2</v>
      </c>
      <c r="D19" s="15">
        <f>SUM(D9:D18)</f>
        <v>60</v>
      </c>
      <c r="E19" s="15">
        <f aca="true" t="shared" si="3" ref="E19:O19">SUM(E9:E18)</f>
        <v>99</v>
      </c>
      <c r="F19" s="15">
        <f t="shared" si="3"/>
        <v>159</v>
      </c>
      <c r="G19" s="15">
        <f>SUM(G9:G18)</f>
        <v>0</v>
      </c>
      <c r="H19" s="15">
        <f t="shared" si="3"/>
        <v>1</v>
      </c>
      <c r="I19" s="15">
        <f>SUM(I9:I18)</f>
        <v>1</v>
      </c>
      <c r="J19" s="15">
        <f t="shared" si="3"/>
        <v>0</v>
      </c>
      <c r="K19" s="15">
        <f t="shared" si="3"/>
        <v>0</v>
      </c>
      <c r="L19" s="15">
        <f t="shared" si="3"/>
        <v>0</v>
      </c>
      <c r="M19" s="15">
        <f t="shared" si="3"/>
        <v>60</v>
      </c>
      <c r="N19" s="15">
        <f t="shared" si="3"/>
        <v>100</v>
      </c>
      <c r="O19" s="15">
        <f t="shared" si="3"/>
        <v>160</v>
      </c>
      <c r="P19" s="15"/>
    </row>
    <row r="20" spans="1:16" ht="15.75" customHeight="1">
      <c r="A20" s="1"/>
      <c r="B20" s="56" t="s">
        <v>46</v>
      </c>
      <c r="C20" s="17">
        <v>3</v>
      </c>
      <c r="D20" s="17">
        <f>'入力用名簿'!C7</f>
        <v>19</v>
      </c>
      <c r="E20" s="17">
        <f>'入力用名簿'!D7</f>
        <v>40</v>
      </c>
      <c r="F20" s="17">
        <f>'入力用名簿'!E7</f>
        <v>59</v>
      </c>
      <c r="G20" s="17">
        <f>'入力用名簿'!I7</f>
        <v>0</v>
      </c>
      <c r="H20" s="17">
        <f>'入力用名簿'!J7</f>
        <v>2</v>
      </c>
      <c r="I20" s="17">
        <f>'入力用名簿'!K7</f>
        <v>2</v>
      </c>
      <c r="J20" s="17">
        <f>'入力用名簿'!F7</f>
        <v>0</v>
      </c>
      <c r="K20" s="17">
        <f>'入力用名簿'!G7</f>
        <v>0</v>
      </c>
      <c r="L20" s="17">
        <f>'入力用名簿'!H7</f>
        <v>0</v>
      </c>
      <c r="M20" s="17">
        <f aca="true" t="shared" si="4" ref="M20:M27">D20+G20-J20</f>
        <v>19</v>
      </c>
      <c r="N20" s="17">
        <f aca="true" t="shared" si="5" ref="N20:O27">E20+H20-K20</f>
        <v>42</v>
      </c>
      <c r="O20" s="17">
        <f t="shared" si="5"/>
        <v>61</v>
      </c>
      <c r="P20" s="17"/>
    </row>
    <row r="21" spans="1:16" ht="15.75" customHeight="1">
      <c r="A21" s="1"/>
      <c r="B21" s="56" t="s">
        <v>50</v>
      </c>
      <c r="C21" s="17">
        <v>3</v>
      </c>
      <c r="D21" s="17">
        <f>'入力用名簿'!C8</f>
        <v>18</v>
      </c>
      <c r="E21" s="17">
        <f>'入力用名簿'!D8</f>
        <v>27</v>
      </c>
      <c r="F21" s="17">
        <f>'入力用名簿'!E8</f>
        <v>45</v>
      </c>
      <c r="G21" s="17">
        <f>'入力用名簿'!I8</f>
        <v>0</v>
      </c>
      <c r="H21" s="17">
        <f>'入力用名簿'!J8</f>
        <v>1</v>
      </c>
      <c r="I21" s="17">
        <f>'入力用名簿'!K8</f>
        <v>1</v>
      </c>
      <c r="J21" s="17">
        <f>'入力用名簿'!F8</f>
        <v>0</v>
      </c>
      <c r="K21" s="17">
        <f>'入力用名簿'!G8</f>
        <v>0</v>
      </c>
      <c r="L21" s="17">
        <f>'入力用名簿'!H8</f>
        <v>0</v>
      </c>
      <c r="M21" s="17">
        <f t="shared" si="4"/>
        <v>18</v>
      </c>
      <c r="N21" s="17">
        <f t="shared" si="5"/>
        <v>28</v>
      </c>
      <c r="O21" s="17">
        <f t="shared" si="5"/>
        <v>46</v>
      </c>
      <c r="P21" s="17"/>
    </row>
    <row r="22" spans="1:16" ht="15.75" customHeight="1">
      <c r="A22" s="1"/>
      <c r="B22" s="56" t="s">
        <v>51</v>
      </c>
      <c r="C22" s="17">
        <v>3</v>
      </c>
      <c r="D22" s="17">
        <f>SUM('入力用名簿'!C14:C14)</f>
        <v>2</v>
      </c>
      <c r="E22" s="17">
        <f>SUM('入力用名簿'!D14:D14)</f>
        <v>8</v>
      </c>
      <c r="F22" s="17">
        <f>SUM('入力用名簿'!E14:E14)</f>
        <v>10</v>
      </c>
      <c r="G22" s="17">
        <f>'入力用名簿'!I14</f>
        <v>0</v>
      </c>
      <c r="H22" s="17">
        <f>'入力用名簿'!J14</f>
        <v>0</v>
      </c>
      <c r="I22" s="17">
        <f>'入力用名簿'!K14</f>
        <v>0</v>
      </c>
      <c r="J22" s="17">
        <f>'入力用名簿'!F14</f>
        <v>0</v>
      </c>
      <c r="K22" s="17">
        <f>'入力用名簿'!G14</f>
        <v>0</v>
      </c>
      <c r="L22" s="17">
        <f>'入力用名簿'!H14</f>
        <v>0</v>
      </c>
      <c r="M22" s="17">
        <f t="shared" si="4"/>
        <v>2</v>
      </c>
      <c r="N22" s="17">
        <f t="shared" si="5"/>
        <v>8</v>
      </c>
      <c r="O22" s="17">
        <f t="shared" si="5"/>
        <v>10</v>
      </c>
      <c r="P22" s="17"/>
    </row>
    <row r="23" spans="1:16" ht="15.75" customHeight="1">
      <c r="A23" s="1"/>
      <c r="B23" s="56" t="s">
        <v>52</v>
      </c>
      <c r="C23" s="17">
        <v>3</v>
      </c>
      <c r="D23" s="17">
        <f>'入力用名簿'!C15</f>
        <v>5</v>
      </c>
      <c r="E23" s="17">
        <f>'入力用名簿'!D15</f>
        <v>10</v>
      </c>
      <c r="F23" s="17">
        <f>'入力用名簿'!E15</f>
        <v>15</v>
      </c>
      <c r="G23" s="17">
        <f>'入力用名簿'!I15</f>
        <v>0</v>
      </c>
      <c r="H23" s="17">
        <f>'入力用名簿'!J15</f>
        <v>0</v>
      </c>
      <c r="I23" s="17">
        <f>'入力用名簿'!K15</f>
        <v>0</v>
      </c>
      <c r="J23" s="17">
        <f>'入力用名簿'!F15</f>
        <v>0</v>
      </c>
      <c r="K23" s="17">
        <f>'入力用名簿'!G15</f>
        <v>0</v>
      </c>
      <c r="L23" s="17">
        <f>'入力用名簿'!H15</f>
        <v>0</v>
      </c>
      <c r="M23" s="17">
        <f t="shared" si="4"/>
        <v>5</v>
      </c>
      <c r="N23" s="17">
        <f t="shared" si="5"/>
        <v>10</v>
      </c>
      <c r="O23" s="17">
        <f t="shared" si="5"/>
        <v>15</v>
      </c>
      <c r="P23" s="17"/>
    </row>
    <row r="24" spans="1:16" ht="15.75" customHeight="1">
      <c r="A24" s="1"/>
      <c r="B24" s="56" t="s">
        <v>53</v>
      </c>
      <c r="C24" s="17">
        <v>3</v>
      </c>
      <c r="D24" s="17">
        <f>'入力用名簿'!C16</f>
        <v>17</v>
      </c>
      <c r="E24" s="17">
        <f>'入力用名簿'!D16</f>
        <v>16</v>
      </c>
      <c r="F24" s="17">
        <f>'入力用名簿'!E16</f>
        <v>33</v>
      </c>
      <c r="G24" s="17">
        <f>'入力用名簿'!I16</f>
        <v>0</v>
      </c>
      <c r="H24" s="17">
        <f>'入力用名簿'!J16</f>
        <v>0</v>
      </c>
      <c r="I24" s="17">
        <f>'入力用名簿'!K16</f>
        <v>0</v>
      </c>
      <c r="J24" s="17">
        <f>'入力用名簿'!F16</f>
        <v>0</v>
      </c>
      <c r="K24" s="17">
        <f>'入力用名簿'!G16</f>
        <v>0</v>
      </c>
      <c r="L24" s="17">
        <f>'入力用名簿'!H16</f>
        <v>0</v>
      </c>
      <c r="M24" s="17">
        <f t="shared" si="4"/>
        <v>17</v>
      </c>
      <c r="N24" s="17">
        <f t="shared" si="5"/>
        <v>16</v>
      </c>
      <c r="O24" s="17">
        <f t="shared" si="5"/>
        <v>33</v>
      </c>
      <c r="P24" s="17"/>
    </row>
    <row r="25" spans="1:16" ht="15.75" customHeight="1">
      <c r="A25" s="1"/>
      <c r="B25" s="56" t="s">
        <v>117</v>
      </c>
      <c r="C25" s="17">
        <v>3</v>
      </c>
      <c r="D25" s="17">
        <f>'入力用名簿'!C19</f>
        <v>3</v>
      </c>
      <c r="E25" s="17">
        <f>'入力用名簿'!D19</f>
        <v>9</v>
      </c>
      <c r="F25" s="17">
        <f>'入力用名簿'!E19</f>
        <v>12</v>
      </c>
      <c r="G25" s="17">
        <f>'入力用名簿'!I19</f>
        <v>0</v>
      </c>
      <c r="H25" s="17">
        <f>'入力用名簿'!J19</f>
        <v>0</v>
      </c>
      <c r="I25" s="17">
        <f>'入力用名簿'!K19</f>
        <v>0</v>
      </c>
      <c r="J25" s="17">
        <f>'入力用名簿'!F19</f>
        <v>0</v>
      </c>
      <c r="K25" s="17">
        <f>'入力用名簿'!G19</f>
        <v>0</v>
      </c>
      <c r="L25" s="17">
        <f>'入力用名簿'!H19</f>
        <v>0</v>
      </c>
      <c r="M25" s="17">
        <f t="shared" si="4"/>
        <v>3</v>
      </c>
      <c r="N25" s="17">
        <f t="shared" si="5"/>
        <v>9</v>
      </c>
      <c r="O25" s="17">
        <f t="shared" si="5"/>
        <v>12</v>
      </c>
      <c r="P25" s="17"/>
    </row>
    <row r="26" spans="1:16" ht="15.75" customHeight="1">
      <c r="A26" s="1"/>
      <c r="B26" s="56" t="s">
        <v>54</v>
      </c>
      <c r="C26" s="17">
        <v>3</v>
      </c>
      <c r="D26" s="17">
        <f>'入力用名簿'!C21</f>
        <v>0</v>
      </c>
      <c r="E26" s="17">
        <f>'入力用名簿'!D21</f>
        <v>1</v>
      </c>
      <c r="F26" s="17">
        <f>'入力用名簿'!E21</f>
        <v>1</v>
      </c>
      <c r="G26" s="17">
        <f>'入力用名簿'!I21</f>
        <v>0</v>
      </c>
      <c r="H26" s="17">
        <f>'入力用名簿'!J21</f>
        <v>0</v>
      </c>
      <c r="I26" s="17">
        <f>'入力用名簿'!K21</f>
        <v>0</v>
      </c>
      <c r="J26" s="17">
        <f>'入力用名簿'!F21</f>
        <v>0</v>
      </c>
      <c r="K26" s="17">
        <f>'入力用名簿'!G21</f>
        <v>0</v>
      </c>
      <c r="L26" s="17">
        <f>'入力用名簿'!H21</f>
        <v>0</v>
      </c>
      <c r="M26" s="17">
        <f>D26+G26-J26</f>
        <v>0</v>
      </c>
      <c r="N26" s="17">
        <f t="shared" si="5"/>
        <v>1</v>
      </c>
      <c r="O26" s="17">
        <f t="shared" si="5"/>
        <v>1</v>
      </c>
      <c r="P26" s="17"/>
    </row>
    <row r="27" spans="1:16" ht="15.75" customHeight="1">
      <c r="A27" s="1"/>
      <c r="B27" s="56" t="s">
        <v>55</v>
      </c>
      <c r="C27" s="17">
        <v>3</v>
      </c>
      <c r="D27" s="17">
        <f>'入力用名簿'!C23</f>
        <v>6</v>
      </c>
      <c r="E27" s="17">
        <f>'入力用名簿'!D23</f>
        <v>6</v>
      </c>
      <c r="F27" s="17">
        <f>'入力用名簿'!E23</f>
        <v>12</v>
      </c>
      <c r="G27" s="17">
        <f>'入力用名簿'!I23</f>
        <v>0</v>
      </c>
      <c r="H27" s="17">
        <f>'入力用名簿'!J23</f>
        <v>0</v>
      </c>
      <c r="I27" s="17">
        <f>'入力用名簿'!K23</f>
        <v>0</v>
      </c>
      <c r="J27" s="17">
        <f>'入力用名簿'!F23</f>
        <v>0</v>
      </c>
      <c r="K27" s="17">
        <f>'入力用名簿'!G23</f>
        <v>0</v>
      </c>
      <c r="L27" s="17">
        <f>'入力用名簿'!H23</f>
        <v>0</v>
      </c>
      <c r="M27" s="17">
        <f t="shared" si="4"/>
        <v>6</v>
      </c>
      <c r="N27" s="17">
        <f t="shared" si="5"/>
        <v>6</v>
      </c>
      <c r="O27" s="17">
        <f t="shared" si="5"/>
        <v>12</v>
      </c>
      <c r="P27" s="17"/>
    </row>
    <row r="28" spans="1:16" ht="15.75" customHeight="1">
      <c r="A28" s="16"/>
      <c r="B28" s="57" t="s">
        <v>97</v>
      </c>
      <c r="C28" s="15">
        <v>3</v>
      </c>
      <c r="D28" s="15">
        <f aca="true" t="shared" si="6" ref="D28:O28">SUM(D20:D27)</f>
        <v>70</v>
      </c>
      <c r="E28" s="15">
        <f t="shared" si="6"/>
        <v>117</v>
      </c>
      <c r="F28" s="15">
        <f t="shared" si="6"/>
        <v>187</v>
      </c>
      <c r="G28" s="15">
        <f t="shared" si="6"/>
        <v>0</v>
      </c>
      <c r="H28" s="15">
        <f t="shared" si="6"/>
        <v>3</v>
      </c>
      <c r="I28" s="15">
        <f t="shared" si="6"/>
        <v>3</v>
      </c>
      <c r="J28" s="15">
        <f t="shared" si="6"/>
        <v>0</v>
      </c>
      <c r="K28" s="15">
        <f t="shared" si="6"/>
        <v>0</v>
      </c>
      <c r="L28" s="15">
        <f t="shared" si="6"/>
        <v>0</v>
      </c>
      <c r="M28" s="15">
        <f t="shared" si="6"/>
        <v>70</v>
      </c>
      <c r="N28" s="15">
        <f t="shared" si="6"/>
        <v>120</v>
      </c>
      <c r="O28" s="15">
        <f t="shared" si="6"/>
        <v>190</v>
      </c>
      <c r="P28" s="15"/>
    </row>
    <row r="29" spans="1:16" ht="15.75" customHeight="1">
      <c r="A29" s="16"/>
      <c r="B29" s="58" t="s">
        <v>39</v>
      </c>
      <c r="C29" s="15"/>
      <c r="D29" s="15">
        <f aca="true" t="shared" si="7" ref="D29:O29">SUM(D28,D19,D8)</f>
        <v>174</v>
      </c>
      <c r="E29" s="15">
        <f t="shared" si="7"/>
        <v>316</v>
      </c>
      <c r="F29" s="15">
        <f t="shared" si="7"/>
        <v>490</v>
      </c>
      <c r="G29" s="15">
        <f t="shared" si="7"/>
        <v>0</v>
      </c>
      <c r="H29" s="15">
        <f t="shared" si="7"/>
        <v>7</v>
      </c>
      <c r="I29" s="15">
        <f t="shared" si="7"/>
        <v>7</v>
      </c>
      <c r="J29" s="15">
        <f t="shared" si="7"/>
        <v>0</v>
      </c>
      <c r="K29" s="15">
        <f t="shared" si="7"/>
        <v>1</v>
      </c>
      <c r="L29" s="15">
        <f t="shared" si="7"/>
        <v>1</v>
      </c>
      <c r="M29" s="15">
        <f t="shared" si="7"/>
        <v>174</v>
      </c>
      <c r="N29" s="15">
        <f t="shared" si="7"/>
        <v>322</v>
      </c>
      <c r="O29" s="15">
        <f t="shared" si="7"/>
        <v>496</v>
      </c>
      <c r="P29" s="15"/>
    </row>
    <row r="30" spans="1:16" s="76" customFormat="1" ht="13.5">
      <c r="A30" s="1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heetProtection/>
  <mergeCells count="5">
    <mergeCell ref="M4:O4"/>
    <mergeCell ref="F2:L2"/>
    <mergeCell ref="M5:O5"/>
    <mergeCell ref="N3:P3"/>
    <mergeCell ref="N2:O2"/>
  </mergeCells>
  <printOptions/>
  <pageMargins left="0.5905511811023623" right="0.2755905511811024" top="0.7874015748031497" bottom="0.551181102362204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3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3.5"/>
  <cols>
    <col min="1" max="1" width="12.75390625" style="18" customWidth="1"/>
    <col min="2" max="3" width="10.875" style="19" customWidth="1"/>
    <col min="4" max="4" width="12.375" style="19" customWidth="1"/>
    <col min="5" max="6" width="10.875" style="19" customWidth="1"/>
    <col min="7" max="7" width="12.375" style="19" customWidth="1"/>
    <col min="8" max="10" width="7.375" style="19" customWidth="1"/>
    <col min="11" max="16384" width="9.00390625" style="19" customWidth="1"/>
  </cols>
  <sheetData>
    <row r="1" spans="2:10" ht="18" customHeight="1">
      <c r="B1" s="73" t="str">
        <f>+'入力用名簿'!$C$1</f>
        <v>令和4年6月21日現在</v>
      </c>
      <c r="C1" s="71"/>
      <c r="D1" s="71"/>
      <c r="E1" s="72" t="s">
        <v>95</v>
      </c>
      <c r="F1" s="71"/>
      <c r="G1" s="71"/>
      <c r="H1" s="134" t="s">
        <v>115</v>
      </c>
      <c r="I1" s="134"/>
      <c r="J1" s="134"/>
    </row>
    <row r="2" ht="18" customHeight="1"/>
    <row r="3" spans="1:5" ht="18" customHeight="1">
      <c r="A3" s="20" t="s">
        <v>3</v>
      </c>
      <c r="B3" s="12"/>
      <c r="E3" s="12"/>
    </row>
    <row r="4" spans="1:10" ht="18" customHeight="1">
      <c r="A4" s="21"/>
      <c r="B4" s="5" t="s">
        <v>123</v>
      </c>
      <c r="C4" s="22"/>
      <c r="D4" s="23"/>
      <c r="E4" s="5" t="s">
        <v>124</v>
      </c>
      <c r="F4" s="22"/>
      <c r="G4" s="22"/>
      <c r="H4" s="24"/>
      <c r="I4" s="25"/>
      <c r="J4" s="26"/>
    </row>
    <row r="5" spans="1:10" ht="18" customHeight="1">
      <c r="A5" s="27"/>
      <c r="B5" s="28" t="s">
        <v>31</v>
      </c>
      <c r="C5" s="29"/>
      <c r="D5" s="30"/>
      <c r="E5" s="28" t="s">
        <v>119</v>
      </c>
      <c r="F5" s="29"/>
      <c r="G5" s="29"/>
      <c r="H5" s="31" t="s">
        <v>4</v>
      </c>
      <c r="I5" s="32"/>
      <c r="J5" s="33"/>
    </row>
    <row r="6" spans="1:10" ht="18" customHeight="1">
      <c r="A6" s="34"/>
      <c r="B6" s="35" t="s">
        <v>5</v>
      </c>
      <c r="C6" s="35" t="s">
        <v>6</v>
      </c>
      <c r="D6" s="35" t="s">
        <v>0</v>
      </c>
      <c r="E6" s="36" t="s">
        <v>7</v>
      </c>
      <c r="F6" s="36" t="s">
        <v>8</v>
      </c>
      <c r="G6" s="36" t="s">
        <v>0</v>
      </c>
      <c r="H6" s="35" t="s">
        <v>7</v>
      </c>
      <c r="I6" s="35" t="s">
        <v>8</v>
      </c>
      <c r="J6" s="35" t="s">
        <v>0</v>
      </c>
    </row>
    <row r="7" spans="1:12" s="38" customFormat="1" ht="18" customHeight="1">
      <c r="A7" s="14" t="s">
        <v>9</v>
      </c>
      <c r="B7" s="37">
        <f>'入力用名簿'!L20</f>
        <v>159</v>
      </c>
      <c r="C7" s="37">
        <f>'入力用名簿'!M20</f>
        <v>309</v>
      </c>
      <c r="D7" s="37">
        <f>'入力用名簿'!N20</f>
        <v>468</v>
      </c>
      <c r="E7" s="37">
        <f>'入力用名簿'!C20</f>
        <v>159</v>
      </c>
      <c r="F7" s="37">
        <f>'入力用名簿'!D20</f>
        <v>303</v>
      </c>
      <c r="G7" s="37">
        <f>'入力用名簿'!E20</f>
        <v>462</v>
      </c>
      <c r="H7" s="37">
        <f>+B7-E7</f>
        <v>0</v>
      </c>
      <c r="I7" s="37">
        <f>+C7-F7</f>
        <v>6</v>
      </c>
      <c r="J7" s="15">
        <f>+H7+I7</f>
        <v>6</v>
      </c>
      <c r="L7" s="39">
        <f>+D7-G7</f>
        <v>6</v>
      </c>
    </row>
    <row r="8" spans="1:12" s="38" customFormat="1" ht="18" customHeight="1">
      <c r="A8" s="14" t="s">
        <v>118</v>
      </c>
      <c r="B8" s="37">
        <f>'入力用名簿'!L28</f>
        <v>15</v>
      </c>
      <c r="C8" s="37">
        <f>'入力用名簿'!M28</f>
        <v>13</v>
      </c>
      <c r="D8" s="37">
        <f>'入力用名簿'!N28</f>
        <v>28</v>
      </c>
      <c r="E8" s="37">
        <f>'入力用名簿'!C28</f>
        <v>15</v>
      </c>
      <c r="F8" s="37">
        <f>'入力用名簿'!D28</f>
        <v>13</v>
      </c>
      <c r="G8" s="37">
        <f>'入力用名簿'!E28</f>
        <v>28</v>
      </c>
      <c r="H8" s="37">
        <f>+B8-E8</f>
        <v>0</v>
      </c>
      <c r="I8" s="37">
        <f>+C8-F8</f>
        <v>0</v>
      </c>
      <c r="J8" s="15">
        <f>+H8+I8</f>
        <v>0</v>
      </c>
      <c r="L8" s="39">
        <f>+D8-G8</f>
        <v>0</v>
      </c>
    </row>
    <row r="9" spans="1:12" s="38" customFormat="1" ht="18" customHeight="1">
      <c r="A9" s="40" t="s">
        <v>10</v>
      </c>
      <c r="B9" s="37">
        <f>SUM(B7:B8)</f>
        <v>174</v>
      </c>
      <c r="C9" s="37">
        <f aca="true" t="shared" si="0" ref="C9:J9">SUM(C7:C8)</f>
        <v>322</v>
      </c>
      <c r="D9" s="37">
        <f t="shared" si="0"/>
        <v>496</v>
      </c>
      <c r="E9" s="37">
        <f t="shared" si="0"/>
        <v>174</v>
      </c>
      <c r="F9" s="37">
        <f t="shared" si="0"/>
        <v>316</v>
      </c>
      <c r="G9" s="37">
        <f t="shared" si="0"/>
        <v>490</v>
      </c>
      <c r="H9" s="37">
        <f t="shared" si="0"/>
        <v>0</v>
      </c>
      <c r="I9" s="37">
        <f t="shared" si="0"/>
        <v>6</v>
      </c>
      <c r="J9" s="37">
        <f t="shared" si="0"/>
        <v>6</v>
      </c>
      <c r="L9" s="39">
        <f>+D9-G9</f>
        <v>6</v>
      </c>
    </row>
    <row r="10" ht="18" customHeight="1">
      <c r="L10" s="39"/>
    </row>
    <row r="11" spans="1:12" ht="18" customHeight="1">
      <c r="A11" s="18" t="s">
        <v>11</v>
      </c>
      <c r="B11" s="12"/>
      <c r="E11" s="12"/>
      <c r="L11" s="39"/>
    </row>
    <row r="12" spans="1:12" ht="18" customHeight="1">
      <c r="A12" s="21"/>
      <c r="B12" s="5" t="str">
        <f>+$B$4</f>
        <v>　　令和4年6月21日における</v>
      </c>
      <c r="C12" s="22"/>
      <c r="D12" s="23"/>
      <c r="E12" s="5" t="str">
        <f>+$E$4</f>
        <v>　　令和4年6月1日における</v>
      </c>
      <c r="F12" s="22"/>
      <c r="G12" s="22"/>
      <c r="H12" s="24"/>
      <c r="I12" s="25"/>
      <c r="J12" s="26"/>
      <c r="L12" s="39"/>
    </row>
    <row r="13" spans="1:12" ht="18" customHeight="1">
      <c r="A13" s="27"/>
      <c r="B13" s="28" t="s">
        <v>31</v>
      </c>
      <c r="C13" s="29"/>
      <c r="D13" s="30"/>
      <c r="E13" s="28" t="s">
        <v>32</v>
      </c>
      <c r="F13" s="29"/>
      <c r="G13" s="29"/>
      <c r="H13" s="31" t="s">
        <v>4</v>
      </c>
      <c r="I13" s="32"/>
      <c r="J13" s="33"/>
      <c r="L13" s="39"/>
    </row>
    <row r="14" spans="1:12" s="41" customFormat="1" ht="18" customHeight="1">
      <c r="A14" s="34"/>
      <c r="B14" s="36" t="s">
        <v>5</v>
      </c>
      <c r="C14" s="36" t="s">
        <v>6</v>
      </c>
      <c r="D14" s="36" t="s">
        <v>0</v>
      </c>
      <c r="E14" s="36" t="s">
        <v>7</v>
      </c>
      <c r="F14" s="36" t="s">
        <v>8</v>
      </c>
      <c r="G14" s="36" t="s">
        <v>0</v>
      </c>
      <c r="H14" s="36" t="s">
        <v>7</v>
      </c>
      <c r="I14" s="36" t="s">
        <v>8</v>
      </c>
      <c r="J14" s="36" t="s">
        <v>0</v>
      </c>
      <c r="L14" s="39"/>
    </row>
    <row r="15" spans="1:12" ht="18" customHeight="1">
      <c r="A15" s="42" t="s">
        <v>103</v>
      </c>
      <c r="B15" s="43">
        <f>'入力用名簿'!L5</f>
        <v>44</v>
      </c>
      <c r="C15" s="43">
        <f>'入力用名簿'!M5</f>
        <v>102</v>
      </c>
      <c r="D15" s="17">
        <f>+B15+C15</f>
        <v>146</v>
      </c>
      <c r="E15" s="43">
        <f>'入力用名簿'!C5</f>
        <v>44</v>
      </c>
      <c r="F15" s="43">
        <f>'入力用名簿'!D5</f>
        <v>100</v>
      </c>
      <c r="G15" s="17">
        <f>SUM(E15:F15)</f>
        <v>144</v>
      </c>
      <c r="H15" s="43">
        <f>+B15-E15</f>
        <v>0</v>
      </c>
      <c r="I15" s="43">
        <f>+C15-F15</f>
        <v>2</v>
      </c>
      <c r="J15" s="17">
        <f>+H15+I15</f>
        <v>2</v>
      </c>
      <c r="L15" s="39">
        <f>+D15-G15</f>
        <v>2</v>
      </c>
    </row>
    <row r="16" spans="1:12" s="38" customFormat="1" ht="18" customHeight="1">
      <c r="A16" s="14" t="s">
        <v>12</v>
      </c>
      <c r="B16" s="37">
        <f>B15</f>
        <v>44</v>
      </c>
      <c r="C16" s="37">
        <f aca="true" t="shared" si="1" ref="C16:J16">C15</f>
        <v>102</v>
      </c>
      <c r="D16" s="37">
        <f t="shared" si="1"/>
        <v>146</v>
      </c>
      <c r="E16" s="37">
        <f t="shared" si="1"/>
        <v>44</v>
      </c>
      <c r="F16" s="37">
        <f t="shared" si="1"/>
        <v>100</v>
      </c>
      <c r="G16" s="37">
        <f t="shared" si="1"/>
        <v>144</v>
      </c>
      <c r="H16" s="37">
        <f t="shared" si="1"/>
        <v>0</v>
      </c>
      <c r="I16" s="37">
        <f t="shared" si="1"/>
        <v>2</v>
      </c>
      <c r="J16" s="37">
        <f t="shared" si="1"/>
        <v>2</v>
      </c>
      <c r="L16" s="39">
        <f>+D16-G16</f>
        <v>2</v>
      </c>
    </row>
    <row r="17" spans="1:12" ht="18" customHeight="1">
      <c r="A17" s="44"/>
      <c r="B17" s="45"/>
      <c r="C17" s="45"/>
      <c r="D17" s="12"/>
      <c r="E17" s="45"/>
      <c r="F17" s="45"/>
      <c r="G17" s="12"/>
      <c r="H17" s="45"/>
      <c r="I17" s="45"/>
      <c r="J17" s="12"/>
      <c r="L17" s="39"/>
    </row>
    <row r="18" spans="1:12" s="46" customFormat="1" ht="18" customHeight="1">
      <c r="A18" s="18" t="s">
        <v>13</v>
      </c>
      <c r="B18" s="12"/>
      <c r="C18" s="19"/>
      <c r="D18" s="19"/>
      <c r="E18" s="12"/>
      <c r="F18" s="19"/>
      <c r="G18" s="19"/>
      <c r="H18" s="19"/>
      <c r="I18" s="19"/>
      <c r="J18" s="19"/>
      <c r="L18" s="39"/>
    </row>
    <row r="19" spans="1:12" s="46" customFormat="1" ht="18" customHeight="1">
      <c r="A19" s="21"/>
      <c r="B19" s="5" t="str">
        <f>+$B$4</f>
        <v>　　令和4年6月21日における</v>
      </c>
      <c r="C19" s="22"/>
      <c r="D19" s="23"/>
      <c r="E19" s="5" t="str">
        <f>+$E$4</f>
        <v>　　令和4年6月1日における</v>
      </c>
      <c r="F19" s="22"/>
      <c r="G19" s="22"/>
      <c r="H19" s="24"/>
      <c r="I19" s="25"/>
      <c r="J19" s="26"/>
      <c r="L19" s="39"/>
    </row>
    <row r="20" spans="1:12" s="46" customFormat="1" ht="18" customHeight="1">
      <c r="A20" s="27"/>
      <c r="B20" s="28" t="s">
        <v>31</v>
      </c>
      <c r="C20" s="29"/>
      <c r="D20" s="30"/>
      <c r="E20" s="28" t="s">
        <v>32</v>
      </c>
      <c r="F20" s="29"/>
      <c r="G20" s="29"/>
      <c r="H20" s="31" t="s">
        <v>4</v>
      </c>
      <c r="I20" s="32"/>
      <c r="J20" s="33"/>
      <c r="L20" s="39"/>
    </row>
    <row r="21" spans="1:12" s="46" customFormat="1" ht="18" customHeight="1">
      <c r="A21" s="34"/>
      <c r="B21" s="36" t="s">
        <v>5</v>
      </c>
      <c r="C21" s="36" t="s">
        <v>6</v>
      </c>
      <c r="D21" s="36" t="s">
        <v>0</v>
      </c>
      <c r="E21" s="36" t="s">
        <v>7</v>
      </c>
      <c r="F21" s="36" t="s">
        <v>8</v>
      </c>
      <c r="G21" s="36" t="s">
        <v>0</v>
      </c>
      <c r="H21" s="36" t="s">
        <v>7</v>
      </c>
      <c r="I21" s="36" t="s">
        <v>8</v>
      </c>
      <c r="J21" s="36" t="s">
        <v>0</v>
      </c>
      <c r="L21" s="39"/>
    </row>
    <row r="22" spans="1:12" s="46" customFormat="1" ht="18" customHeight="1">
      <c r="A22" s="77" t="s">
        <v>103</v>
      </c>
      <c r="B22" s="43">
        <f>'入力用名簿'!L6</f>
        <v>3</v>
      </c>
      <c r="C22" s="43">
        <f>'入力用名簿'!M6</f>
        <v>6</v>
      </c>
      <c r="D22" s="78">
        <f>B22+C22</f>
        <v>9</v>
      </c>
      <c r="E22" s="43">
        <f>'入力用名簿'!C6</f>
        <v>3</v>
      </c>
      <c r="F22" s="43">
        <f>'入力用名簿'!D6</f>
        <v>6</v>
      </c>
      <c r="G22" s="78">
        <f>E22+F22</f>
        <v>9</v>
      </c>
      <c r="H22" s="79">
        <f>+B22-E22</f>
        <v>0</v>
      </c>
      <c r="I22" s="79">
        <f>+C22-F22</f>
        <v>0</v>
      </c>
      <c r="J22" s="80">
        <f aca="true" t="shared" si="2" ref="J22:J33">+H22+I22</f>
        <v>0</v>
      </c>
      <c r="L22" s="39">
        <f aca="true" t="shared" si="3" ref="L22:L30">+D22-G22</f>
        <v>0</v>
      </c>
    </row>
    <row r="23" spans="1:12" ht="18" customHeight="1">
      <c r="A23" s="42" t="s">
        <v>20</v>
      </c>
      <c r="B23" s="43">
        <f>'入力用名簿'!L9</f>
        <v>18</v>
      </c>
      <c r="C23" s="43">
        <f>'入力用名簿'!M9</f>
        <v>27</v>
      </c>
      <c r="D23" s="17">
        <f aca="true" t="shared" si="4" ref="D23:D33">+B23+C23</f>
        <v>45</v>
      </c>
      <c r="E23" s="43">
        <f>'入力用名簿'!C9</f>
        <v>18</v>
      </c>
      <c r="F23" s="43">
        <f>'入力用名簿'!D9</f>
        <v>27</v>
      </c>
      <c r="G23" s="17">
        <f aca="true" t="shared" si="5" ref="G23:G33">+E23+F23</f>
        <v>45</v>
      </c>
      <c r="H23" s="43">
        <f>+B23-E23</f>
        <v>0</v>
      </c>
      <c r="I23" s="43">
        <f>+C23-F23</f>
        <v>0</v>
      </c>
      <c r="J23" s="17">
        <f t="shared" si="2"/>
        <v>0</v>
      </c>
      <c r="L23" s="39">
        <f t="shared" si="3"/>
        <v>0</v>
      </c>
    </row>
    <row r="24" spans="1:12" ht="18" customHeight="1">
      <c r="A24" s="42" t="s">
        <v>14</v>
      </c>
      <c r="B24" s="43">
        <f>'入力用名簿'!L10</f>
        <v>9</v>
      </c>
      <c r="C24" s="43">
        <f>'入力用名簿'!M10</f>
        <v>13</v>
      </c>
      <c r="D24" s="17">
        <f t="shared" si="4"/>
        <v>22</v>
      </c>
      <c r="E24" s="43">
        <f>'入力用名簿'!C10</f>
        <v>9</v>
      </c>
      <c r="F24" s="43">
        <f>'入力用名簿'!D10</f>
        <v>13</v>
      </c>
      <c r="G24" s="17">
        <f t="shared" si="5"/>
        <v>22</v>
      </c>
      <c r="H24" s="43">
        <f aca="true" t="shared" si="6" ref="H24:I50">+B24-E24</f>
        <v>0</v>
      </c>
      <c r="I24" s="43">
        <f t="shared" si="6"/>
        <v>0</v>
      </c>
      <c r="J24" s="17">
        <f t="shared" si="2"/>
        <v>0</v>
      </c>
      <c r="L24" s="39">
        <f t="shared" si="3"/>
        <v>0</v>
      </c>
    </row>
    <row r="25" spans="1:12" ht="18" customHeight="1">
      <c r="A25" s="81" t="s">
        <v>15</v>
      </c>
      <c r="B25" s="43">
        <f>'入力用名簿'!L11</f>
        <v>7</v>
      </c>
      <c r="C25" s="43">
        <f>'入力用名簿'!M11</f>
        <v>14</v>
      </c>
      <c r="D25" s="80">
        <f t="shared" si="4"/>
        <v>21</v>
      </c>
      <c r="E25" s="43">
        <f>'入力用名簿'!C11</f>
        <v>7</v>
      </c>
      <c r="F25" s="43">
        <f>'入力用名簿'!D11</f>
        <v>13</v>
      </c>
      <c r="G25" s="80">
        <f t="shared" si="5"/>
        <v>20</v>
      </c>
      <c r="H25" s="79">
        <f t="shared" si="6"/>
        <v>0</v>
      </c>
      <c r="I25" s="79">
        <f t="shared" si="6"/>
        <v>1</v>
      </c>
      <c r="J25" s="80">
        <f t="shared" si="2"/>
        <v>1</v>
      </c>
      <c r="L25" s="39">
        <f t="shared" si="3"/>
        <v>1</v>
      </c>
    </row>
    <row r="26" spans="1:12" ht="18" customHeight="1">
      <c r="A26" s="42" t="s">
        <v>1</v>
      </c>
      <c r="B26" s="43">
        <f>'入力用名簿'!L12</f>
        <v>2</v>
      </c>
      <c r="C26" s="43">
        <f>'入力用名簿'!M12</f>
        <v>6</v>
      </c>
      <c r="D26" s="17">
        <f t="shared" si="4"/>
        <v>8</v>
      </c>
      <c r="E26" s="43">
        <f>'入力用名簿'!C12</f>
        <v>2</v>
      </c>
      <c r="F26" s="43">
        <f>'入力用名簿'!D12</f>
        <v>6</v>
      </c>
      <c r="G26" s="17">
        <f t="shared" si="5"/>
        <v>8</v>
      </c>
      <c r="H26" s="43">
        <f>+B26-E26</f>
        <v>0</v>
      </c>
      <c r="I26" s="43">
        <f t="shared" si="6"/>
        <v>0</v>
      </c>
      <c r="J26" s="17">
        <f t="shared" si="2"/>
        <v>0</v>
      </c>
      <c r="L26" s="39">
        <f t="shared" si="3"/>
        <v>0</v>
      </c>
    </row>
    <row r="27" spans="1:12" ht="18" customHeight="1">
      <c r="A27" s="42" t="s">
        <v>16</v>
      </c>
      <c r="B27" s="43">
        <f>'入力用名簿'!L13</f>
        <v>4</v>
      </c>
      <c r="C27" s="43">
        <f>'入力用名簿'!M13</f>
        <v>11</v>
      </c>
      <c r="D27" s="17">
        <f t="shared" si="4"/>
        <v>15</v>
      </c>
      <c r="E27" s="43">
        <f>'入力用名簿'!C13</f>
        <v>4</v>
      </c>
      <c r="F27" s="43">
        <f>'入力用名簿'!D13</f>
        <v>11</v>
      </c>
      <c r="G27" s="17">
        <f t="shared" si="5"/>
        <v>15</v>
      </c>
      <c r="H27" s="43">
        <f t="shared" si="6"/>
        <v>0</v>
      </c>
      <c r="I27" s="43">
        <f t="shared" si="6"/>
        <v>0</v>
      </c>
      <c r="J27" s="17">
        <f t="shared" si="2"/>
        <v>0</v>
      </c>
      <c r="L27" s="39">
        <f t="shared" si="3"/>
        <v>0</v>
      </c>
    </row>
    <row r="28" spans="1:12" ht="18" customHeight="1">
      <c r="A28" s="85" t="s">
        <v>102</v>
      </c>
      <c r="B28" s="43">
        <f>'入力用名簿'!L17</f>
        <v>6</v>
      </c>
      <c r="C28" s="43">
        <f>'入力用名簿'!M17</f>
        <v>13</v>
      </c>
      <c r="D28" s="6">
        <f t="shared" si="4"/>
        <v>19</v>
      </c>
      <c r="E28" s="43">
        <f>'入力用名簿'!C17</f>
        <v>6</v>
      </c>
      <c r="F28" s="43">
        <f>'入力用名簿'!D17</f>
        <v>13</v>
      </c>
      <c r="G28" s="6">
        <f t="shared" si="5"/>
        <v>19</v>
      </c>
      <c r="H28" s="86">
        <f aca="true" t="shared" si="7" ref="H28:I30">+B28-E28</f>
        <v>0</v>
      </c>
      <c r="I28" s="86">
        <f t="shared" si="7"/>
        <v>0</v>
      </c>
      <c r="J28" s="6">
        <f t="shared" si="2"/>
        <v>0</v>
      </c>
      <c r="L28" s="39">
        <f t="shared" si="3"/>
        <v>0</v>
      </c>
    </row>
    <row r="29" spans="1:12" ht="18" customHeight="1">
      <c r="A29" s="85" t="s">
        <v>114</v>
      </c>
      <c r="B29" s="43">
        <f>'入力用名簿'!L18</f>
        <v>2</v>
      </c>
      <c r="C29" s="43">
        <f>'入力用名簿'!M18</f>
        <v>4</v>
      </c>
      <c r="D29" s="6">
        <f t="shared" si="4"/>
        <v>6</v>
      </c>
      <c r="E29" s="43">
        <f>'入力用名簿'!C18</f>
        <v>2</v>
      </c>
      <c r="F29" s="43">
        <f>'入力用名簿'!D18</f>
        <v>4</v>
      </c>
      <c r="G29" s="6">
        <f t="shared" si="5"/>
        <v>6</v>
      </c>
      <c r="H29" s="86">
        <f t="shared" si="7"/>
        <v>0</v>
      </c>
      <c r="I29" s="86">
        <f t="shared" si="7"/>
        <v>0</v>
      </c>
      <c r="J29" s="6">
        <f>+H29+I29</f>
        <v>0</v>
      </c>
      <c r="L29" s="39">
        <f t="shared" si="3"/>
        <v>0</v>
      </c>
    </row>
    <row r="30" spans="1:12" ht="18" customHeight="1">
      <c r="A30" s="14" t="s">
        <v>116</v>
      </c>
      <c r="B30" s="37">
        <f aca="true" t="shared" si="8" ref="B30:G30">SUM(B22:B29)</f>
        <v>51</v>
      </c>
      <c r="C30" s="37">
        <f t="shared" si="8"/>
        <v>94</v>
      </c>
      <c r="D30" s="37">
        <f t="shared" si="8"/>
        <v>145</v>
      </c>
      <c r="E30" s="37">
        <f t="shared" si="8"/>
        <v>51</v>
      </c>
      <c r="F30" s="37">
        <f t="shared" si="8"/>
        <v>93</v>
      </c>
      <c r="G30" s="37">
        <f t="shared" si="8"/>
        <v>144</v>
      </c>
      <c r="H30" s="37">
        <f t="shared" si="7"/>
        <v>0</v>
      </c>
      <c r="I30" s="37">
        <f t="shared" si="7"/>
        <v>1</v>
      </c>
      <c r="J30" s="15">
        <f>+H30+I30</f>
        <v>1</v>
      </c>
      <c r="L30" s="39">
        <f t="shared" si="3"/>
        <v>1</v>
      </c>
    </row>
    <row r="31" spans="1:13" s="38" customFormat="1" ht="18" customHeight="1">
      <c r="A31" s="10" t="s">
        <v>2</v>
      </c>
      <c r="B31" s="43">
        <f>'入力用名簿'!L25</f>
        <v>3</v>
      </c>
      <c r="C31" s="43">
        <f>'入力用名簿'!M25</f>
        <v>3</v>
      </c>
      <c r="D31" s="53">
        <f t="shared" si="4"/>
        <v>6</v>
      </c>
      <c r="E31" s="43">
        <f>'入力用名簿'!C25</f>
        <v>3</v>
      </c>
      <c r="F31" s="43">
        <f>'入力用名簿'!D25</f>
        <v>3</v>
      </c>
      <c r="G31" s="53">
        <f t="shared" si="5"/>
        <v>6</v>
      </c>
      <c r="H31" s="83">
        <f>+B31-E31</f>
        <v>0</v>
      </c>
      <c r="I31" s="83">
        <f t="shared" si="6"/>
        <v>0</v>
      </c>
      <c r="J31" s="53">
        <f t="shared" si="2"/>
        <v>0</v>
      </c>
      <c r="K31" s="19"/>
      <c r="L31" s="39">
        <f>+D31-G31</f>
        <v>0</v>
      </c>
      <c r="M31" s="19"/>
    </row>
    <row r="32" spans="1:13" s="38" customFormat="1" ht="18" customHeight="1">
      <c r="A32" s="42" t="s">
        <v>21</v>
      </c>
      <c r="B32" s="43">
        <f>'入力用名簿'!L26</f>
        <v>6</v>
      </c>
      <c r="C32" s="43">
        <f>'入力用名簿'!M26</f>
        <v>3</v>
      </c>
      <c r="D32" s="17">
        <f t="shared" si="4"/>
        <v>9</v>
      </c>
      <c r="E32" s="43">
        <f>'入力用名簿'!C26</f>
        <v>6</v>
      </c>
      <c r="F32" s="43">
        <f>'入力用名簿'!D26</f>
        <v>3</v>
      </c>
      <c r="G32" s="17">
        <f t="shared" si="5"/>
        <v>9</v>
      </c>
      <c r="H32" s="43">
        <f t="shared" si="6"/>
        <v>0</v>
      </c>
      <c r="I32" s="43">
        <f t="shared" si="6"/>
        <v>0</v>
      </c>
      <c r="J32" s="17">
        <f t="shared" si="2"/>
        <v>0</v>
      </c>
      <c r="K32" s="19"/>
      <c r="L32" s="39">
        <f>+D32-G32</f>
        <v>0</v>
      </c>
      <c r="M32" s="19"/>
    </row>
    <row r="33" spans="1:12" s="38" customFormat="1" ht="18" customHeight="1">
      <c r="A33" s="14" t="s">
        <v>22</v>
      </c>
      <c r="B33" s="37">
        <f>SUM(B31:B32)</f>
        <v>9</v>
      </c>
      <c r="C33" s="37">
        <f>SUM(C31:C32)</f>
        <v>6</v>
      </c>
      <c r="D33" s="15">
        <f t="shared" si="4"/>
        <v>15</v>
      </c>
      <c r="E33" s="37">
        <f>'入力用名簿'!C27</f>
        <v>9</v>
      </c>
      <c r="F33" s="37">
        <f>'入力用名簿'!D27</f>
        <v>6</v>
      </c>
      <c r="G33" s="15">
        <f t="shared" si="5"/>
        <v>15</v>
      </c>
      <c r="H33" s="37">
        <f t="shared" si="6"/>
        <v>0</v>
      </c>
      <c r="I33" s="37">
        <f t="shared" si="6"/>
        <v>0</v>
      </c>
      <c r="J33" s="15">
        <f t="shared" si="2"/>
        <v>0</v>
      </c>
      <c r="L33" s="39">
        <f>+D33-G33</f>
        <v>0</v>
      </c>
    </row>
    <row r="34" spans="1:12" s="47" customFormat="1" ht="18" customHeight="1">
      <c r="A34" s="14" t="s">
        <v>17</v>
      </c>
      <c r="B34" s="37">
        <f>B30+B33</f>
        <v>60</v>
      </c>
      <c r="C34" s="37">
        <f aca="true" t="shared" si="9" ref="C34:J34">C30+C33</f>
        <v>100</v>
      </c>
      <c r="D34" s="37">
        <f t="shared" si="9"/>
        <v>160</v>
      </c>
      <c r="E34" s="37">
        <f t="shared" si="9"/>
        <v>60</v>
      </c>
      <c r="F34" s="37">
        <f t="shared" si="9"/>
        <v>99</v>
      </c>
      <c r="G34" s="37">
        <f t="shared" si="9"/>
        <v>159</v>
      </c>
      <c r="H34" s="37">
        <f t="shared" si="9"/>
        <v>0</v>
      </c>
      <c r="I34" s="37">
        <f t="shared" si="9"/>
        <v>1</v>
      </c>
      <c r="J34" s="37">
        <f t="shared" si="9"/>
        <v>1</v>
      </c>
      <c r="L34" s="39">
        <f>+D34-G34</f>
        <v>1</v>
      </c>
    </row>
    <row r="35" spans="1:12" s="46" customFormat="1" ht="18" customHeight="1">
      <c r="A35" s="44"/>
      <c r="B35" s="48"/>
      <c r="C35" s="48"/>
      <c r="D35" s="12"/>
      <c r="E35" s="48"/>
      <c r="F35" s="48"/>
      <c r="G35" s="12"/>
      <c r="H35" s="48"/>
      <c r="I35" s="48"/>
      <c r="J35" s="12"/>
      <c r="L35" s="39"/>
    </row>
    <row r="36" spans="1:12" s="46" customFormat="1" ht="18" customHeight="1">
      <c r="A36" s="18" t="s">
        <v>18</v>
      </c>
      <c r="B36" s="12"/>
      <c r="C36" s="19"/>
      <c r="D36" s="19"/>
      <c r="E36" s="12"/>
      <c r="F36" s="19"/>
      <c r="G36" s="19"/>
      <c r="H36" s="19"/>
      <c r="I36" s="19"/>
      <c r="J36" s="19"/>
      <c r="L36" s="39"/>
    </row>
    <row r="37" spans="1:12" s="46" customFormat="1" ht="18" customHeight="1">
      <c r="A37" s="21"/>
      <c r="B37" s="5" t="str">
        <f>+$B$4</f>
        <v>　　令和4年6月21日における</v>
      </c>
      <c r="C37" s="22"/>
      <c r="D37" s="23"/>
      <c r="E37" s="5" t="str">
        <f>+$E$4</f>
        <v>　　令和4年6月1日における</v>
      </c>
      <c r="F37" s="22"/>
      <c r="G37" s="22"/>
      <c r="H37" s="24"/>
      <c r="I37" s="25"/>
      <c r="J37" s="26"/>
      <c r="L37" s="39"/>
    </row>
    <row r="38" spans="1:12" s="46" customFormat="1" ht="18" customHeight="1">
      <c r="A38" s="27"/>
      <c r="B38" s="28" t="s">
        <v>31</v>
      </c>
      <c r="C38" s="29"/>
      <c r="D38" s="30"/>
      <c r="E38" s="28" t="s">
        <v>32</v>
      </c>
      <c r="F38" s="29"/>
      <c r="G38" s="29"/>
      <c r="H38" s="31" t="s">
        <v>4</v>
      </c>
      <c r="I38" s="32"/>
      <c r="J38" s="33"/>
      <c r="L38" s="39"/>
    </row>
    <row r="39" spans="1:12" s="46" customFormat="1" ht="18" customHeight="1">
      <c r="A39" s="34"/>
      <c r="B39" s="36" t="s">
        <v>5</v>
      </c>
      <c r="C39" s="36" t="s">
        <v>6</v>
      </c>
      <c r="D39" s="36" t="s">
        <v>0</v>
      </c>
      <c r="E39" s="36" t="s">
        <v>7</v>
      </c>
      <c r="F39" s="36" t="s">
        <v>8</v>
      </c>
      <c r="G39" s="36" t="s">
        <v>0</v>
      </c>
      <c r="H39" s="36" t="s">
        <v>7</v>
      </c>
      <c r="I39" s="36" t="s">
        <v>8</v>
      </c>
      <c r="J39" s="36" t="s">
        <v>0</v>
      </c>
      <c r="L39" s="39"/>
    </row>
    <row r="40" spans="1:12" ht="18" customHeight="1">
      <c r="A40" s="10" t="s">
        <v>19</v>
      </c>
      <c r="B40" s="43">
        <f>'入力用名簿'!L7</f>
        <v>19</v>
      </c>
      <c r="C40" s="43">
        <f>'入力用名簿'!M7</f>
        <v>42</v>
      </c>
      <c r="D40" s="17">
        <f aca="true" t="shared" si="10" ref="D40:D45">+B40+C40</f>
        <v>61</v>
      </c>
      <c r="E40" s="43">
        <f>'入力用名簿'!C7</f>
        <v>19</v>
      </c>
      <c r="F40" s="43">
        <f>'入力用名簿'!D7</f>
        <v>40</v>
      </c>
      <c r="G40" s="17">
        <f aca="true" t="shared" si="11" ref="G40:G45">+E40+F40</f>
        <v>59</v>
      </c>
      <c r="H40" s="43">
        <f t="shared" si="6"/>
        <v>0</v>
      </c>
      <c r="I40" s="43">
        <f t="shared" si="6"/>
        <v>2</v>
      </c>
      <c r="J40" s="17">
        <f aca="true" t="shared" si="12" ref="J40:J46">+H40+I40</f>
        <v>2</v>
      </c>
      <c r="L40" s="39">
        <f>+D40-G40</f>
        <v>2</v>
      </c>
    </row>
    <row r="41" spans="1:12" ht="18" customHeight="1">
      <c r="A41" s="81" t="s">
        <v>23</v>
      </c>
      <c r="B41" s="43">
        <f>'入力用名簿'!L8</f>
        <v>18</v>
      </c>
      <c r="C41" s="43">
        <f>'入力用名簿'!M8</f>
        <v>28</v>
      </c>
      <c r="D41" s="80">
        <f t="shared" si="10"/>
        <v>46</v>
      </c>
      <c r="E41" s="43">
        <f>'入力用名簿'!C8</f>
        <v>18</v>
      </c>
      <c r="F41" s="43">
        <f>'入力用名簿'!D8</f>
        <v>27</v>
      </c>
      <c r="G41" s="80">
        <f t="shared" si="11"/>
        <v>45</v>
      </c>
      <c r="H41" s="79">
        <f t="shared" si="6"/>
        <v>0</v>
      </c>
      <c r="I41" s="79">
        <f t="shared" si="6"/>
        <v>1</v>
      </c>
      <c r="J41" s="80">
        <f t="shared" si="12"/>
        <v>1</v>
      </c>
      <c r="L41" s="39">
        <f>+D41-G41</f>
        <v>1</v>
      </c>
    </row>
    <row r="42" spans="1:12" ht="18" customHeight="1">
      <c r="A42" s="42" t="s">
        <v>24</v>
      </c>
      <c r="B42" s="43">
        <f>'入力用名簿'!L14</f>
        <v>2</v>
      </c>
      <c r="C42" s="43">
        <f>'入力用名簿'!M14</f>
        <v>8</v>
      </c>
      <c r="D42" s="17">
        <f t="shared" si="10"/>
        <v>10</v>
      </c>
      <c r="E42" s="43">
        <f>'入力用名簿'!C14</f>
        <v>2</v>
      </c>
      <c r="F42" s="43">
        <f>'入力用名簿'!D14</f>
        <v>8</v>
      </c>
      <c r="G42" s="17">
        <f t="shared" si="11"/>
        <v>10</v>
      </c>
      <c r="H42" s="43">
        <f t="shared" si="6"/>
        <v>0</v>
      </c>
      <c r="I42" s="43">
        <f t="shared" si="6"/>
        <v>0</v>
      </c>
      <c r="J42" s="17">
        <f t="shared" si="12"/>
        <v>0</v>
      </c>
      <c r="L42" s="39">
        <f aca="true" t="shared" si="13" ref="L42:L51">+D42-G42</f>
        <v>0</v>
      </c>
    </row>
    <row r="43" spans="1:12" ht="18" customHeight="1">
      <c r="A43" s="42" t="s">
        <v>25</v>
      </c>
      <c r="B43" s="43">
        <f>'入力用名簿'!L15</f>
        <v>5</v>
      </c>
      <c r="C43" s="43">
        <f>'入力用名簿'!M15</f>
        <v>10</v>
      </c>
      <c r="D43" s="17">
        <f t="shared" si="10"/>
        <v>15</v>
      </c>
      <c r="E43" s="43">
        <f>'入力用名簿'!C15</f>
        <v>5</v>
      </c>
      <c r="F43" s="43">
        <f>'入力用名簿'!D15</f>
        <v>10</v>
      </c>
      <c r="G43" s="17">
        <f t="shared" si="11"/>
        <v>15</v>
      </c>
      <c r="H43" s="43">
        <f t="shared" si="6"/>
        <v>0</v>
      </c>
      <c r="I43" s="43">
        <f t="shared" si="6"/>
        <v>0</v>
      </c>
      <c r="J43" s="17">
        <f t="shared" si="12"/>
        <v>0</v>
      </c>
      <c r="L43" s="39">
        <f t="shared" si="13"/>
        <v>0</v>
      </c>
    </row>
    <row r="44" spans="1:12" ht="18" customHeight="1">
      <c r="A44" s="85" t="s">
        <v>26</v>
      </c>
      <c r="B44" s="43">
        <f>'入力用名簿'!L16</f>
        <v>17</v>
      </c>
      <c r="C44" s="43">
        <f>'入力用名簿'!M16</f>
        <v>16</v>
      </c>
      <c r="D44" s="6">
        <f t="shared" si="10"/>
        <v>33</v>
      </c>
      <c r="E44" s="43">
        <f>'入力用名簿'!C16</f>
        <v>17</v>
      </c>
      <c r="F44" s="43">
        <f>'入力用名簿'!D16</f>
        <v>16</v>
      </c>
      <c r="G44" s="6">
        <f t="shared" si="11"/>
        <v>33</v>
      </c>
      <c r="H44" s="86">
        <f t="shared" si="6"/>
        <v>0</v>
      </c>
      <c r="I44" s="86">
        <f t="shared" si="6"/>
        <v>0</v>
      </c>
      <c r="J44" s="6">
        <f t="shared" si="12"/>
        <v>0</v>
      </c>
      <c r="L44" s="39">
        <f t="shared" si="13"/>
        <v>0</v>
      </c>
    </row>
    <row r="45" spans="1:12" ht="18" customHeight="1">
      <c r="A45" s="85" t="s">
        <v>117</v>
      </c>
      <c r="B45" s="43">
        <f>'入力用名簿'!L19</f>
        <v>3</v>
      </c>
      <c r="C45" s="43">
        <f>'入力用名簿'!M19</f>
        <v>9</v>
      </c>
      <c r="D45" s="6">
        <f t="shared" si="10"/>
        <v>12</v>
      </c>
      <c r="E45" s="43">
        <f>'入力用名簿'!C19</f>
        <v>3</v>
      </c>
      <c r="F45" s="43">
        <f>'入力用名簿'!D19</f>
        <v>9</v>
      </c>
      <c r="G45" s="6">
        <f t="shared" si="11"/>
        <v>12</v>
      </c>
      <c r="H45" s="86">
        <f>+B45-E45</f>
        <v>0</v>
      </c>
      <c r="I45" s="86">
        <f>+C45-F45</f>
        <v>0</v>
      </c>
      <c r="J45" s="6">
        <f>+H45+I45</f>
        <v>0</v>
      </c>
      <c r="L45" s="39">
        <f t="shared" si="13"/>
        <v>0</v>
      </c>
    </row>
    <row r="46" spans="1:12" ht="18" customHeight="1">
      <c r="A46" s="14" t="s">
        <v>116</v>
      </c>
      <c r="B46" s="37">
        <f aca="true" t="shared" si="14" ref="B46:G46">SUM(B40:B45)</f>
        <v>64</v>
      </c>
      <c r="C46" s="37">
        <f t="shared" si="14"/>
        <v>113</v>
      </c>
      <c r="D46" s="37">
        <f t="shared" si="14"/>
        <v>177</v>
      </c>
      <c r="E46" s="37">
        <f t="shared" si="14"/>
        <v>64</v>
      </c>
      <c r="F46" s="37">
        <f t="shared" si="14"/>
        <v>110</v>
      </c>
      <c r="G46" s="37">
        <f t="shared" si="14"/>
        <v>174</v>
      </c>
      <c r="H46" s="90">
        <f>+B46-E46</f>
        <v>0</v>
      </c>
      <c r="I46" s="90">
        <f>+C46-F46</f>
        <v>3</v>
      </c>
      <c r="J46" s="66">
        <f t="shared" si="12"/>
        <v>3</v>
      </c>
      <c r="L46" s="39">
        <f t="shared" si="13"/>
        <v>3</v>
      </c>
    </row>
    <row r="47" spans="1:12" ht="18" customHeight="1">
      <c r="A47" s="42" t="s">
        <v>27</v>
      </c>
      <c r="B47" s="43">
        <f>'入力用名簿'!L21</f>
        <v>0</v>
      </c>
      <c r="C47" s="43">
        <f>'入力用名簿'!M21</f>
        <v>1</v>
      </c>
      <c r="D47" s="17">
        <f>+B47+C47</f>
        <v>1</v>
      </c>
      <c r="E47" s="43">
        <f>'入力用名簿'!C21</f>
        <v>0</v>
      </c>
      <c r="F47" s="43">
        <f>'入力用名簿'!D21</f>
        <v>1</v>
      </c>
      <c r="G47" s="17">
        <f>+E47+F47</f>
        <v>1</v>
      </c>
      <c r="H47" s="43">
        <f t="shared" si="6"/>
        <v>0</v>
      </c>
      <c r="I47" s="43">
        <f t="shared" si="6"/>
        <v>0</v>
      </c>
      <c r="J47" s="17">
        <f>+H47+I47</f>
        <v>0</v>
      </c>
      <c r="L47" s="39">
        <f t="shared" si="13"/>
        <v>0</v>
      </c>
    </row>
    <row r="48" spans="1:12" s="38" customFormat="1" ht="18" customHeight="1">
      <c r="A48" s="14" t="s">
        <v>28</v>
      </c>
      <c r="B48" s="37">
        <f>'入力用名簿'!L22</f>
        <v>0</v>
      </c>
      <c r="C48" s="37">
        <f>'入力用名簿'!M22</f>
        <v>1</v>
      </c>
      <c r="D48" s="15">
        <f>+B48+C48</f>
        <v>1</v>
      </c>
      <c r="E48" s="37">
        <f>'入力用名簿'!C22</f>
        <v>0</v>
      </c>
      <c r="F48" s="37">
        <f>'入力用名簿'!D22</f>
        <v>1</v>
      </c>
      <c r="G48" s="15">
        <f>+E48+F48</f>
        <v>1</v>
      </c>
      <c r="H48" s="37">
        <f t="shared" si="6"/>
        <v>0</v>
      </c>
      <c r="I48" s="37">
        <f t="shared" si="6"/>
        <v>0</v>
      </c>
      <c r="J48" s="15">
        <f>+H48+I48</f>
        <v>0</v>
      </c>
      <c r="L48" s="39">
        <f t="shared" si="13"/>
        <v>0</v>
      </c>
    </row>
    <row r="49" spans="1:12" ht="18" customHeight="1">
      <c r="A49" s="42" t="s">
        <v>29</v>
      </c>
      <c r="B49" s="43">
        <f>'入力用名簿'!L23</f>
        <v>6</v>
      </c>
      <c r="C49" s="43">
        <f>'入力用名簿'!M23</f>
        <v>6</v>
      </c>
      <c r="D49" s="17">
        <f>+B49+C49</f>
        <v>12</v>
      </c>
      <c r="E49" s="43">
        <f>'入力用名簿'!C23</f>
        <v>6</v>
      </c>
      <c r="F49" s="43">
        <f>'入力用名簿'!D23</f>
        <v>6</v>
      </c>
      <c r="G49" s="17">
        <f>+E49+F49</f>
        <v>12</v>
      </c>
      <c r="H49" s="43">
        <f t="shared" si="6"/>
        <v>0</v>
      </c>
      <c r="I49" s="43">
        <f t="shared" si="6"/>
        <v>0</v>
      </c>
      <c r="J49" s="17">
        <f>+H49+I49</f>
        <v>0</v>
      </c>
      <c r="L49" s="39">
        <f t="shared" si="13"/>
        <v>0</v>
      </c>
    </row>
    <row r="50" spans="1:12" s="38" customFormat="1" ht="18" customHeight="1">
      <c r="A50" s="14" t="s">
        <v>30</v>
      </c>
      <c r="B50" s="37">
        <f>'入力用名簿'!L24</f>
        <v>6</v>
      </c>
      <c r="C50" s="37">
        <f>'入力用名簿'!M24</f>
        <v>6</v>
      </c>
      <c r="D50" s="15">
        <f>+B50+C50</f>
        <v>12</v>
      </c>
      <c r="E50" s="37">
        <f>'入力用名簿'!C24</f>
        <v>6</v>
      </c>
      <c r="F50" s="37">
        <f>'入力用名簿'!D24</f>
        <v>6</v>
      </c>
      <c r="G50" s="15">
        <f>+E50+F50</f>
        <v>12</v>
      </c>
      <c r="H50" s="37">
        <f t="shared" si="6"/>
        <v>0</v>
      </c>
      <c r="I50" s="37">
        <f t="shared" si="6"/>
        <v>0</v>
      </c>
      <c r="J50" s="15">
        <f>+H50+I50</f>
        <v>0</v>
      </c>
      <c r="L50" s="39">
        <f t="shared" si="13"/>
        <v>0</v>
      </c>
    </row>
    <row r="51" spans="1:12" s="38" customFormat="1" ht="18" customHeight="1">
      <c r="A51" s="40" t="s">
        <v>98</v>
      </c>
      <c r="B51" s="37">
        <f aca="true" t="shared" si="15" ref="B51:J51">B46+B48+B50</f>
        <v>70</v>
      </c>
      <c r="C51" s="37">
        <f t="shared" si="15"/>
        <v>120</v>
      </c>
      <c r="D51" s="37">
        <f t="shared" si="15"/>
        <v>190</v>
      </c>
      <c r="E51" s="37">
        <f>E46+E48+E50</f>
        <v>70</v>
      </c>
      <c r="F51" s="37">
        <f>F46+F48+F50</f>
        <v>117</v>
      </c>
      <c r="G51" s="37">
        <f t="shared" si="15"/>
        <v>187</v>
      </c>
      <c r="H51" s="37">
        <f t="shared" si="15"/>
        <v>0</v>
      </c>
      <c r="I51" s="37">
        <f t="shared" si="15"/>
        <v>3</v>
      </c>
      <c r="J51" s="37">
        <f t="shared" si="15"/>
        <v>3</v>
      </c>
      <c r="L51" s="39">
        <f t="shared" si="13"/>
        <v>3</v>
      </c>
    </row>
    <row r="52" ht="15.75" customHeight="1">
      <c r="A52" s="48" t="s">
        <v>104</v>
      </c>
    </row>
    <row r="53" ht="15.75" customHeight="1">
      <c r="A53" s="18" t="s">
        <v>120</v>
      </c>
    </row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2021-09-01T08:05:10Z</cp:lastPrinted>
  <dcterms:created xsi:type="dcterms:W3CDTF">1999-05-20T02:19:46Z</dcterms:created>
  <dcterms:modified xsi:type="dcterms:W3CDTF">2022-06-21T04:42:28Z</dcterms:modified>
  <cp:category/>
  <cp:version/>
  <cp:contentType/>
  <cp:contentStatus/>
</cp:coreProperties>
</file>