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28800" windowHeight="11505" tabRatio="781" activeTab="3"/>
  </bookViews>
  <sheets>
    <sheet name="手引き（就学前施設)" sheetId="116" r:id="rId1"/>
    <sheet name="手引き（小学校送付時に添付）" sheetId="117" r:id="rId2"/>
    <sheet name="記載例" sheetId="111" r:id="rId3"/>
    <sheet name="指導記録（○○　○○）" sheetId="113" r:id="rId4"/>
    <sheet name="指導記録（○○　○○） (2)" sheetId="120" r:id="rId5"/>
  </sheets>
  <definedNames>
    <definedName name="_xlnm.Print_Area" localSheetId="2">記載例!$A$1:$L$117</definedName>
    <definedName name="_xlnm.Print_Area" localSheetId="3">'指導記録（○○　○○）'!$A$1:$L$117</definedName>
    <definedName name="_xlnm.Print_Area" localSheetId="4">'指導記録（○○　○○） (2)'!$A$1:$L$117</definedName>
    <definedName name="項目1_1期" localSheetId="3">'指導記録（○○　○○）'!$G$18:$G$25</definedName>
    <definedName name="項目1_1期" localSheetId="4">'指導記録（○○　○○） (2)'!$G$18:$G$25</definedName>
    <definedName name="項目1_1期">記載例!$G$18:$G$25</definedName>
    <definedName name="項目1_2期" localSheetId="3">'指導記録（○○　○○）'!$H$18:$H$25</definedName>
    <definedName name="項目1_2期" localSheetId="4">'指導記録（○○　○○） (2)'!$H$18:$H$25</definedName>
    <definedName name="項目1_2期">記載例!$H$18:$H$25</definedName>
    <definedName name="項目1_3期" localSheetId="3">'指導記録（○○　○○）'!$I$18:$I$25</definedName>
    <definedName name="項目1_3期" localSheetId="4">'指導記録（○○　○○） (2)'!$I$18:$I$25</definedName>
    <definedName name="項目1_3期">記載例!$I$18:$I$25</definedName>
    <definedName name="項目1_4期" localSheetId="3">'指導記録（○○　○○）'!$J$18:$J$25</definedName>
    <definedName name="項目1_4期" localSheetId="4">'指導記録（○○　○○） (2)'!$J$18:$J$25</definedName>
    <definedName name="項目1_4期">記載例!$J$18:$J$25</definedName>
    <definedName name="項目2_1期" localSheetId="3">'指導記録（○○　○○）'!$G$30:$G$39</definedName>
    <definedName name="項目2_1期" localSheetId="4">'指導記録（○○　○○） (2)'!$G$30:$G$39</definedName>
    <definedName name="項目2_1期">記載例!$G$30:$G$39</definedName>
    <definedName name="項目2_2期" localSheetId="3">'指導記録（○○　○○）'!$H$30:$H$39</definedName>
    <definedName name="項目2_2期" localSheetId="4">'指導記録（○○　○○） (2)'!$H$30:$H$39</definedName>
    <definedName name="項目2_2期">記載例!$H$30:$H$39</definedName>
    <definedName name="項目2_3期" localSheetId="3">'指導記録（○○　○○）'!$I$30:$I$39</definedName>
    <definedName name="項目2_3期" localSheetId="4">'指導記録（○○　○○） (2)'!$I$30:$I$39</definedName>
    <definedName name="項目2_3期">記載例!$I$30:$I$39</definedName>
    <definedName name="項目2_4期" localSheetId="3">'指導記録（○○　○○）'!$J$30:$J$39</definedName>
    <definedName name="項目2_4期" localSheetId="4">'指導記録（○○　○○） (2)'!$J$30:$J$39</definedName>
    <definedName name="項目2_4期">記載例!$J$30:$J$39</definedName>
    <definedName name="項目3_1期" localSheetId="3">'指導記録（○○　○○）'!$G$43:$G$55</definedName>
    <definedName name="項目3_1期" localSheetId="4">'指導記録（○○　○○） (2)'!$G$43:$G$55</definedName>
    <definedName name="項目3_1期">記載例!$G$43:$G$55</definedName>
    <definedName name="項目3_2期" localSheetId="3">'指導記録（○○　○○）'!$H$43:$H$55</definedName>
    <definedName name="項目3_2期" localSheetId="4">'指導記録（○○　○○） (2)'!$H$43:$H$55</definedName>
    <definedName name="項目3_2期">記載例!$H$43:$H$55</definedName>
    <definedName name="項目3_3期" localSheetId="3">'指導記録（○○　○○）'!$I$43:$I$55</definedName>
    <definedName name="項目3_3期" localSheetId="4">'指導記録（○○　○○） (2)'!$I$43:$I$55</definedName>
    <definedName name="項目3_3期">記載例!$I$43:$I$55</definedName>
    <definedName name="項目3_4期" localSheetId="3">'指導記録（○○　○○）'!$J$43:$J$55</definedName>
    <definedName name="項目3_4期" localSheetId="4">'指導記録（○○　○○） (2)'!$J$43:$J$55</definedName>
    <definedName name="項目3_4期">記載例!$J$43:$J$55</definedName>
    <definedName name="項目4_1期" localSheetId="3">'指導記録（○○　○○）'!$G$64:$G$75</definedName>
    <definedName name="項目4_1期" localSheetId="4">'指導記録（○○　○○） (2)'!$G$64:$G$75</definedName>
    <definedName name="項目4_1期">記載例!$G$64:$G$75</definedName>
    <definedName name="項目4_2期" localSheetId="3">'指導記録（○○　○○）'!$H$64:$H$75</definedName>
    <definedName name="項目4_2期" localSheetId="4">'指導記録（○○　○○） (2)'!$H$64:$H$75</definedName>
    <definedName name="項目4_2期">記載例!$H$64:$H$75</definedName>
    <definedName name="項目4_3期" localSheetId="3">'指導記録（○○　○○）'!$I$64:$I$75</definedName>
    <definedName name="項目4_3期" localSheetId="4">'指導記録（○○　○○） (2)'!$I$64:$I$75</definedName>
    <definedName name="項目4_3期">記載例!$I$64:$I$75</definedName>
    <definedName name="項目4_4期" localSheetId="3">'指導記録（○○　○○）'!$J$64:$J$75</definedName>
    <definedName name="項目4_4期" localSheetId="4">'指導記録（○○　○○） (2)'!$J$64:$J$75</definedName>
    <definedName name="項目4_4期">記載例!$J$64:$J$75</definedName>
    <definedName name="項目5_1期" localSheetId="3">'指導記録（○○　○○）'!$G$80:$G$89</definedName>
    <definedName name="項目5_1期" localSheetId="4">'指導記録（○○　○○） (2)'!$G$80:$G$89</definedName>
    <definedName name="項目5_1期">記載例!$G$80:$G$89</definedName>
    <definedName name="項目5_2期" localSheetId="3">'指導記録（○○　○○）'!$H$80:$H$89</definedName>
    <definedName name="項目5_2期" localSheetId="4">'指導記録（○○　○○） (2)'!$H$80:$H$89</definedName>
    <definedName name="項目5_2期">記載例!$H$80:$H$89</definedName>
    <definedName name="項目5_3期" localSheetId="3">'指導記録（○○　○○）'!$I$80:$I$89</definedName>
    <definedName name="項目5_3期" localSheetId="4">'指導記録（○○　○○） (2)'!$I$80:$I$89</definedName>
    <definedName name="項目5_3期">記載例!$I$80:$I$89</definedName>
    <definedName name="項目5_4期" localSheetId="3">'指導記録（○○　○○）'!$J$80:$J$89</definedName>
    <definedName name="項目5_4期" localSheetId="4">'指導記録（○○　○○） (2)'!$J$80:$J$89</definedName>
    <definedName name="項目5_4期">記載例!$J$80:$J$89</definedName>
    <definedName name="項目6_1期" localSheetId="3">'指導記録（○○　○○）'!$G$94:$G$101</definedName>
    <definedName name="項目6_1期" localSheetId="4">'指導記録（○○　○○） (2)'!$G$94:$G$101</definedName>
    <definedName name="項目6_1期">記載例!$G$94:$G$101</definedName>
    <definedName name="項目6_2期" localSheetId="3">'指導記録（○○　○○）'!$H$94:$H$101</definedName>
    <definedName name="項目6_2期" localSheetId="4">'指導記録（○○　○○） (2)'!$H$94:$H$101</definedName>
    <definedName name="項目6_2期">記載例!$H$94:$H$101</definedName>
    <definedName name="項目6_3期" localSheetId="3">'指導記録（○○　○○）'!$I$94:$I$101</definedName>
    <definedName name="項目6_3期" localSheetId="4">'指導記録（○○　○○） (2)'!$I$94:$I$101</definedName>
    <definedName name="項目6_3期">記載例!$I$94:$I$101</definedName>
    <definedName name="項目6_4期" localSheetId="3">'指導記録（○○　○○）'!$J$94:$J$101</definedName>
    <definedName name="項目6_4期" localSheetId="4">'指導記録（○○　○○） (2)'!$J$94:$J$101</definedName>
    <definedName name="項目6_4期">記載例!$J$94:$J$101</definedName>
  </definedNames>
  <calcPr calcId="162913"/>
</workbook>
</file>

<file path=xl/calcChain.xml><?xml version="1.0" encoding="utf-8"?>
<calcChain xmlns="http://schemas.openxmlformats.org/spreadsheetml/2006/main">
  <c r="J59" i="120" l="1"/>
  <c r="I59" i="120"/>
  <c r="H59" i="120"/>
  <c r="G59" i="120"/>
  <c r="J58" i="120"/>
  <c r="I58" i="120"/>
  <c r="H58" i="120"/>
  <c r="G58" i="120"/>
  <c r="I57" i="120"/>
  <c r="S31" i="120"/>
  <c r="R31" i="120"/>
  <c r="Q31" i="120"/>
  <c r="P31" i="120"/>
  <c r="S30" i="120"/>
  <c r="R30" i="120"/>
  <c r="Q30" i="120"/>
  <c r="P30" i="120"/>
  <c r="S29" i="120"/>
  <c r="R29" i="120"/>
  <c r="Q29" i="120"/>
  <c r="P29" i="120"/>
  <c r="S28" i="120"/>
  <c r="R28" i="120"/>
  <c r="Q28" i="120"/>
  <c r="P28" i="120"/>
  <c r="S27" i="120"/>
  <c r="R27" i="120"/>
  <c r="Q27" i="120"/>
  <c r="P27" i="120"/>
  <c r="S26" i="120"/>
  <c r="R26" i="120"/>
  <c r="Q26" i="120"/>
  <c r="P26" i="120"/>
  <c r="S25" i="120"/>
  <c r="R25" i="120"/>
  <c r="Q25" i="120"/>
  <c r="P25" i="120"/>
  <c r="AI23" i="120"/>
  <c r="AH23" i="120"/>
  <c r="AG23" i="120"/>
  <c r="AF23" i="120"/>
  <c r="AD23" i="120"/>
  <c r="AC23" i="120"/>
  <c r="AB23" i="120"/>
  <c r="AA23" i="120"/>
  <c r="Y23" i="120"/>
  <c r="X23" i="120"/>
  <c r="W23" i="120"/>
  <c r="V23" i="120"/>
  <c r="T23" i="120"/>
  <c r="S23" i="120"/>
  <c r="R23" i="120"/>
  <c r="Q23" i="120"/>
  <c r="AI22" i="120"/>
  <c r="AH22" i="120"/>
  <c r="AG22" i="120"/>
  <c r="AF22" i="120"/>
  <c r="AD22" i="120"/>
  <c r="AC22" i="120"/>
  <c r="AB22" i="120"/>
  <c r="AA22" i="120"/>
  <c r="Y22" i="120"/>
  <c r="X22" i="120"/>
  <c r="W22" i="120"/>
  <c r="V22" i="120"/>
  <c r="T22" i="120"/>
  <c r="S22" i="120"/>
  <c r="R22" i="120"/>
  <c r="Q22" i="120"/>
  <c r="AI21" i="120"/>
  <c r="AH21" i="120"/>
  <c r="AG21" i="120"/>
  <c r="AF21" i="120"/>
  <c r="AD21" i="120"/>
  <c r="AC21" i="120"/>
  <c r="AB21" i="120"/>
  <c r="AA21" i="120"/>
  <c r="Y21" i="120"/>
  <c r="X21" i="120"/>
  <c r="W21" i="120"/>
  <c r="V21" i="120"/>
  <c r="T21" i="120"/>
  <c r="S21" i="120"/>
  <c r="R21" i="120"/>
  <c r="Q21" i="120"/>
  <c r="AI20" i="120"/>
  <c r="AH20" i="120"/>
  <c r="AG20" i="120"/>
  <c r="AF20" i="120"/>
  <c r="AD20" i="120"/>
  <c r="AC20" i="120"/>
  <c r="AB20" i="120"/>
  <c r="AA20" i="120"/>
  <c r="Y20" i="120"/>
  <c r="X20" i="120"/>
  <c r="W20" i="120"/>
  <c r="V20" i="120"/>
  <c r="T20" i="120"/>
  <c r="S20" i="120"/>
  <c r="R20" i="120"/>
  <c r="Q20" i="120"/>
  <c r="AI19" i="120"/>
  <c r="AH19" i="120"/>
  <c r="AG19" i="120"/>
  <c r="AF19" i="120"/>
  <c r="AD19" i="120"/>
  <c r="AC19" i="120"/>
  <c r="AB19" i="120"/>
  <c r="AA19" i="120"/>
  <c r="Y19" i="120"/>
  <c r="X19" i="120"/>
  <c r="W19" i="120"/>
  <c r="V19" i="120"/>
  <c r="T19" i="120"/>
  <c r="S19" i="120"/>
  <c r="R19" i="120"/>
  <c r="Q19" i="120"/>
  <c r="AI18" i="120"/>
  <c r="AH18" i="120"/>
  <c r="AG18" i="120"/>
  <c r="AF18" i="120"/>
  <c r="AD18" i="120"/>
  <c r="AC18" i="120"/>
  <c r="AB18" i="120"/>
  <c r="AA18" i="120"/>
  <c r="Y18" i="120"/>
  <c r="X18" i="120"/>
  <c r="W18" i="120"/>
  <c r="V18" i="120"/>
  <c r="T18" i="120"/>
  <c r="S18" i="120"/>
  <c r="R18" i="120"/>
  <c r="Q18" i="120"/>
  <c r="AI17" i="120"/>
  <c r="AH17" i="120"/>
  <c r="AG17" i="120"/>
  <c r="AF17" i="120"/>
  <c r="AD17" i="120"/>
  <c r="AC17" i="120"/>
  <c r="AB17" i="120"/>
  <c r="AA17" i="120"/>
  <c r="Y17" i="120"/>
  <c r="X17" i="120"/>
  <c r="W17" i="120"/>
  <c r="V17" i="120"/>
  <c r="T17" i="120"/>
  <c r="S17" i="120"/>
  <c r="R17" i="120"/>
  <c r="Q17" i="120"/>
  <c r="AE16" i="120"/>
  <c r="Z16" i="120"/>
  <c r="U16" i="120"/>
  <c r="P16" i="120"/>
  <c r="J59" i="113" l="1"/>
  <c r="I59" i="113"/>
  <c r="H59" i="113"/>
  <c r="G59" i="113"/>
  <c r="J58" i="113"/>
  <c r="I58" i="113"/>
  <c r="H58" i="113"/>
  <c r="G58" i="113"/>
  <c r="I57" i="113"/>
  <c r="S31" i="113"/>
  <c r="S30" i="113"/>
  <c r="S29" i="113"/>
  <c r="S28" i="113"/>
  <c r="S27" i="113"/>
  <c r="S26" i="113"/>
  <c r="S25" i="113"/>
  <c r="R25" i="113"/>
  <c r="Q25" i="113"/>
  <c r="P25" i="113"/>
  <c r="AI23" i="113"/>
  <c r="AH23" i="113"/>
  <c r="AG23" i="113"/>
  <c r="AF23" i="113"/>
  <c r="AD23" i="113"/>
  <c r="AC23" i="113"/>
  <c r="AB23" i="113"/>
  <c r="AA23" i="113"/>
  <c r="R31" i="113" s="1"/>
  <c r="Y23" i="113"/>
  <c r="X23" i="113"/>
  <c r="W23" i="113"/>
  <c r="V23" i="113"/>
  <c r="Q31" i="113" s="1"/>
  <c r="T23" i="113"/>
  <c r="S23" i="113"/>
  <c r="R23" i="113"/>
  <c r="Q23" i="113"/>
  <c r="P31" i="113" s="1"/>
  <c r="AI22" i="113"/>
  <c r="AH22" i="113"/>
  <c r="AG22" i="113"/>
  <c r="AF22" i="113"/>
  <c r="AD22" i="113"/>
  <c r="AC22" i="113"/>
  <c r="AB22" i="113"/>
  <c r="AA22" i="113"/>
  <c r="R30" i="113" s="1"/>
  <c r="Y22" i="113"/>
  <c r="X22" i="113"/>
  <c r="W22" i="113"/>
  <c r="V22" i="113"/>
  <c r="Q30" i="113" s="1"/>
  <c r="T22" i="113"/>
  <c r="S22" i="113"/>
  <c r="R22" i="113"/>
  <c r="Q22" i="113"/>
  <c r="P30" i="113" s="1"/>
  <c r="AI21" i="113"/>
  <c r="AH21" i="113"/>
  <c r="AG21" i="113"/>
  <c r="AF21" i="113"/>
  <c r="AD21" i="113"/>
  <c r="AC21" i="113"/>
  <c r="AB21" i="113"/>
  <c r="AA21" i="113"/>
  <c r="R29" i="113" s="1"/>
  <c r="Y21" i="113"/>
  <c r="X21" i="113"/>
  <c r="W21" i="113"/>
  <c r="V21" i="113"/>
  <c r="Q29" i="113" s="1"/>
  <c r="T21" i="113"/>
  <c r="S21" i="113"/>
  <c r="R21" i="113"/>
  <c r="Q21" i="113"/>
  <c r="P29" i="113" s="1"/>
  <c r="AI20" i="113"/>
  <c r="AH20" i="113"/>
  <c r="AG20" i="113"/>
  <c r="AF20" i="113"/>
  <c r="AD20" i="113"/>
  <c r="AC20" i="113"/>
  <c r="AB20" i="113"/>
  <c r="AA20" i="113"/>
  <c r="R28" i="113" s="1"/>
  <c r="Y20" i="113"/>
  <c r="X20" i="113"/>
  <c r="W20" i="113"/>
  <c r="V20" i="113"/>
  <c r="Q28" i="113" s="1"/>
  <c r="T20" i="113"/>
  <c r="S20" i="113"/>
  <c r="R20" i="113"/>
  <c r="Q20" i="113"/>
  <c r="P28" i="113" s="1"/>
  <c r="AI19" i="113"/>
  <c r="AH19" i="113"/>
  <c r="AG19" i="113"/>
  <c r="AF19" i="113"/>
  <c r="AD19" i="113"/>
  <c r="AC19" i="113"/>
  <c r="AB19" i="113"/>
  <c r="AA19" i="113"/>
  <c r="R27" i="113" s="1"/>
  <c r="Y19" i="113"/>
  <c r="X19" i="113"/>
  <c r="W19" i="113"/>
  <c r="V19" i="113"/>
  <c r="Q27" i="113" s="1"/>
  <c r="T19" i="113"/>
  <c r="S19" i="113"/>
  <c r="R19" i="113"/>
  <c r="Q19" i="113"/>
  <c r="P27" i="113" s="1"/>
  <c r="AI18" i="113"/>
  <c r="AH18" i="113"/>
  <c r="AG18" i="113"/>
  <c r="AF18" i="113"/>
  <c r="AD18" i="113"/>
  <c r="AC18" i="113"/>
  <c r="AB18" i="113"/>
  <c r="AA18" i="113"/>
  <c r="R26" i="113" s="1"/>
  <c r="Y18" i="113"/>
  <c r="X18" i="113"/>
  <c r="W18" i="113"/>
  <c r="V18" i="113"/>
  <c r="Q26" i="113" s="1"/>
  <c r="T18" i="113"/>
  <c r="S18" i="113"/>
  <c r="R18" i="113"/>
  <c r="Q18" i="113"/>
  <c r="P26" i="113" s="1"/>
  <c r="AI17" i="113"/>
  <c r="AH17" i="113"/>
  <c r="AG17" i="113"/>
  <c r="AF17" i="113"/>
  <c r="AD17" i="113"/>
  <c r="AC17" i="113"/>
  <c r="AB17" i="113"/>
  <c r="AA17" i="113"/>
  <c r="Y17" i="113"/>
  <c r="X17" i="113"/>
  <c r="W17" i="113"/>
  <c r="V17" i="113"/>
  <c r="T17" i="113"/>
  <c r="S17" i="113"/>
  <c r="R17" i="113"/>
  <c r="Q17" i="113"/>
  <c r="AE16" i="113"/>
  <c r="Z16" i="113"/>
  <c r="U16" i="113"/>
  <c r="P16" i="113"/>
  <c r="J59" i="111" l="1"/>
  <c r="I59" i="111"/>
  <c r="H59" i="111"/>
  <c r="G59" i="111"/>
  <c r="J58" i="111"/>
  <c r="I58" i="111"/>
  <c r="H58" i="111"/>
  <c r="G58" i="111"/>
  <c r="I57" i="111"/>
  <c r="S25" i="111"/>
  <c r="R25" i="111"/>
  <c r="Q25" i="111"/>
  <c r="P25" i="111"/>
  <c r="AI23" i="111"/>
  <c r="AH23" i="111"/>
  <c r="AG23" i="111"/>
  <c r="AF23" i="111"/>
  <c r="AD23" i="111"/>
  <c r="AC23" i="111"/>
  <c r="AB23" i="111"/>
  <c r="AA23" i="111"/>
  <c r="Y23" i="111"/>
  <c r="X23" i="111"/>
  <c r="W23" i="111"/>
  <c r="V23" i="111"/>
  <c r="T23" i="111"/>
  <c r="S23" i="111"/>
  <c r="R23" i="111"/>
  <c r="Q23" i="111"/>
  <c r="AI22" i="111"/>
  <c r="AH22" i="111"/>
  <c r="AG22" i="111"/>
  <c r="AF22" i="111"/>
  <c r="AD22" i="111"/>
  <c r="AC22" i="111"/>
  <c r="AB22" i="111"/>
  <c r="AA22" i="111"/>
  <c r="Y22" i="111"/>
  <c r="X22" i="111"/>
  <c r="W22" i="111"/>
  <c r="V22" i="111"/>
  <c r="T22" i="111"/>
  <c r="S22" i="111"/>
  <c r="R22" i="111"/>
  <c r="Q22" i="111"/>
  <c r="AI21" i="111"/>
  <c r="AH21" i="111"/>
  <c r="AG21" i="111"/>
  <c r="AF21" i="111"/>
  <c r="AD21" i="111"/>
  <c r="AC21" i="111"/>
  <c r="AB21" i="111"/>
  <c r="AA21" i="111"/>
  <c r="Y21" i="111"/>
  <c r="X21" i="111"/>
  <c r="W21" i="111"/>
  <c r="V21" i="111"/>
  <c r="T21" i="111"/>
  <c r="S21" i="111"/>
  <c r="R21" i="111"/>
  <c r="Q21" i="111"/>
  <c r="AI20" i="111"/>
  <c r="AH20" i="111"/>
  <c r="AG20" i="111"/>
  <c r="AF20" i="111"/>
  <c r="AD20" i="111"/>
  <c r="AC20" i="111"/>
  <c r="AB20" i="111"/>
  <c r="AA20" i="111"/>
  <c r="Y20" i="111"/>
  <c r="X20" i="111"/>
  <c r="W20" i="111"/>
  <c r="V20" i="111"/>
  <c r="T20" i="111"/>
  <c r="S20" i="111"/>
  <c r="R20" i="111"/>
  <c r="Q20" i="111"/>
  <c r="AI19" i="111"/>
  <c r="AH19" i="111"/>
  <c r="AG19" i="111"/>
  <c r="AF19" i="111"/>
  <c r="AD19" i="111"/>
  <c r="AC19" i="111"/>
  <c r="AB19" i="111"/>
  <c r="AA19" i="111"/>
  <c r="Y19" i="111"/>
  <c r="X19" i="111"/>
  <c r="W19" i="111"/>
  <c r="V19" i="111"/>
  <c r="T19" i="111"/>
  <c r="S19" i="111"/>
  <c r="R19" i="111"/>
  <c r="Q19" i="111"/>
  <c r="AI18" i="111"/>
  <c r="AH18" i="111"/>
  <c r="AG18" i="111"/>
  <c r="AF18" i="111"/>
  <c r="AD18" i="111"/>
  <c r="AC18" i="111"/>
  <c r="AB18" i="111"/>
  <c r="AA18" i="111"/>
  <c r="Y18" i="111"/>
  <c r="X18" i="111"/>
  <c r="W18" i="111"/>
  <c r="V18" i="111"/>
  <c r="T18" i="111"/>
  <c r="S18" i="111"/>
  <c r="R18" i="111"/>
  <c r="Q18" i="111"/>
  <c r="AI17" i="111"/>
  <c r="AH17" i="111"/>
  <c r="AG17" i="111"/>
  <c r="AF17" i="111"/>
  <c r="AD17" i="111"/>
  <c r="AC17" i="111"/>
  <c r="AB17" i="111"/>
  <c r="AA17" i="111"/>
  <c r="Y17" i="111"/>
  <c r="X17" i="111"/>
  <c r="W17" i="111"/>
  <c r="V17" i="111"/>
  <c r="T17" i="111"/>
  <c r="S17" i="111"/>
  <c r="R17" i="111"/>
  <c r="Q17" i="111"/>
  <c r="AE16" i="111"/>
  <c r="Z16" i="111"/>
  <c r="U16" i="111"/>
  <c r="P16" i="111"/>
  <c r="P26" i="111" l="1"/>
  <c r="P30" i="111"/>
  <c r="R30" i="111"/>
  <c r="P31" i="111"/>
  <c r="R31" i="111"/>
  <c r="P27" i="111"/>
  <c r="R27" i="111"/>
  <c r="P28" i="111"/>
  <c r="R28" i="111"/>
  <c r="R29" i="111"/>
  <c r="R26" i="111"/>
  <c r="Q26" i="111"/>
  <c r="S26" i="111"/>
  <c r="Q27" i="111"/>
  <c r="S27" i="111"/>
  <c r="Q28" i="111"/>
  <c r="Q29" i="111"/>
  <c r="S29" i="111"/>
  <c r="Q30" i="111"/>
  <c r="S30" i="111"/>
  <c r="Q31" i="111"/>
  <c r="S31" i="111"/>
  <c r="P29" i="111"/>
  <c r="S28" i="111"/>
</calcChain>
</file>

<file path=xl/comments1.xml><?xml version="1.0" encoding="utf-8"?>
<comments xmlns="http://schemas.openxmlformats.org/spreadsheetml/2006/main">
  <authors>
    <author>作成者</author>
  </authors>
  <commentList>
    <comment ref="E6" authorId="0" shapeId="0">
      <text>
        <r>
          <rPr>
            <b/>
            <sz val="9"/>
            <color indexed="81"/>
            <rFont val="ＭＳ Ｐゴシック"/>
            <family val="3"/>
            <charset val="128"/>
          </rPr>
          <t>「2013/1/1」の形、または「H25/1/1」の形で入力してください。</t>
        </r>
      </text>
    </comment>
    <comment ref="G16" authorId="0" shapeId="0">
      <text>
        <r>
          <rPr>
            <b/>
            <sz val="9"/>
            <color indexed="81"/>
            <rFont val="ＭＳ Ｐゴシック"/>
            <family val="3"/>
            <charset val="128"/>
          </rPr>
          <t>４期分の記録が可能ですが、記録の時期については園の判断でよいです。</t>
        </r>
      </text>
    </comment>
  </commentList>
</comments>
</file>

<file path=xl/comments2.xml><?xml version="1.0" encoding="utf-8"?>
<comments xmlns="http://schemas.openxmlformats.org/spreadsheetml/2006/main">
  <authors>
    <author>作成者</author>
  </authors>
  <commentList>
    <comment ref="E6" authorId="0" shapeId="0">
      <text>
        <r>
          <rPr>
            <b/>
            <sz val="9"/>
            <color indexed="81"/>
            <rFont val="ＭＳ Ｐゴシック"/>
            <family val="3"/>
            <charset val="128"/>
          </rPr>
          <t>「2013/1/1」の形、または「H25/1/1」の形で入力してください。</t>
        </r>
      </text>
    </comment>
    <comment ref="G16" authorId="0" shapeId="0">
      <text>
        <r>
          <rPr>
            <b/>
            <sz val="9"/>
            <color indexed="81"/>
            <rFont val="ＭＳ Ｐゴシック"/>
            <family val="3"/>
            <charset val="128"/>
          </rPr>
          <t>４期分の記録が可能ですが、記録の時期については園の判断でよいです。</t>
        </r>
      </text>
    </comment>
  </commentList>
</comments>
</file>

<file path=xl/comments3.xml><?xml version="1.0" encoding="utf-8"?>
<comments xmlns="http://schemas.openxmlformats.org/spreadsheetml/2006/main">
  <authors>
    <author>作成者</author>
  </authors>
  <commentList>
    <comment ref="E6" authorId="0" shapeId="0">
      <text>
        <r>
          <rPr>
            <b/>
            <sz val="9"/>
            <color indexed="81"/>
            <rFont val="ＭＳ Ｐゴシック"/>
            <family val="3"/>
            <charset val="128"/>
          </rPr>
          <t>「2013/1/1」の形、または「H25/1/1」の形で入力してください。</t>
        </r>
      </text>
    </comment>
    <comment ref="G16" authorId="0" shapeId="0">
      <text>
        <r>
          <rPr>
            <b/>
            <sz val="9"/>
            <color indexed="81"/>
            <rFont val="ＭＳ Ｐゴシック"/>
            <family val="3"/>
            <charset val="128"/>
          </rPr>
          <t>４期分の記録が可能ですが、記録の時期については園の判断でよいです。</t>
        </r>
      </text>
    </comment>
  </commentList>
</comments>
</file>

<file path=xl/sharedStrings.xml><?xml version="1.0" encoding="utf-8"?>
<sst xmlns="http://schemas.openxmlformats.org/spreadsheetml/2006/main" count="642" uniqueCount="160">
  <si>
    <t>施設名</t>
    <rPh sb="0" eb="3">
      <t>しせつめい</t>
    </rPh>
    <phoneticPr fontId="3" type="Hiragana"/>
  </si>
  <si>
    <t>担任</t>
    <rPh sb="0" eb="2">
      <t>たんにん</t>
    </rPh>
    <phoneticPr fontId="3" type="Hiragana"/>
  </si>
  <si>
    <t>ふりがな</t>
    <phoneticPr fontId="3"/>
  </si>
  <si>
    <t>生年月日</t>
    <rPh sb="0" eb="2">
      <t>セイネン</t>
    </rPh>
    <rPh sb="2" eb="4">
      <t>ガッピ</t>
    </rPh>
    <phoneticPr fontId="3"/>
  </si>
  <si>
    <t>児童名</t>
    <rPh sb="0" eb="2">
      <t>ジドウ</t>
    </rPh>
    <rPh sb="2" eb="3">
      <t>メイ</t>
    </rPh>
    <phoneticPr fontId="3"/>
  </si>
  <si>
    <t>よく見られる</t>
    <rPh sb="2" eb="3">
      <t>ミ</t>
    </rPh>
    <phoneticPr fontId="3"/>
  </si>
  <si>
    <t>◎</t>
    <phoneticPr fontId="3"/>
  </si>
  <si>
    <t>一部（時折）見られる</t>
  </si>
  <si>
    <t>○</t>
    <phoneticPr fontId="3"/>
  </si>
  <si>
    <t>あまり見られない</t>
    <phoneticPr fontId="3"/>
  </si>
  <si>
    <t>－</t>
    <phoneticPr fontId="3"/>
  </si>
  <si>
    <t>該当する場面や経験がない</t>
    <phoneticPr fontId="3"/>
  </si>
  <si>
    <t>／</t>
    <phoneticPr fontId="3"/>
  </si>
  <si>
    <t>※記入について…よく見られる【◎】、一部（時折）見られる【○】、あまり見られない【－】、該当する場面や経験がない【／】</t>
    <rPh sb="1" eb="3">
      <t>キニュウ</t>
    </rPh>
    <rPh sb="10" eb="11">
      <t>ミ</t>
    </rPh>
    <rPh sb="18" eb="20">
      <t>イチブ</t>
    </rPh>
    <rPh sb="21" eb="23">
      <t>トキオリ</t>
    </rPh>
    <rPh sb="24" eb="25">
      <t>ミ</t>
    </rPh>
    <rPh sb="35" eb="36">
      <t>ミ</t>
    </rPh>
    <rPh sb="44" eb="46">
      <t>ガイトウ</t>
    </rPh>
    <rPh sb="48" eb="50">
      <t>バメン</t>
    </rPh>
    <rPh sb="51" eb="53">
      <t>ケイケン</t>
    </rPh>
    <phoneticPr fontId="3"/>
  </si>
  <si>
    <t>項目</t>
    <rPh sb="0" eb="2">
      <t>コウモク</t>
    </rPh>
    <phoneticPr fontId="3"/>
  </si>
  <si>
    <t>1期</t>
    <rPh sb="1" eb="2">
      <t>キ</t>
    </rPh>
    <phoneticPr fontId="3"/>
  </si>
  <si>
    <t>2期</t>
    <rPh sb="1" eb="2">
      <t>キ</t>
    </rPh>
    <phoneticPr fontId="3"/>
  </si>
  <si>
    <t>3期</t>
    <rPh sb="1" eb="2">
      <t>キ</t>
    </rPh>
    <phoneticPr fontId="3"/>
  </si>
  <si>
    <t>4期</t>
    <rPh sb="1" eb="2">
      <t>キ</t>
    </rPh>
    <phoneticPr fontId="3"/>
  </si>
  <si>
    <t>園での様子や援助</t>
    <rPh sb="0" eb="1">
      <t>エン</t>
    </rPh>
    <rPh sb="3" eb="5">
      <t>ヨウス</t>
    </rPh>
    <rPh sb="6" eb="8">
      <t>エンジョ</t>
    </rPh>
    <phoneticPr fontId="3"/>
  </si>
  <si>
    <t>項目数</t>
    <rPh sb="0" eb="3">
      <t>コウモクスウ</t>
    </rPh>
    <phoneticPr fontId="3"/>
  </si>
  <si>
    <t>養護</t>
    <rPh sb="0" eb="2">
      <t>ヨウゴ</t>
    </rPh>
    <phoneticPr fontId="3"/>
  </si>
  <si>
    <t>生理的欲求や健康増進</t>
    <rPh sb="0" eb="3">
      <t>セイリテキ</t>
    </rPh>
    <rPh sb="3" eb="5">
      <t>ヨッキュウ</t>
    </rPh>
    <rPh sb="6" eb="8">
      <t>ケンコウ</t>
    </rPh>
    <rPh sb="8" eb="10">
      <t>ゾウシン</t>
    </rPh>
    <phoneticPr fontId="3"/>
  </si>
  <si>
    <t>快適に生活できている。</t>
    <rPh sb="0" eb="2">
      <t>カイテキ</t>
    </rPh>
    <rPh sb="3" eb="5">
      <t>セイカツ</t>
    </rPh>
    <phoneticPr fontId="3"/>
  </si>
  <si>
    <t>保育所保育指針</t>
    <rPh sb="0" eb="3">
      <t>ホイクショ</t>
    </rPh>
    <rPh sb="3" eb="5">
      <t>ホイク</t>
    </rPh>
    <rPh sb="5" eb="7">
      <t>シシン</t>
    </rPh>
    <phoneticPr fontId="3"/>
  </si>
  <si>
    <t>幼保連携型認定こども園教育・保育要領</t>
    <rPh sb="0" eb="2">
      <t>ヨウホ</t>
    </rPh>
    <rPh sb="2" eb="4">
      <t>レンケイ</t>
    </rPh>
    <rPh sb="4" eb="5">
      <t>ガタ</t>
    </rPh>
    <rPh sb="5" eb="7">
      <t>ニンテイ</t>
    </rPh>
    <rPh sb="10" eb="11">
      <t>エン</t>
    </rPh>
    <rPh sb="11" eb="13">
      <t>キョウイク</t>
    </rPh>
    <rPh sb="14" eb="16">
      <t>ホイク</t>
    </rPh>
    <rPh sb="16" eb="18">
      <t>ヨウリョウ</t>
    </rPh>
    <phoneticPr fontId="3"/>
  </si>
  <si>
    <t>健康で安全に過ごせている。</t>
    <rPh sb="0" eb="2">
      <t>ケンコウ</t>
    </rPh>
    <rPh sb="3" eb="5">
      <t>アンゼン</t>
    </rPh>
    <rPh sb="6" eb="7">
      <t>ス</t>
    </rPh>
    <phoneticPr fontId="3"/>
  </si>
  <si>
    <t>健康</t>
    <rPh sb="0" eb="2">
      <t>ケンコウ</t>
    </rPh>
    <phoneticPr fontId="3"/>
  </si>
  <si>
    <t>友達</t>
    <rPh sb="0" eb="2">
      <t>トモダチ</t>
    </rPh>
    <phoneticPr fontId="3"/>
  </si>
  <si>
    <t>生理的欲求が、十分に満たされている。</t>
    <rPh sb="0" eb="3">
      <t>セイリテキ</t>
    </rPh>
    <rPh sb="3" eb="5">
      <t>ヨッキュウ</t>
    </rPh>
    <rPh sb="7" eb="9">
      <t>ジュウブン</t>
    </rPh>
    <rPh sb="10" eb="11">
      <t>ミ</t>
    </rPh>
    <phoneticPr fontId="3"/>
  </si>
  <si>
    <t>人間関係</t>
    <rPh sb="0" eb="2">
      <t>ニンゲン</t>
    </rPh>
    <rPh sb="2" eb="4">
      <t>カンケイ</t>
    </rPh>
    <phoneticPr fontId="3"/>
  </si>
  <si>
    <t>子ども</t>
    <rPh sb="0" eb="1">
      <t>コ</t>
    </rPh>
    <phoneticPr fontId="3"/>
  </si>
  <si>
    <t>こどもの健康増進が、積極的に図れている。</t>
    <rPh sb="4" eb="6">
      <t>ケンコウ</t>
    </rPh>
    <rPh sb="6" eb="8">
      <t>ゾウシン</t>
    </rPh>
    <rPh sb="10" eb="13">
      <t>セッキョクテキ</t>
    </rPh>
    <rPh sb="14" eb="15">
      <t>ハカ</t>
    </rPh>
    <phoneticPr fontId="3"/>
  </si>
  <si>
    <t>環境</t>
    <rPh sb="0" eb="2">
      <t>カンキョウ</t>
    </rPh>
    <phoneticPr fontId="3"/>
  </si>
  <si>
    <t>保育士</t>
    <rPh sb="0" eb="3">
      <t>ホイクシ</t>
    </rPh>
    <phoneticPr fontId="3"/>
  </si>
  <si>
    <t>保育教諭等</t>
    <rPh sb="0" eb="2">
      <t>ホイク</t>
    </rPh>
    <rPh sb="2" eb="4">
      <t>キョウユ</t>
    </rPh>
    <rPh sb="4" eb="5">
      <t>トウ</t>
    </rPh>
    <phoneticPr fontId="3"/>
  </si>
  <si>
    <t>情緒の安定</t>
    <rPh sb="0" eb="2">
      <t>ジョウチョ</t>
    </rPh>
    <rPh sb="3" eb="5">
      <t>アンテイ</t>
    </rPh>
    <phoneticPr fontId="3"/>
  </si>
  <si>
    <t>安定感をもって過ごせている。</t>
    <rPh sb="0" eb="3">
      <t>アンテイカン</t>
    </rPh>
    <rPh sb="7" eb="8">
      <t>ス</t>
    </rPh>
    <phoneticPr fontId="3"/>
  </si>
  <si>
    <t>言葉</t>
    <rPh sb="0" eb="2">
      <t>コトバ</t>
    </rPh>
    <phoneticPr fontId="3"/>
  </si>
  <si>
    <t>自分の気持ちを安心して表すことができている。</t>
    <rPh sb="0" eb="2">
      <t>ジブン</t>
    </rPh>
    <rPh sb="3" eb="5">
      <t>キモ</t>
    </rPh>
    <rPh sb="7" eb="9">
      <t>アンシン</t>
    </rPh>
    <rPh sb="11" eb="12">
      <t>アラワ</t>
    </rPh>
    <phoneticPr fontId="3"/>
  </si>
  <si>
    <t>表現</t>
    <rPh sb="0" eb="2">
      <t>ヒョウゲン</t>
    </rPh>
    <phoneticPr fontId="3"/>
  </si>
  <si>
    <t>周囲から主体として受け止められ、主体として育ち、自分を肯定する気持ちが育まれている。</t>
    <rPh sb="0" eb="2">
      <t>シュウイ</t>
    </rPh>
    <rPh sb="4" eb="6">
      <t>シュタイ</t>
    </rPh>
    <rPh sb="9" eb="10">
      <t>ウ</t>
    </rPh>
    <rPh sb="11" eb="12">
      <t>ト</t>
    </rPh>
    <rPh sb="16" eb="18">
      <t>シュタイ</t>
    </rPh>
    <rPh sb="21" eb="22">
      <t>ソダ</t>
    </rPh>
    <rPh sb="24" eb="26">
      <t>ジブン</t>
    </rPh>
    <rPh sb="27" eb="29">
      <t>コウテイ</t>
    </rPh>
    <rPh sb="31" eb="33">
      <t>キモ</t>
    </rPh>
    <rPh sb="35" eb="36">
      <t>ハグク</t>
    </rPh>
    <phoneticPr fontId="3"/>
  </si>
  <si>
    <t>くつろいで過ごし、心身の疲れが癒やされている。</t>
    <rPh sb="5" eb="6">
      <t>ス</t>
    </rPh>
    <rPh sb="9" eb="11">
      <t>シンシン</t>
    </rPh>
    <rPh sb="12" eb="13">
      <t>ツカ</t>
    </rPh>
    <rPh sb="15" eb="16">
      <t>イ</t>
    </rPh>
    <phoneticPr fontId="3"/>
  </si>
  <si>
    <t>教育</t>
    <rPh sb="0" eb="2">
      <t>キョウイク</t>
    </rPh>
    <phoneticPr fontId="3"/>
  </si>
  <si>
    <t>健康</t>
    <rPh sb="0" eb="2">
      <t>けんこう</t>
    </rPh>
    <phoneticPr fontId="3" type="Hiragana"/>
  </si>
  <si>
    <t>計算式＝</t>
    <rPh sb="0" eb="3">
      <t>ケイサンシキ</t>
    </rPh>
    <phoneticPr fontId="3"/>
  </si>
  <si>
    <t>（3×◎の数）+（2×○の数）+（1×－の数）</t>
    <rPh sb="5" eb="6">
      <t>カズ</t>
    </rPh>
    <rPh sb="21" eb="22">
      <t>カズ</t>
    </rPh>
    <phoneticPr fontId="3"/>
  </si>
  <si>
    <t>3×項目数</t>
    <rPh sb="2" eb="5">
      <t>コウモクスウ</t>
    </rPh>
    <phoneticPr fontId="3"/>
  </si>
  <si>
    <t>保育者や友達と触れ合い、安定感をもって行動する。</t>
    <rPh sb="0" eb="2">
      <t>ホイク</t>
    </rPh>
    <rPh sb="2" eb="3">
      <t>シャ</t>
    </rPh>
    <rPh sb="4" eb="6">
      <t>トモダチ</t>
    </rPh>
    <rPh sb="7" eb="8">
      <t>フ</t>
    </rPh>
    <rPh sb="9" eb="10">
      <t>ア</t>
    </rPh>
    <rPh sb="12" eb="15">
      <t>アンテイカン</t>
    </rPh>
    <rPh sb="19" eb="21">
      <t>コウドウ</t>
    </rPh>
    <phoneticPr fontId="3"/>
  </si>
  <si>
    <t>いろいろな遊びの中で十分に体を動かす。</t>
    <rPh sb="5" eb="6">
      <t>アソ</t>
    </rPh>
    <rPh sb="8" eb="9">
      <t>ナカ</t>
    </rPh>
    <rPh sb="10" eb="12">
      <t>ジュウブン</t>
    </rPh>
    <rPh sb="13" eb="14">
      <t>カラダ</t>
    </rPh>
    <rPh sb="15" eb="16">
      <t>ウゴ</t>
    </rPh>
    <phoneticPr fontId="3"/>
  </si>
  <si>
    <t>進んで戸外で遊ぶ。</t>
    <rPh sb="0" eb="1">
      <t>スス</t>
    </rPh>
    <rPh sb="3" eb="4">
      <t>ト</t>
    </rPh>
    <rPh sb="4" eb="5">
      <t>ガイ</t>
    </rPh>
    <rPh sb="6" eb="7">
      <t>アソ</t>
    </rPh>
    <phoneticPr fontId="3"/>
  </si>
  <si>
    <t>.</t>
    <phoneticPr fontId="3"/>
  </si>
  <si>
    <t>様々な活動に親しみ、楽しんで取り組む。</t>
    <rPh sb="0" eb="2">
      <t>サマザマ</t>
    </rPh>
    <rPh sb="3" eb="5">
      <t>カツドウ</t>
    </rPh>
    <rPh sb="6" eb="7">
      <t>シタ</t>
    </rPh>
    <rPh sb="10" eb="11">
      <t>タノ</t>
    </rPh>
    <rPh sb="14" eb="15">
      <t>ト</t>
    </rPh>
    <rPh sb="16" eb="17">
      <t>ク</t>
    </rPh>
    <phoneticPr fontId="3"/>
  </si>
  <si>
    <t>保育者や友達と食べることを楽しみ、食べ物への興味や関心をもつ。</t>
    <rPh sb="0" eb="2">
      <t>ホイク</t>
    </rPh>
    <rPh sb="2" eb="3">
      <t>シャ</t>
    </rPh>
    <rPh sb="4" eb="6">
      <t>トモダチ</t>
    </rPh>
    <rPh sb="7" eb="8">
      <t>タ</t>
    </rPh>
    <rPh sb="13" eb="14">
      <t>タノ</t>
    </rPh>
    <rPh sb="17" eb="18">
      <t>タ</t>
    </rPh>
    <rPh sb="19" eb="20">
      <t>モノ</t>
    </rPh>
    <rPh sb="22" eb="24">
      <t>キョウミ</t>
    </rPh>
    <rPh sb="25" eb="27">
      <t>カンシン</t>
    </rPh>
    <phoneticPr fontId="3"/>
  </si>
  <si>
    <t>健康な生活のリズムを身に付ける。</t>
    <rPh sb="0" eb="2">
      <t>ケンコウ</t>
    </rPh>
    <rPh sb="3" eb="5">
      <t>セイカツ</t>
    </rPh>
    <rPh sb="10" eb="11">
      <t>ミ</t>
    </rPh>
    <rPh sb="12" eb="13">
      <t>ツ</t>
    </rPh>
    <phoneticPr fontId="3"/>
  </si>
  <si>
    <t>身の回りを清潔にし、衣服の着脱、食事、排泄などの生活に必要な活動を自分でする。</t>
    <rPh sb="0" eb="1">
      <t>ミ</t>
    </rPh>
    <rPh sb="2" eb="3">
      <t>マワ</t>
    </rPh>
    <rPh sb="5" eb="7">
      <t>セイケツ</t>
    </rPh>
    <rPh sb="10" eb="12">
      <t>イフク</t>
    </rPh>
    <rPh sb="13" eb="15">
      <t>チャクダツ</t>
    </rPh>
    <rPh sb="16" eb="18">
      <t>ショクジ</t>
    </rPh>
    <rPh sb="19" eb="21">
      <t>ハイセツ</t>
    </rPh>
    <rPh sb="24" eb="26">
      <t>セイカツ</t>
    </rPh>
    <rPh sb="27" eb="29">
      <t>ヒツヨウ</t>
    </rPh>
    <rPh sb="30" eb="32">
      <t>カツドウ</t>
    </rPh>
    <rPh sb="33" eb="35">
      <t>ジブン</t>
    </rPh>
    <phoneticPr fontId="3"/>
  </si>
  <si>
    <t>園における生活の仕方を知り、自分たちで生活の場を整えながら見通しをもって行動する。</t>
    <rPh sb="0" eb="1">
      <t>エン</t>
    </rPh>
    <rPh sb="5" eb="7">
      <t>セイカツ</t>
    </rPh>
    <rPh sb="8" eb="10">
      <t>シカタ</t>
    </rPh>
    <rPh sb="11" eb="12">
      <t>シ</t>
    </rPh>
    <rPh sb="14" eb="16">
      <t>ジブン</t>
    </rPh>
    <rPh sb="19" eb="21">
      <t>セイカツ</t>
    </rPh>
    <rPh sb="22" eb="23">
      <t>バ</t>
    </rPh>
    <rPh sb="24" eb="25">
      <t>トトノ</t>
    </rPh>
    <rPh sb="29" eb="31">
      <t>ミトオ</t>
    </rPh>
    <rPh sb="36" eb="38">
      <t>コウドウ</t>
    </rPh>
    <phoneticPr fontId="3"/>
  </si>
  <si>
    <t>自分の健康に関心をもち、病気の予防などに必要な活動を進んで行う。</t>
    <rPh sb="0" eb="2">
      <t>ジブン</t>
    </rPh>
    <rPh sb="3" eb="5">
      <t>ケンコウ</t>
    </rPh>
    <rPh sb="6" eb="8">
      <t>カンシン</t>
    </rPh>
    <rPh sb="12" eb="14">
      <t>ビョウキ</t>
    </rPh>
    <rPh sb="15" eb="17">
      <t>ヨボウ</t>
    </rPh>
    <rPh sb="20" eb="22">
      <t>ヒツヨウ</t>
    </rPh>
    <rPh sb="23" eb="25">
      <t>カツドウ</t>
    </rPh>
    <rPh sb="26" eb="27">
      <t>スス</t>
    </rPh>
    <rPh sb="29" eb="30">
      <t>オコナ</t>
    </rPh>
    <phoneticPr fontId="3"/>
  </si>
  <si>
    <t>危険な場所、危険な遊び方、災害時などの行動の仕方が分かり、安全に気を付けて行動する。</t>
    <rPh sb="0" eb="2">
      <t>キケン</t>
    </rPh>
    <rPh sb="3" eb="5">
      <t>バショ</t>
    </rPh>
    <rPh sb="6" eb="8">
      <t>キケン</t>
    </rPh>
    <rPh sb="9" eb="10">
      <t>アソ</t>
    </rPh>
    <rPh sb="11" eb="12">
      <t>カタ</t>
    </rPh>
    <rPh sb="13" eb="15">
      <t>サイガイ</t>
    </rPh>
    <rPh sb="15" eb="16">
      <t>ジ</t>
    </rPh>
    <rPh sb="19" eb="21">
      <t>コウドウ</t>
    </rPh>
    <rPh sb="22" eb="24">
      <t>シカタ</t>
    </rPh>
    <rPh sb="25" eb="26">
      <t>ワ</t>
    </rPh>
    <rPh sb="29" eb="31">
      <t>アンゼン</t>
    </rPh>
    <rPh sb="32" eb="33">
      <t>キ</t>
    </rPh>
    <rPh sb="34" eb="35">
      <t>ツ</t>
    </rPh>
    <rPh sb="37" eb="39">
      <t>コウドウ</t>
    </rPh>
    <phoneticPr fontId="3"/>
  </si>
  <si>
    <t>【ねらい】
・園の生活を楽しみ、自分の力で行動することの充実感を味わう。
・身近な人と親しみ、関わりを深め、工夫したり、協力したりして一緒に活動する楽しさを味わい、愛情や信頼感をもつ。
・社会生活における望ましい習慣や態度を身に付ける。</t>
    <rPh sb="7" eb="8">
      <t>エン</t>
    </rPh>
    <rPh sb="9" eb="11">
      <t>セイカツ</t>
    </rPh>
    <rPh sb="12" eb="13">
      <t>タノ</t>
    </rPh>
    <rPh sb="16" eb="18">
      <t>ジブン</t>
    </rPh>
    <rPh sb="19" eb="20">
      <t>チカラ</t>
    </rPh>
    <rPh sb="21" eb="23">
      <t>コウドウ</t>
    </rPh>
    <rPh sb="28" eb="31">
      <t>ジュウジツカン</t>
    </rPh>
    <rPh sb="32" eb="33">
      <t>アジ</t>
    </rPh>
    <rPh sb="114" eb="115">
      <t>ツ</t>
    </rPh>
    <phoneticPr fontId="3"/>
  </si>
  <si>
    <t>保育者や友達と共に過ごすことの喜びを味わう。</t>
    <rPh sb="0" eb="2">
      <t>ホイク</t>
    </rPh>
    <rPh sb="2" eb="3">
      <t>シャ</t>
    </rPh>
    <rPh sb="4" eb="6">
      <t>トモダチ</t>
    </rPh>
    <rPh sb="7" eb="8">
      <t>トモ</t>
    </rPh>
    <rPh sb="9" eb="10">
      <t>ス</t>
    </rPh>
    <rPh sb="15" eb="16">
      <t>ヨロコ</t>
    </rPh>
    <rPh sb="18" eb="19">
      <t>アジ</t>
    </rPh>
    <phoneticPr fontId="3"/>
  </si>
  <si>
    <t>自分で考え、自分で行動する。</t>
    <rPh sb="0" eb="2">
      <t>ジブン</t>
    </rPh>
    <rPh sb="3" eb="4">
      <t>カンガ</t>
    </rPh>
    <rPh sb="6" eb="8">
      <t>ジブン</t>
    </rPh>
    <rPh sb="9" eb="11">
      <t>コウドウ</t>
    </rPh>
    <phoneticPr fontId="3"/>
  </si>
  <si>
    <t>自分でできることは自分でする。</t>
    <rPh sb="0" eb="2">
      <t>ジブン</t>
    </rPh>
    <rPh sb="9" eb="11">
      <t>ジブン</t>
    </rPh>
    <phoneticPr fontId="3"/>
  </si>
  <si>
    <t>いろいろな遊びを楽しみながら物事をやり遂げようとする気持ちをもつ。</t>
    <rPh sb="5" eb="6">
      <t>アソ</t>
    </rPh>
    <rPh sb="8" eb="9">
      <t>タノ</t>
    </rPh>
    <rPh sb="14" eb="16">
      <t>モノゴト</t>
    </rPh>
    <rPh sb="19" eb="20">
      <t>ト</t>
    </rPh>
    <rPh sb="26" eb="28">
      <t>キモ</t>
    </rPh>
    <phoneticPr fontId="3"/>
  </si>
  <si>
    <t>友達と積極的に関わりながら喜びや悲しみを共感し合う。</t>
    <rPh sb="0" eb="2">
      <t>トモダチ</t>
    </rPh>
    <rPh sb="3" eb="6">
      <t>セッキョクテキ</t>
    </rPh>
    <rPh sb="7" eb="8">
      <t>カカ</t>
    </rPh>
    <rPh sb="13" eb="14">
      <t>ヨロコ</t>
    </rPh>
    <rPh sb="16" eb="17">
      <t>カナ</t>
    </rPh>
    <rPh sb="20" eb="22">
      <t>キョウカン</t>
    </rPh>
    <rPh sb="23" eb="24">
      <t>ア</t>
    </rPh>
    <phoneticPr fontId="3"/>
  </si>
  <si>
    <t>自分の思ったことを相手に伝え、相手の思っていることに気付く。</t>
    <rPh sb="0" eb="2">
      <t>ジブン</t>
    </rPh>
    <rPh sb="3" eb="4">
      <t>オモ</t>
    </rPh>
    <rPh sb="9" eb="11">
      <t>アイテ</t>
    </rPh>
    <rPh sb="12" eb="13">
      <t>ツタ</t>
    </rPh>
    <rPh sb="15" eb="17">
      <t>アイテ</t>
    </rPh>
    <rPh sb="18" eb="19">
      <t>オモ</t>
    </rPh>
    <rPh sb="26" eb="28">
      <t>キヅ</t>
    </rPh>
    <phoneticPr fontId="3"/>
  </si>
  <si>
    <t>友達のよさに気付き、一緒に活動する楽しさを味わう。</t>
    <rPh sb="0" eb="1">
      <t>トモ</t>
    </rPh>
    <rPh sb="1" eb="2">
      <t>タチ</t>
    </rPh>
    <rPh sb="6" eb="8">
      <t>キヅ</t>
    </rPh>
    <rPh sb="10" eb="12">
      <t>イッショ</t>
    </rPh>
    <rPh sb="13" eb="15">
      <t>カツドウ</t>
    </rPh>
    <rPh sb="17" eb="18">
      <t>タノ</t>
    </rPh>
    <rPh sb="21" eb="22">
      <t>アジ</t>
    </rPh>
    <phoneticPr fontId="3"/>
  </si>
  <si>
    <t>友達と楽しく活動する中で、共通の目的を見いだし、工夫したり、協力したりなどする。</t>
    <rPh sb="0" eb="2">
      <t>トモタチ</t>
    </rPh>
    <rPh sb="3" eb="4">
      <t>タノ</t>
    </rPh>
    <rPh sb="6" eb="8">
      <t>カツドウ</t>
    </rPh>
    <rPh sb="10" eb="11">
      <t>ナカ</t>
    </rPh>
    <rPh sb="13" eb="15">
      <t>キョウツウ</t>
    </rPh>
    <rPh sb="16" eb="18">
      <t>モクテキ</t>
    </rPh>
    <rPh sb="19" eb="20">
      <t>ミ</t>
    </rPh>
    <rPh sb="24" eb="26">
      <t>クフウ</t>
    </rPh>
    <rPh sb="30" eb="32">
      <t>キョウリョク</t>
    </rPh>
    <phoneticPr fontId="3"/>
  </si>
  <si>
    <t>よいことや悪いことがあることに気付き、考えながら行動する。</t>
    <rPh sb="5" eb="6">
      <t>ワル</t>
    </rPh>
    <rPh sb="15" eb="17">
      <t>キヅ</t>
    </rPh>
    <rPh sb="19" eb="20">
      <t>カンガ</t>
    </rPh>
    <rPh sb="24" eb="26">
      <t>コウドウ</t>
    </rPh>
    <phoneticPr fontId="3"/>
  </si>
  <si>
    <t>友達との関わりを深め、思いやりをもつ。</t>
    <rPh sb="0" eb="2">
      <t>トモダチ</t>
    </rPh>
    <rPh sb="4" eb="5">
      <t>カカ</t>
    </rPh>
    <rPh sb="8" eb="9">
      <t>フカ</t>
    </rPh>
    <rPh sb="11" eb="12">
      <t>オモ</t>
    </rPh>
    <phoneticPr fontId="3"/>
  </si>
  <si>
    <t>友達と楽しく生活する中できまりの大切さに気付き、守ろうとする。</t>
    <rPh sb="0" eb="2">
      <t>トモダチ</t>
    </rPh>
    <rPh sb="3" eb="4">
      <t>タノ</t>
    </rPh>
    <rPh sb="6" eb="8">
      <t>セイカツ</t>
    </rPh>
    <rPh sb="10" eb="11">
      <t>ナカ</t>
    </rPh>
    <rPh sb="16" eb="18">
      <t>タイセツ</t>
    </rPh>
    <rPh sb="20" eb="22">
      <t>キヅ</t>
    </rPh>
    <rPh sb="24" eb="25">
      <t>マモ</t>
    </rPh>
    <phoneticPr fontId="3"/>
  </si>
  <si>
    <t>共同の遊具や用具を大切にし、皆で使う。</t>
    <rPh sb="0" eb="2">
      <t>キョウドウ</t>
    </rPh>
    <rPh sb="3" eb="5">
      <t>ユウグ</t>
    </rPh>
    <rPh sb="6" eb="8">
      <t>ヨウグ</t>
    </rPh>
    <rPh sb="9" eb="11">
      <t>タイセツ</t>
    </rPh>
    <rPh sb="14" eb="15">
      <t>ミナ</t>
    </rPh>
    <rPh sb="16" eb="17">
      <t>ツカ</t>
    </rPh>
    <phoneticPr fontId="3"/>
  </si>
  <si>
    <t>高齢者をはじめ地域の人々などの自分の生活に関係の深いいろいろな人に親しみをもつ。</t>
    <rPh sb="0" eb="3">
      <t>コウレイシャ</t>
    </rPh>
    <rPh sb="7" eb="9">
      <t>チイキ</t>
    </rPh>
    <rPh sb="10" eb="12">
      <t>ヒトビト</t>
    </rPh>
    <rPh sb="15" eb="17">
      <t>ジブン</t>
    </rPh>
    <rPh sb="18" eb="20">
      <t>セイカツ</t>
    </rPh>
    <rPh sb="21" eb="23">
      <t>カンケイ</t>
    </rPh>
    <rPh sb="24" eb="25">
      <t>フカ</t>
    </rPh>
    <rPh sb="31" eb="32">
      <t>ヒト</t>
    </rPh>
    <rPh sb="33" eb="34">
      <t>シタ</t>
    </rPh>
    <phoneticPr fontId="3"/>
  </si>
  <si>
    <t>教育</t>
  </si>
  <si>
    <t>【ねらい】
・身近な環境に親しみ、自然と触れ合う中で様々な事象に興味や関心を持つ。
・身近な環境に自分から関わり、発見を楽しんだり、考えたりし、それを生活に取り入れようとする。
・身近な事象を見たり、考えたり、扱ったりする中で、物の性質や数量、文字などに対する感覚を豊かにする。</t>
    <rPh sb="7" eb="9">
      <t>ミヂカ</t>
    </rPh>
    <rPh sb="10" eb="12">
      <t>カンキョウ</t>
    </rPh>
    <rPh sb="13" eb="14">
      <t>シタ</t>
    </rPh>
    <rPh sb="17" eb="19">
      <t>シゼン</t>
    </rPh>
    <rPh sb="20" eb="21">
      <t>フ</t>
    </rPh>
    <rPh sb="22" eb="23">
      <t>ア</t>
    </rPh>
    <rPh sb="24" eb="25">
      <t>ナカ</t>
    </rPh>
    <rPh sb="26" eb="28">
      <t>サマザマ</t>
    </rPh>
    <rPh sb="29" eb="31">
      <t>ジショウ</t>
    </rPh>
    <rPh sb="32" eb="34">
      <t>キョウミ</t>
    </rPh>
    <rPh sb="35" eb="37">
      <t>カンシン</t>
    </rPh>
    <rPh sb="38" eb="39">
      <t>モ</t>
    </rPh>
    <phoneticPr fontId="3"/>
  </si>
  <si>
    <t>自然に触れて生活し、その大きさ、美しさ、不思議さなどに気付く。</t>
    <rPh sb="0" eb="2">
      <t>シゼン</t>
    </rPh>
    <rPh sb="3" eb="4">
      <t>フ</t>
    </rPh>
    <rPh sb="6" eb="8">
      <t>セイカツ</t>
    </rPh>
    <rPh sb="12" eb="13">
      <t>オオ</t>
    </rPh>
    <rPh sb="16" eb="17">
      <t>ウツク</t>
    </rPh>
    <rPh sb="20" eb="23">
      <t>フシギ</t>
    </rPh>
    <rPh sb="27" eb="29">
      <t>キヅ</t>
    </rPh>
    <phoneticPr fontId="3"/>
  </si>
  <si>
    <t>生活の中で、様々な物に触れ、その性質や仕組みに興味や関心をもつ。</t>
    <rPh sb="0" eb="2">
      <t>セイカツ</t>
    </rPh>
    <rPh sb="3" eb="4">
      <t>ナカ</t>
    </rPh>
    <rPh sb="6" eb="8">
      <t>サマザマ</t>
    </rPh>
    <rPh sb="9" eb="10">
      <t>モノ</t>
    </rPh>
    <rPh sb="11" eb="12">
      <t>フ</t>
    </rPh>
    <rPh sb="16" eb="18">
      <t>セイシツ</t>
    </rPh>
    <rPh sb="19" eb="21">
      <t>シク</t>
    </rPh>
    <rPh sb="23" eb="25">
      <t>キョウミ</t>
    </rPh>
    <rPh sb="26" eb="28">
      <t>カンシン</t>
    </rPh>
    <phoneticPr fontId="3"/>
  </si>
  <si>
    <t>季節により自然や人間の生活に変化のあることに気付く。</t>
    <rPh sb="0" eb="2">
      <t>キセツ</t>
    </rPh>
    <rPh sb="5" eb="7">
      <t>シゼン</t>
    </rPh>
    <rPh sb="8" eb="10">
      <t>ニンゲン</t>
    </rPh>
    <rPh sb="11" eb="13">
      <t>セイカツ</t>
    </rPh>
    <rPh sb="14" eb="16">
      <t>ヘンカ</t>
    </rPh>
    <rPh sb="22" eb="24">
      <t>キヅ</t>
    </rPh>
    <phoneticPr fontId="3"/>
  </si>
  <si>
    <t>自然などの身近な事象に関心をもち、取り入れて遊ぶ。</t>
    <rPh sb="0" eb="2">
      <t>シゼン</t>
    </rPh>
    <rPh sb="5" eb="7">
      <t>ミヂカ</t>
    </rPh>
    <rPh sb="8" eb="10">
      <t>ジショウ</t>
    </rPh>
    <rPh sb="11" eb="13">
      <t>カンシン</t>
    </rPh>
    <rPh sb="17" eb="18">
      <t>ト</t>
    </rPh>
    <rPh sb="19" eb="20">
      <t>イ</t>
    </rPh>
    <rPh sb="22" eb="23">
      <t>アソ</t>
    </rPh>
    <phoneticPr fontId="3"/>
  </si>
  <si>
    <t>身近な動植物に親しみをもって接し、生命の尊さに気付き、いたわったり、大切にしたりする。</t>
    <rPh sb="0" eb="2">
      <t>ミヂカ</t>
    </rPh>
    <rPh sb="3" eb="6">
      <t>ドウショクブツ</t>
    </rPh>
    <rPh sb="7" eb="8">
      <t>シタ</t>
    </rPh>
    <rPh sb="14" eb="15">
      <t>セッ</t>
    </rPh>
    <rPh sb="17" eb="19">
      <t>セイメイ</t>
    </rPh>
    <rPh sb="20" eb="21">
      <t>トウト</t>
    </rPh>
    <rPh sb="23" eb="25">
      <t>キヅ</t>
    </rPh>
    <rPh sb="34" eb="36">
      <t>タイセツ</t>
    </rPh>
    <phoneticPr fontId="3"/>
  </si>
  <si>
    <t>日常生活の中で、我が国や地域社会における様々な文化や伝統に親しむ。</t>
    <rPh sb="0" eb="2">
      <t>ニチジョウ</t>
    </rPh>
    <rPh sb="2" eb="4">
      <t>セイカツ</t>
    </rPh>
    <rPh sb="5" eb="6">
      <t>ナカ</t>
    </rPh>
    <rPh sb="8" eb="9">
      <t>ワ</t>
    </rPh>
    <rPh sb="10" eb="11">
      <t>クニ</t>
    </rPh>
    <rPh sb="12" eb="14">
      <t>チイキ</t>
    </rPh>
    <rPh sb="14" eb="16">
      <t>シャカイ</t>
    </rPh>
    <rPh sb="20" eb="22">
      <t>サマザマ</t>
    </rPh>
    <rPh sb="23" eb="25">
      <t>ブンカ</t>
    </rPh>
    <rPh sb="26" eb="28">
      <t>デントウ</t>
    </rPh>
    <rPh sb="29" eb="30">
      <t>シタ</t>
    </rPh>
    <phoneticPr fontId="3"/>
  </si>
  <si>
    <t>身近な物を大切にする。</t>
    <rPh sb="0" eb="2">
      <t>ミジカ</t>
    </rPh>
    <rPh sb="3" eb="4">
      <t>モノ</t>
    </rPh>
    <rPh sb="5" eb="7">
      <t>タイセツ</t>
    </rPh>
    <phoneticPr fontId="3"/>
  </si>
  <si>
    <t>身近な物や遊具に興味をもって関わり、自分なりに比べたり、関連付けたりしながら考えたり、試したりして工夫して遊ぶ。</t>
    <rPh sb="0" eb="2">
      <t>ミヂカ</t>
    </rPh>
    <rPh sb="3" eb="4">
      <t>モノ</t>
    </rPh>
    <rPh sb="5" eb="7">
      <t>ユウグ</t>
    </rPh>
    <rPh sb="8" eb="10">
      <t>キョウミ</t>
    </rPh>
    <rPh sb="14" eb="15">
      <t>カカ</t>
    </rPh>
    <rPh sb="18" eb="20">
      <t>ジブン</t>
    </rPh>
    <rPh sb="23" eb="24">
      <t>クラ</t>
    </rPh>
    <rPh sb="28" eb="31">
      <t>カンレンヅ</t>
    </rPh>
    <rPh sb="38" eb="39">
      <t>カンガ</t>
    </rPh>
    <rPh sb="43" eb="44">
      <t>タメ</t>
    </rPh>
    <rPh sb="49" eb="51">
      <t>クフウ</t>
    </rPh>
    <rPh sb="53" eb="54">
      <t>アソ</t>
    </rPh>
    <phoneticPr fontId="3"/>
  </si>
  <si>
    <t>日常生活の中で数量や図形などに関心をもつ。</t>
    <rPh sb="0" eb="2">
      <t>ニチジョウ</t>
    </rPh>
    <rPh sb="2" eb="4">
      <t>セイカツ</t>
    </rPh>
    <rPh sb="5" eb="6">
      <t>ナカ</t>
    </rPh>
    <rPh sb="7" eb="9">
      <t>スウリョウ</t>
    </rPh>
    <rPh sb="10" eb="12">
      <t>ズケイ</t>
    </rPh>
    <rPh sb="15" eb="17">
      <t>カンシン</t>
    </rPh>
    <phoneticPr fontId="3"/>
  </si>
  <si>
    <t>日常生活の中で簡単な標識や文字などに関心をもつ。</t>
    <rPh sb="0" eb="2">
      <t>ニチジョウ</t>
    </rPh>
    <rPh sb="2" eb="4">
      <t>セイカツ</t>
    </rPh>
    <rPh sb="5" eb="6">
      <t>ナカ</t>
    </rPh>
    <rPh sb="7" eb="9">
      <t>カンタン</t>
    </rPh>
    <rPh sb="10" eb="12">
      <t>ヒョウシキ</t>
    </rPh>
    <rPh sb="13" eb="15">
      <t>モジ</t>
    </rPh>
    <rPh sb="18" eb="20">
      <t>カンシン</t>
    </rPh>
    <phoneticPr fontId="3"/>
  </si>
  <si>
    <t>生活に関係の深い情報や施設などに興味や関心をもつ。</t>
    <rPh sb="0" eb="2">
      <t>セイカツ</t>
    </rPh>
    <rPh sb="3" eb="5">
      <t>カンケイ</t>
    </rPh>
    <rPh sb="6" eb="7">
      <t>フカ</t>
    </rPh>
    <rPh sb="8" eb="10">
      <t>ジョウホウ</t>
    </rPh>
    <rPh sb="11" eb="13">
      <t>シセツ</t>
    </rPh>
    <rPh sb="16" eb="18">
      <t>キョウミ</t>
    </rPh>
    <rPh sb="19" eb="21">
      <t>カンシン</t>
    </rPh>
    <phoneticPr fontId="3"/>
  </si>
  <si>
    <t>園内外の行事において国旗に親しむ。</t>
    <rPh sb="0" eb="1">
      <t>エン</t>
    </rPh>
    <rPh sb="1" eb="2">
      <t>ナイ</t>
    </rPh>
    <rPh sb="2" eb="3">
      <t>ガイ</t>
    </rPh>
    <rPh sb="4" eb="6">
      <t>ギョウジ</t>
    </rPh>
    <rPh sb="10" eb="12">
      <t>コッキ</t>
    </rPh>
    <rPh sb="13" eb="14">
      <t>シタ</t>
    </rPh>
    <phoneticPr fontId="3"/>
  </si>
  <si>
    <t>言葉</t>
    <phoneticPr fontId="3"/>
  </si>
  <si>
    <t>【ねらい】
・自分の気持ちを言葉で表現する楽しさを味わう。
・人の言葉や話などをよく聞き、自分の経験したことや考えたことを話し、伝え合う喜びを味わう。
・日常生活に必要な言葉が分かるようになるとともに、絵本や物語などに親しみ、言葉に対する感覚を豊かにし、保育者や友達と心を通わせる。</t>
    <rPh sb="7" eb="9">
      <t>ジブン</t>
    </rPh>
    <rPh sb="10" eb="12">
      <t>キモ</t>
    </rPh>
    <rPh sb="14" eb="16">
      <t>コトバ</t>
    </rPh>
    <rPh sb="17" eb="19">
      <t>ヒョウゲン</t>
    </rPh>
    <rPh sb="21" eb="22">
      <t>タノ</t>
    </rPh>
    <rPh sb="25" eb="26">
      <t>アジ</t>
    </rPh>
    <rPh sb="129" eb="130">
      <t>シャ</t>
    </rPh>
    <rPh sb="131" eb="133">
      <t>トモダチ</t>
    </rPh>
    <phoneticPr fontId="3"/>
  </si>
  <si>
    <t>保育者や友達の言葉や話に興味や関心をもち、親しみをもって聞いたり、話したりする。</t>
    <rPh sb="0" eb="2">
      <t>ホイク</t>
    </rPh>
    <rPh sb="2" eb="3">
      <t>シャ</t>
    </rPh>
    <rPh sb="4" eb="5">
      <t>トモ</t>
    </rPh>
    <rPh sb="5" eb="6">
      <t>タチ</t>
    </rPh>
    <rPh sb="7" eb="9">
      <t>コトバ</t>
    </rPh>
    <rPh sb="10" eb="11">
      <t>ハナシ</t>
    </rPh>
    <rPh sb="12" eb="14">
      <t>キョウミ</t>
    </rPh>
    <rPh sb="15" eb="17">
      <t>カンシン</t>
    </rPh>
    <rPh sb="21" eb="22">
      <t>シタ</t>
    </rPh>
    <rPh sb="28" eb="29">
      <t>キ</t>
    </rPh>
    <rPh sb="33" eb="34">
      <t>ハナ</t>
    </rPh>
    <phoneticPr fontId="3"/>
  </si>
  <si>
    <t>したり、見たり、聞いたり、感じたり、考えたりなどしたことを自分なりに言葉で表現する。</t>
    <rPh sb="4" eb="5">
      <t>ミ</t>
    </rPh>
    <rPh sb="8" eb="9">
      <t>キ</t>
    </rPh>
    <rPh sb="13" eb="14">
      <t>カン</t>
    </rPh>
    <rPh sb="18" eb="19">
      <t>カンガ</t>
    </rPh>
    <rPh sb="29" eb="31">
      <t>ジブン</t>
    </rPh>
    <rPh sb="34" eb="36">
      <t>コトバ</t>
    </rPh>
    <rPh sb="37" eb="39">
      <t>ヒョウゲン</t>
    </rPh>
    <phoneticPr fontId="3"/>
  </si>
  <si>
    <t>したいこと、してほしいことを言葉で表現したり、分からないことを尋ねたりする。</t>
    <rPh sb="14" eb="16">
      <t>コトバ</t>
    </rPh>
    <rPh sb="17" eb="19">
      <t>ヒョウゲン</t>
    </rPh>
    <rPh sb="23" eb="24">
      <t>ワ</t>
    </rPh>
    <rPh sb="31" eb="32">
      <t>タズ</t>
    </rPh>
    <phoneticPr fontId="3"/>
  </si>
  <si>
    <t>人の話を注意して聞き、相手に分かるように話す。</t>
    <rPh sb="0" eb="1">
      <t>ヒト</t>
    </rPh>
    <rPh sb="2" eb="3">
      <t>ハナシ</t>
    </rPh>
    <rPh sb="4" eb="6">
      <t>チュウイ</t>
    </rPh>
    <rPh sb="8" eb="9">
      <t>キ</t>
    </rPh>
    <rPh sb="11" eb="13">
      <t>アイテ</t>
    </rPh>
    <rPh sb="14" eb="15">
      <t>ワ</t>
    </rPh>
    <rPh sb="20" eb="21">
      <t>ハナ</t>
    </rPh>
    <phoneticPr fontId="3"/>
  </si>
  <si>
    <t>生活の中で必要な言葉が分かり、使う。</t>
    <rPh sb="0" eb="2">
      <t>セイカツ</t>
    </rPh>
    <rPh sb="3" eb="4">
      <t>ナカ</t>
    </rPh>
    <rPh sb="5" eb="7">
      <t>ヒツヨウ</t>
    </rPh>
    <rPh sb="8" eb="10">
      <t>コトバ</t>
    </rPh>
    <rPh sb="11" eb="12">
      <t>ワ</t>
    </rPh>
    <rPh sb="15" eb="16">
      <t>ツカ</t>
    </rPh>
    <phoneticPr fontId="3"/>
  </si>
  <si>
    <t>親しみをもって日常の挨拶をする。</t>
    <rPh sb="0" eb="1">
      <t>シタ</t>
    </rPh>
    <rPh sb="7" eb="9">
      <t>ニチジョウ</t>
    </rPh>
    <rPh sb="10" eb="12">
      <t>アイサツ</t>
    </rPh>
    <phoneticPr fontId="3"/>
  </si>
  <si>
    <t>生活の中で言葉の楽しさや美しさに気付く。</t>
    <rPh sb="0" eb="2">
      <t>セイカツ</t>
    </rPh>
    <rPh sb="3" eb="4">
      <t>ナカ</t>
    </rPh>
    <rPh sb="5" eb="7">
      <t>コトバ</t>
    </rPh>
    <rPh sb="8" eb="9">
      <t>タノ</t>
    </rPh>
    <rPh sb="12" eb="13">
      <t>ウツク</t>
    </rPh>
    <rPh sb="16" eb="18">
      <t>キヅ</t>
    </rPh>
    <phoneticPr fontId="3"/>
  </si>
  <si>
    <t>いろいろな体験を通じてイメージや言葉を豊かにする。</t>
    <rPh sb="5" eb="7">
      <t>タイケン</t>
    </rPh>
    <rPh sb="8" eb="9">
      <t>ツウ</t>
    </rPh>
    <rPh sb="16" eb="18">
      <t>コトバ</t>
    </rPh>
    <rPh sb="19" eb="20">
      <t>ユタ</t>
    </rPh>
    <phoneticPr fontId="3"/>
  </si>
  <si>
    <t>絵本や物語などに親しみ、興味をもって聞き、想像をする楽しさを味わう。</t>
    <rPh sb="0" eb="2">
      <t>エホン</t>
    </rPh>
    <rPh sb="3" eb="5">
      <t>モノガタリ</t>
    </rPh>
    <rPh sb="8" eb="9">
      <t>シタ</t>
    </rPh>
    <rPh sb="12" eb="14">
      <t>キョウミ</t>
    </rPh>
    <rPh sb="18" eb="19">
      <t>キ</t>
    </rPh>
    <rPh sb="21" eb="23">
      <t>ソウゾウ</t>
    </rPh>
    <rPh sb="26" eb="27">
      <t>タノ</t>
    </rPh>
    <rPh sb="30" eb="31">
      <t>アジ</t>
    </rPh>
    <phoneticPr fontId="3"/>
  </si>
  <si>
    <t>日常の生活の中で、文字などで伝える楽しさを味わう。</t>
    <rPh sb="0" eb="2">
      <t>ニチジョウ</t>
    </rPh>
    <rPh sb="3" eb="5">
      <t>セイカツ</t>
    </rPh>
    <rPh sb="6" eb="7">
      <t>ナカ</t>
    </rPh>
    <rPh sb="9" eb="11">
      <t>モジ</t>
    </rPh>
    <rPh sb="14" eb="15">
      <t>ツタ</t>
    </rPh>
    <rPh sb="17" eb="18">
      <t>タノ</t>
    </rPh>
    <rPh sb="21" eb="22">
      <t>アジ</t>
    </rPh>
    <phoneticPr fontId="3"/>
  </si>
  <si>
    <t>【ねらい】
・いろいろなものの美しさなどに対する豊かな感性を持つ。
・感じたことや考えたことを自分なりに表現して楽しむ。
・生活の中でイメージを豊かにし、様々な表現を楽しむ。</t>
    <rPh sb="15" eb="16">
      <t>ウツク</t>
    </rPh>
    <rPh sb="21" eb="22">
      <t>タイ</t>
    </rPh>
    <rPh sb="24" eb="25">
      <t>ユタ</t>
    </rPh>
    <rPh sb="27" eb="29">
      <t>カンセイ</t>
    </rPh>
    <rPh sb="30" eb="31">
      <t>モ</t>
    </rPh>
    <phoneticPr fontId="3"/>
  </si>
  <si>
    <t>生活の中で様々な音、形、色、手触り、動きなどに気付いたり、感じたりするなどして楽しむ。</t>
    <rPh sb="0" eb="2">
      <t>セイカツ</t>
    </rPh>
    <rPh sb="3" eb="4">
      <t>ナカ</t>
    </rPh>
    <rPh sb="5" eb="7">
      <t>サマザマ</t>
    </rPh>
    <rPh sb="8" eb="9">
      <t>オト</t>
    </rPh>
    <rPh sb="10" eb="11">
      <t>カタチ</t>
    </rPh>
    <rPh sb="12" eb="13">
      <t>イロ</t>
    </rPh>
    <rPh sb="14" eb="16">
      <t>テザワ</t>
    </rPh>
    <rPh sb="18" eb="19">
      <t>ウゴ</t>
    </rPh>
    <rPh sb="23" eb="25">
      <t>キヅ</t>
    </rPh>
    <rPh sb="29" eb="30">
      <t>カン</t>
    </rPh>
    <rPh sb="39" eb="40">
      <t>タノ</t>
    </rPh>
    <phoneticPr fontId="3"/>
  </si>
  <si>
    <t>生活の中で美しいものや心を動かす出来事に触れ、イメージを豊かにする。</t>
    <rPh sb="0" eb="2">
      <t>セイカツ</t>
    </rPh>
    <rPh sb="3" eb="4">
      <t>ナカ</t>
    </rPh>
    <rPh sb="5" eb="6">
      <t>ウツク</t>
    </rPh>
    <rPh sb="11" eb="12">
      <t>ココロ</t>
    </rPh>
    <rPh sb="13" eb="14">
      <t>ウゴ</t>
    </rPh>
    <rPh sb="16" eb="19">
      <t>デキゴト</t>
    </rPh>
    <rPh sb="20" eb="21">
      <t>フ</t>
    </rPh>
    <rPh sb="28" eb="29">
      <t>ユタ</t>
    </rPh>
    <phoneticPr fontId="3"/>
  </si>
  <si>
    <t>様々な出来事の中で、感動したことを伝え合う楽しさを味わう。</t>
    <rPh sb="0" eb="2">
      <t>サマザマ</t>
    </rPh>
    <rPh sb="3" eb="6">
      <t>デキゴト</t>
    </rPh>
    <rPh sb="7" eb="8">
      <t>ナカ</t>
    </rPh>
    <rPh sb="10" eb="12">
      <t>カンドウ</t>
    </rPh>
    <rPh sb="17" eb="18">
      <t>ツタ</t>
    </rPh>
    <rPh sb="19" eb="20">
      <t>ア</t>
    </rPh>
    <rPh sb="21" eb="22">
      <t>タノ</t>
    </rPh>
    <rPh sb="25" eb="26">
      <t>アジ</t>
    </rPh>
    <phoneticPr fontId="3"/>
  </si>
  <si>
    <t>感じたこと、考えたことなどを音や動きなどで表現したり、自由にかいたり、つくったりなどする。</t>
    <rPh sb="0" eb="1">
      <t>カン</t>
    </rPh>
    <rPh sb="6" eb="7">
      <t>カンガ</t>
    </rPh>
    <rPh sb="14" eb="15">
      <t>オト</t>
    </rPh>
    <rPh sb="16" eb="17">
      <t>ウゴ</t>
    </rPh>
    <rPh sb="21" eb="23">
      <t>ヒョウゲン</t>
    </rPh>
    <rPh sb="27" eb="29">
      <t>ジユウ</t>
    </rPh>
    <phoneticPr fontId="3"/>
  </si>
  <si>
    <t>いろいろな素材に親しみ、工夫して遊ぶ。</t>
    <rPh sb="5" eb="7">
      <t>ソザイ</t>
    </rPh>
    <rPh sb="8" eb="9">
      <t>シタ</t>
    </rPh>
    <rPh sb="12" eb="14">
      <t>クフウ</t>
    </rPh>
    <rPh sb="16" eb="17">
      <t>アソ</t>
    </rPh>
    <phoneticPr fontId="3"/>
  </si>
  <si>
    <t>音楽に親しみ、歌を歌ったり、簡単なリズム楽器を使ったりなどする楽しさを味わう。</t>
    <rPh sb="0" eb="2">
      <t>オンガク</t>
    </rPh>
    <rPh sb="3" eb="4">
      <t>シタ</t>
    </rPh>
    <rPh sb="7" eb="8">
      <t>ウタ</t>
    </rPh>
    <rPh sb="9" eb="10">
      <t>ウタ</t>
    </rPh>
    <rPh sb="14" eb="16">
      <t>カンタン</t>
    </rPh>
    <rPh sb="20" eb="22">
      <t>ガッキ</t>
    </rPh>
    <rPh sb="23" eb="24">
      <t>ツカ</t>
    </rPh>
    <rPh sb="31" eb="32">
      <t>タノ</t>
    </rPh>
    <rPh sb="35" eb="36">
      <t>アジ</t>
    </rPh>
    <phoneticPr fontId="3"/>
  </si>
  <si>
    <t>かいたり、つくったりすることを楽しみ、遊びに使ったり、飾ったりなどする。</t>
    <rPh sb="15" eb="16">
      <t>タノ</t>
    </rPh>
    <rPh sb="19" eb="20">
      <t>アソ</t>
    </rPh>
    <rPh sb="22" eb="23">
      <t>ツカ</t>
    </rPh>
    <rPh sb="27" eb="28">
      <t>カザ</t>
    </rPh>
    <phoneticPr fontId="3"/>
  </si>
  <si>
    <t>自分のイメージを動きや言葉などで表現したり、演じて遊んだりするなどの楽しさを味わう。</t>
    <rPh sb="0" eb="2">
      <t>ジブン</t>
    </rPh>
    <rPh sb="8" eb="9">
      <t>ウゴ</t>
    </rPh>
    <rPh sb="11" eb="13">
      <t>コトバ</t>
    </rPh>
    <rPh sb="16" eb="18">
      <t>ヒョウゲン</t>
    </rPh>
    <rPh sb="22" eb="23">
      <t>エン</t>
    </rPh>
    <rPh sb="25" eb="26">
      <t>アソ</t>
    </rPh>
    <rPh sb="34" eb="35">
      <t>タノ</t>
    </rPh>
    <rPh sb="38" eb="39">
      <t>アジ</t>
    </rPh>
    <phoneticPr fontId="3"/>
  </si>
  <si>
    <t>※イコールレーダー、児童票「発達・保育経過記録」を参考に作成したものです。　　　　　　　　大分県福祉保健部こども未来課</t>
    <rPh sb="14" eb="16">
      <t>ハッタツ</t>
    </rPh>
    <rPh sb="17" eb="19">
      <t>ホイク</t>
    </rPh>
    <rPh sb="19" eb="21">
      <t>ケイカ</t>
    </rPh>
    <rPh sb="21" eb="23">
      <t>キロク</t>
    </rPh>
    <rPh sb="45" eb="48">
      <t>オオイタケン</t>
    </rPh>
    <rPh sb="48" eb="50">
      <t>フクシ</t>
    </rPh>
    <rPh sb="50" eb="53">
      <t>ホケンブ</t>
    </rPh>
    <rPh sb="56" eb="59">
      <t>ミライカ</t>
    </rPh>
    <phoneticPr fontId="3"/>
  </si>
  <si>
    <t>大分　太郎</t>
    <rPh sb="0" eb="2">
      <t>オオイタ</t>
    </rPh>
    <rPh sb="3" eb="5">
      <t>タロウ</t>
    </rPh>
    <phoneticPr fontId="1"/>
  </si>
  <si>
    <t>◎</t>
  </si>
  <si>
    <t>○</t>
  </si>
  <si>
    <t>－</t>
  </si>
  <si>
    <t>リレー遊びで自分のチームが負けると、友達を責めたり、怒ってバトンを投げてしまう場面があった。相手の気持ちを考えるよう保育者が声かけを行ってきたことにより、相手の気持ちに気付くことができるようになった。
また、運動会をとおし、友達と協力する喜びを味わうことができた。</t>
    <rPh sb="46" eb="48">
      <t>アイテ</t>
    </rPh>
    <rPh sb="49" eb="51">
      <t>キモ</t>
    </rPh>
    <rPh sb="53" eb="54">
      <t>カンガ</t>
    </rPh>
    <rPh sb="58" eb="61">
      <t>ホイクシャ</t>
    </rPh>
    <rPh sb="62" eb="63">
      <t>コエ</t>
    </rPh>
    <rPh sb="66" eb="67">
      <t>オコナ</t>
    </rPh>
    <rPh sb="77" eb="79">
      <t>アイテ</t>
    </rPh>
    <rPh sb="80" eb="82">
      <t>キモ</t>
    </rPh>
    <rPh sb="84" eb="86">
      <t>キヅ</t>
    </rPh>
    <rPh sb="122" eb="123">
      <t>アジ</t>
    </rPh>
    <phoneticPr fontId="3"/>
  </si>
  <si>
    <t>／</t>
  </si>
  <si>
    <t>友達とおもちゃの取り合いになった際、保育者が状況を本児に尋ねると、泣きながら、足を床にドンドンと叩きつけていた。気持ちが落ち着いてから、保育者がそのときの様子を簡単な絵で描くと、本児は絵を指しながら、自分の気持ちを保育者に伝えた。言葉で表現することが難しい場面もあるが、絵やカードを使い支援をしてきた。</t>
    <rPh sb="100" eb="102">
      <t>ジブン</t>
    </rPh>
    <rPh sb="103" eb="105">
      <t>キモ</t>
    </rPh>
    <rPh sb="107" eb="110">
      <t>ホイクシャ</t>
    </rPh>
    <rPh sb="111" eb="112">
      <t>ツタ</t>
    </rPh>
    <rPh sb="118" eb="120">
      <t>ヒョウゲン</t>
    </rPh>
    <rPh sb="135" eb="136">
      <t>エ</t>
    </rPh>
    <rPh sb="141" eb="142">
      <t>ツカ</t>
    </rPh>
    <rPh sb="143" eb="145">
      <t>シエン</t>
    </rPh>
    <phoneticPr fontId="1"/>
  </si>
  <si>
    <t>・本記録は、保育者が自身の保育を振り返り、園での援助や指導の改善にいかすために作成する記録です。
・小学校では、保育者が行ってきた援助や指導内容を把握し、小学校での今後の指導や支援、こどもの育ちをつなぐために活用してください。
【記録の見方について】
・本記録は、保育者が行ってきた援助や指導の記録ですが、保育者が行った援助等によりこどもが成長した姿（様子）でもあります。
・各項目は到達目標ではないため、レーダーチャートが満点になっておかなければいけないわけではありません。</t>
    <rPh sb="24" eb="26">
      <t>エンジョ</t>
    </rPh>
    <rPh sb="65" eb="67">
      <t>エンジョ</t>
    </rPh>
    <rPh sb="141" eb="143">
      <t>エンジョ</t>
    </rPh>
    <rPh sb="160" eb="162">
      <t>エンジョ</t>
    </rPh>
    <rPh sb="162" eb="163">
      <t>トウ</t>
    </rPh>
    <rPh sb="170" eb="172">
      <t>セイチョウ</t>
    </rPh>
    <rPh sb="188" eb="189">
      <t>カク</t>
    </rPh>
    <rPh sb="189" eb="191">
      <t>コウモク</t>
    </rPh>
    <rPh sb="192" eb="194">
      <t>トウタツ</t>
    </rPh>
    <rPh sb="194" eb="196">
      <t>モクヒョウ</t>
    </rPh>
    <rPh sb="212" eb="214">
      <t>マンテン</t>
    </rPh>
    <phoneticPr fontId="3"/>
  </si>
  <si>
    <r>
      <rPr>
        <sz val="11"/>
        <color theme="1"/>
        <rFont val="BIZ UDPゴシック"/>
        <family val="3"/>
        <charset val="128"/>
      </rPr>
      <t>【留意事項】
・こどもの氏名等の個人情報を含むものであるため、個人情報の保護に関する法律等を踏まえて適切に取り扱ってください。</t>
    </r>
    <r>
      <rPr>
        <sz val="10"/>
        <color theme="1"/>
        <rFont val="BIZ UDPゴシック"/>
        <family val="3"/>
        <charset val="128"/>
      </rPr>
      <t xml:space="preserve">
  </t>
    </r>
    <r>
      <rPr>
        <u/>
        <sz val="10"/>
        <color theme="1"/>
        <rFont val="BIZ UDPゴシック"/>
        <family val="3"/>
        <charset val="128"/>
      </rPr>
      <t>個人情報の配慮については、「大分県就学前後の切れ目ない支援体制構築のためのガイドライン」36～39頁をご確認ください。</t>
    </r>
    <r>
      <rPr>
        <sz val="11"/>
        <color theme="1"/>
        <rFont val="BIZ UDPゴシック"/>
        <family val="3"/>
        <charset val="128"/>
      </rPr>
      <t xml:space="preserve">
・園が本記録を小学校へ送付する際は、「５歳児指導の記録手引き（小学校）」を添付してください。</t>
    </r>
    <rPh sb="1" eb="3">
      <t>リュウイ</t>
    </rPh>
    <rPh sb="3" eb="5">
      <t>ジコウ</t>
    </rPh>
    <rPh sb="53" eb="54">
      <t>ト</t>
    </rPh>
    <rPh sb="55" eb="56">
      <t>アツカ</t>
    </rPh>
    <rPh sb="127" eb="128">
      <t>エン</t>
    </rPh>
    <rPh sb="129" eb="130">
      <t>ホン</t>
    </rPh>
    <rPh sb="130" eb="132">
      <t>キロク</t>
    </rPh>
    <rPh sb="133" eb="136">
      <t>ショウガッコウ</t>
    </rPh>
    <rPh sb="137" eb="139">
      <t>ソウフ</t>
    </rPh>
    <rPh sb="141" eb="142">
      <t>サイ</t>
    </rPh>
    <rPh sb="146" eb="148">
      <t>サイジ</t>
    </rPh>
    <rPh sb="148" eb="150">
      <t>シドウ</t>
    </rPh>
    <rPh sb="151" eb="153">
      <t>キロク</t>
    </rPh>
    <rPh sb="153" eb="155">
      <t>テビ</t>
    </rPh>
    <rPh sb="157" eb="160">
      <t>ショウガッコウ</t>
    </rPh>
    <rPh sb="163" eb="165">
      <t>テンプ</t>
    </rPh>
    <phoneticPr fontId="3"/>
  </si>
  <si>
    <t xml:space="preserve"> ５ 歳 児 指 導 の 記 録</t>
    <rPh sb="7" eb="8">
      <t>ユビ</t>
    </rPh>
    <rPh sb="9" eb="10">
      <t>シルベ</t>
    </rPh>
    <rPh sb="13" eb="15">
      <t>キロク</t>
    </rPh>
    <rPh sb="15" eb="16">
      <t>ロク</t>
    </rPh>
    <phoneticPr fontId="3"/>
  </si>
  <si>
    <t>５歳児指導の記録の手引き</t>
    <phoneticPr fontId="3"/>
  </si>
  <si>
    <t>就学前施設</t>
    <rPh sb="0" eb="3">
      <t>シュウガクマエ</t>
    </rPh>
    <rPh sb="3" eb="5">
      <t>シセツ</t>
    </rPh>
    <phoneticPr fontId="3"/>
  </si>
  <si>
    <t>【５歳児指導の記録について】</t>
    <phoneticPr fontId="3"/>
  </si>
  <si>
    <t>・</t>
    <phoneticPr fontId="3"/>
  </si>
  <si>
    <t>本記録は、こどもが生活を通して発達していく姿を踏まえ、保育者が援助や指導を記録し、その過程を振り返りながら、園児理解を進め、園児一人一人のよさや可能性などを把握し､園での援助や指導の改善にいかすために作成するものです。
園での援助や指導、こどもの育ちを小学校につなぐために活用してください。</t>
    <phoneticPr fontId="3"/>
  </si>
  <si>
    <t>本記録の内容は、３要領・指針（*１）に示されている５領域（*２）及び養護の「ねらい」及び「内容」で構成しています。養護については、保育所保育指針における養護の「ねらい」をこどもが生活する姿におきかえたものを項目としています。</t>
    <phoneticPr fontId="3"/>
  </si>
  <si>
    <t>本記録は県が作成した任意様式であり、使用(記録、小学校への送付)については園の判断によるものとしています。</t>
    <phoneticPr fontId="3"/>
  </si>
  <si>
    <t>【作成にあたって】</t>
    <phoneticPr fontId="3"/>
  </si>
  <si>
    <t>本記録は、施設長の監督の下、対象児の担任等が作成します。記録については、よく見られるものは「◎」、一部(時折)見られるものは「○」、あまり見られないものは｢－｣、該当する場面や経験がない場合は｢／｣を記入します。幼稚園教育要領では、｢養護｣の規定がないため、記録しなくても構いません。 (養護の項目に「／」を記入します)。</t>
    <phoneticPr fontId="3"/>
  </si>
  <si>
    <t>「園での様子や援助」には、保育者が行った園での援助や取組内容、こどもの様子等を記入し、指導要録や保育要録の作成にいかしてください。</t>
    <phoneticPr fontId="3"/>
  </si>
  <si>
    <t>情報公開の対象となりうることを意識し、保育者が行った援助やこどもの様子については具体的な事実を書いてください。</t>
    <phoneticPr fontId="3"/>
  </si>
  <si>
    <t>【活用にあたって】</t>
    <phoneticPr fontId="3"/>
  </si>
  <si>
    <t>園内(保育者間)、保護者、小学校（指導要録や保育要録に添付）と情報共有するためのツールとして活用することができます。必要に応じて、個別の教育及び保育支援計画や個別の指導計画につなげてください。</t>
    <phoneticPr fontId="3"/>
  </si>
  <si>
    <t>【留意事項】</t>
    <phoneticPr fontId="3"/>
  </si>
  <si>
    <t>各項目は到達目標ではないため、レーダーチャートが満点になっておかなければいけないわけではありません。</t>
    <phoneticPr fontId="3"/>
  </si>
  <si>
    <t>園が本記録を小学校へ送付する際は、『５歳児指導の記録手引き（小学校）』を添付してください。</t>
    <phoneticPr fontId="3"/>
  </si>
  <si>
    <t>（*１）幼稚園教育要領、保育所保育指針、幼保連携型認定こども園教育・保育要領</t>
    <phoneticPr fontId="3"/>
  </si>
  <si>
    <t>（*２）３要領・指針には、心身の健康に関する領域「健康」、人との関わりに関する領域「人間関係」、身近な環境との関わりに関する領域「環境」、言葉の獲得に関する領域「言葉」、感性と表現に関する領域「表現」の５つの領域が示されている。幼児期に育みたい資質・能力は、５領域の「ねらい」及び「内容」に基づき、遊びを通した総合的な指導の中で一体的に育むよう努めることが重要である。</t>
    <phoneticPr fontId="3"/>
  </si>
  <si>
    <t>大分県福祉保健部こども未来課</t>
    <phoneticPr fontId="3"/>
  </si>
  <si>
    <t>アンケートについて</t>
    <phoneticPr fontId="3"/>
  </si>
  <si>
    <t>５歳児指導の記録の改善や今後の連携にいかすため、アンケートにご協力をお願いします。</t>
    <phoneticPr fontId="3"/>
  </si>
  <si>
    <t>【就学前施設】</t>
    <phoneticPr fontId="3"/>
  </si>
  <si>
    <t>https://ttzk.graffer.jp/pref-oita/smart-apply/surveys-alias/5saijisidounokiroku-syugakuzensisetu</t>
    <phoneticPr fontId="3"/>
  </si>
  <si>
    <t>回答〆切：作成年度の翌年度５月末まで</t>
    <phoneticPr fontId="3"/>
  </si>
  <si>
    <t>対　　　象：全ての就学前施設（作成しなかった場合もご協力お願いします。）</t>
    <phoneticPr fontId="3"/>
  </si>
  <si>
    <t>※例：令和６年度に５歳児指導の記録を作成した場合、令和7年５月末までに回答</t>
    <phoneticPr fontId="3"/>
  </si>
  <si>
    <t>小学校</t>
    <rPh sb="0" eb="3">
      <t>ショウガッコウ</t>
    </rPh>
    <phoneticPr fontId="3"/>
  </si>
  <si>
    <t>本記録の内容は、３要領・指針（*１）に示されている５領域（*２）及び養護の「ねらい」及び「内容」で構成しています。「園での様子や援助」には、保育者が行った園での援助や取組内容、こどもの様子等を記入しています。</t>
    <phoneticPr fontId="3"/>
  </si>
  <si>
    <t>幼稚園教育要領では「養護」の規定がないため、養護の記録は任意としています。</t>
    <phoneticPr fontId="3"/>
  </si>
  <si>
    <t>【記録の見方について】</t>
    <phoneticPr fontId="3"/>
  </si>
  <si>
    <t>https://ttzk.graffer.jp/pref-oita/smart-apply/surveys-alias/5saijisidounokiroku-syogakko</t>
    <phoneticPr fontId="3"/>
  </si>
  <si>
    <t>【小学校】</t>
    <rPh sb="1" eb="4">
      <t>ショウガッコウ</t>
    </rPh>
    <phoneticPr fontId="3"/>
  </si>
  <si>
    <t>対　　　象：５歳児指導の記録を収受した小学校</t>
    <phoneticPr fontId="3"/>
  </si>
  <si>
    <t>回答〆切：５歳児指導の記録を収受した年度の翌年度１０月末まで</t>
    <phoneticPr fontId="3"/>
  </si>
  <si>
    <t>本記録は、保育者が自身の保育を振り返り、園での援助や指導の改善にいかすために作成した記録です。
小学校では、保育者が行ってきた援助や指導内容を把握し、小学校での今後の指導や支援、こどもの育ちをつなぐために活用してください。</t>
    <phoneticPr fontId="3"/>
  </si>
  <si>
    <t>本記録は、施設長の監督の下、対象児の担任等が作成しています。記録については、よく見られるものは「◎」、一部(時折)見られるものは「○」、あまり見られないものは｢－｣、該当する場面や経験がない場合は｢／｣を記入しています。</t>
    <phoneticPr fontId="3"/>
  </si>
  <si>
    <t>本記録は、保育者が行ってきた援助や指導の記録ですが、保育者が行った援助等によりこどもが成長した姿（様子）でもあります。</t>
    <phoneticPr fontId="3"/>
  </si>
  <si>
    <t>本記録は、指導要録や保育要録を読む際の参考としてください。また、園との情報共有に活用してください。</t>
    <phoneticPr fontId="3"/>
  </si>
  <si>
    <t>【ねらい】
・明るく伸び伸びと行動し、充実感を味わう。
・自分の体を十分に動かし、進んで運動しようとする。
・健康、安全な生活に必要な習慣や態度を身に付け、見通しをもって行動する。</t>
    <rPh sb="7" eb="8">
      <t>アカ</t>
    </rPh>
    <rPh sb="10" eb="11">
      <t>ノ</t>
    </rPh>
    <rPh sb="12" eb="13">
      <t>ノ</t>
    </rPh>
    <rPh sb="15" eb="17">
      <t>コウドウ</t>
    </rPh>
    <rPh sb="19" eb="21">
      <t>ジュウジツ</t>
    </rPh>
    <rPh sb="21" eb="22">
      <t>カン</t>
    </rPh>
    <rPh sb="23" eb="24">
      <t>アジ</t>
    </rPh>
    <rPh sb="75" eb="76">
      <t>ツ</t>
    </rPh>
    <phoneticPr fontId="3"/>
  </si>
  <si>
    <t>本記録は県が作成した任意様式であり、使用(記録、小学校への送付)については園の判断によるものとします。</t>
    <phoneticPr fontId="3"/>
  </si>
  <si>
    <t>※例：令和７年３月（令和６年度）に５歳児の記録を収受した場合、令和７年１０月末までに回答</t>
    <rPh sb="42" eb="44">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</si>
</sst>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43586]ggg\ e&quot; 年 &quot;m&quot; 月 &quot;d&quot; 日 生&quot;;[&lt;43831]&quot;令和 元 年 &quot;m&quot; 月 &quot;d&quot; 日 生&quot;;ggg\ e&quot; 年 &quot;m&quot; 月 &quot;d&quot; 日 生&quot;"/>
    <numFmt numFmtId="177" formatCode="m/d;@"/>
    <numFmt numFmtId="178" formatCode="0.00_ "/>
    <numFmt numFmtId="179" formatCode="0.E+00"/>
  </numFmts>
  <fonts count="41">
    <font>
      <sz val="11"/>
      <name val="ＭＳ Ｐゴシック"/>
      <family val="3"/>
      <charset val="128"/>
    </font>
    <font>
      <sz val="6"/>
      <name val="ＭＳ Ｐゴシック"/>
      <family val="3"/>
      <charset val="128"/>
    </font>
    <font>
      <sz val="18"/>
      <name val="ＤＦ特太ゴシック体"/>
      <family val="3"/>
      <charset val="128"/>
    </font>
    <font>
      <sz val="6"/>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14"/>
      <color theme="1"/>
      <name val="ＤＨＰ特太ゴシック体"/>
      <family val="3"/>
      <charset val="128"/>
    </font>
    <font>
      <sz val="10"/>
      <color theme="1"/>
      <name val="ＤＦ特太ゴシック体"/>
      <family val="3"/>
      <charset val="128"/>
    </font>
    <font>
      <sz val="11"/>
      <color theme="1"/>
      <name val="ＤＦ特太ゴシック体"/>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BIZ UDPゴシック"/>
      <family val="3"/>
      <charset val="128"/>
    </font>
    <font>
      <sz val="11"/>
      <color theme="1"/>
      <name val="ＤＨＰ特太ゴシック体"/>
      <family val="3"/>
      <charset val="128"/>
    </font>
    <font>
      <sz val="11"/>
      <name val="ＤＨＰ特太ゴシック体"/>
      <family val="3"/>
      <charset val="128"/>
    </font>
    <font>
      <sz val="11"/>
      <color theme="1"/>
      <name val="ＭＳ Ｐゴシック"/>
      <family val="3"/>
      <charset val="128"/>
      <scheme val="minor"/>
    </font>
    <font>
      <sz val="8"/>
      <color theme="1"/>
      <name val="ＭＳ Ｐゴシック"/>
      <family val="2"/>
      <charset val="128"/>
      <scheme val="minor"/>
    </font>
    <font>
      <sz val="9"/>
      <color theme="1"/>
      <name val="HGP創英角ｺﾞｼｯｸUB"/>
      <family val="3"/>
      <charset val="128"/>
    </font>
    <font>
      <sz val="9"/>
      <color theme="1"/>
      <name val="BIZ UDPゴシック"/>
      <family val="3"/>
      <charset val="128"/>
    </font>
    <font>
      <sz val="10"/>
      <color theme="1"/>
      <name val="ＭＳ Ｐゴシック"/>
      <family val="3"/>
      <charset val="128"/>
      <scheme val="minor"/>
    </font>
    <font>
      <sz val="8"/>
      <color theme="1"/>
      <name val="ＭＳ Ｐゴシック"/>
      <family val="3"/>
      <charset val="128"/>
      <scheme val="minor"/>
    </font>
    <font>
      <sz val="10"/>
      <color theme="1"/>
      <name val="HGP創英角ｺﾞｼｯｸUB"/>
      <family val="3"/>
      <charset val="128"/>
    </font>
    <font>
      <sz val="9"/>
      <name val="BIZ UDPゴシック"/>
      <family val="3"/>
      <charset val="128"/>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7"/>
      <color rgb="FFFF0000"/>
      <name val="ＭＳ Ｐゴシック"/>
      <family val="2"/>
      <charset val="128"/>
      <scheme val="minor"/>
    </font>
    <font>
      <sz val="11"/>
      <color rgb="FFFF0000"/>
      <name val="ＭＳ Ｐゴシック"/>
      <family val="3"/>
      <charset val="128"/>
      <scheme val="minor"/>
    </font>
    <font>
      <sz val="7"/>
      <color rgb="FFFF0000"/>
      <name val="ＭＳ Ｐゴシック"/>
      <family val="3"/>
      <charset val="128"/>
      <scheme val="minor"/>
    </font>
    <font>
      <b/>
      <sz val="9"/>
      <color indexed="81"/>
      <name val="ＭＳ Ｐゴシック"/>
      <family val="3"/>
      <charset val="128"/>
    </font>
    <font>
      <sz val="11"/>
      <color theme="1"/>
      <name val="BIZ UDPゴシック"/>
      <family val="3"/>
      <charset val="128"/>
    </font>
    <font>
      <sz val="12"/>
      <color theme="1"/>
      <name val="BIZ UDPゴシック"/>
      <family val="3"/>
      <charset val="128"/>
    </font>
    <font>
      <sz val="10"/>
      <color theme="1"/>
      <name val="BIZ UDPゴシック"/>
      <family val="3"/>
      <charset val="128"/>
    </font>
    <font>
      <u/>
      <sz val="10"/>
      <color theme="1"/>
      <name val="BIZ UDPゴシック"/>
      <family val="3"/>
      <charset val="128"/>
    </font>
    <font>
      <sz val="11"/>
      <color theme="1"/>
      <name val="ＭＳ Ｐゴシック"/>
      <family val="2"/>
      <charset val="128"/>
      <scheme val="minor"/>
    </font>
    <font>
      <sz val="14"/>
      <color theme="1"/>
      <name val="BIZ UDPゴシック"/>
      <family val="3"/>
      <charset val="128"/>
    </font>
    <font>
      <sz val="16"/>
      <color theme="1"/>
      <name val="BIZ UDPゴシック"/>
      <family val="3"/>
      <charset val="128"/>
    </font>
    <font>
      <u/>
      <sz val="20"/>
      <color theme="1"/>
      <name val="BIZ UDPゴシック"/>
      <family val="3"/>
      <charset val="128"/>
    </font>
    <font>
      <sz val="20"/>
      <color theme="1"/>
      <name val="BIZ UDPゴシック"/>
      <family val="3"/>
      <charset val="128"/>
    </font>
    <font>
      <u/>
      <sz val="11"/>
      <color theme="10"/>
      <name val="ＭＳ Ｐゴシック"/>
      <family val="2"/>
      <charset val="128"/>
      <scheme val="minor"/>
    </font>
    <font>
      <u/>
      <sz val="14"/>
      <color theme="10"/>
      <name val="ＭＳ Ｐゴシック"/>
      <family val="2"/>
      <charset val="128"/>
      <scheme val="minor"/>
    </font>
    <font>
      <u/>
      <sz val="16"/>
      <color theme="10"/>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33" fillId="0" borderId="0">
      <alignment vertical="center"/>
    </xf>
    <xf numFmtId="0" fontId="38" fillId="0" borderId="0" applyNumberFormat="0" applyFill="0" applyBorder="0" applyAlignment="0" applyProtection="0">
      <alignment vertical="center"/>
    </xf>
  </cellStyleXfs>
  <cellXfs count="214">
    <xf numFmtId="0" fontId="0" fillId="0" borderId="0" xfId="0"/>
    <xf numFmtId="0" fontId="0" fillId="0" borderId="0"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horizontal="left" vertical="center" wrapText="1"/>
    </xf>
    <xf numFmtId="56" fontId="0" fillId="0" borderId="0" xfId="0" applyNumberFormat="1" applyAlignment="1">
      <alignment vertical="center"/>
    </xf>
    <xf numFmtId="0" fontId="8" fillId="0" borderId="5" xfId="0" applyFont="1" applyFill="1" applyBorder="1" applyAlignment="1">
      <alignment horizontal="center" vertical="center" textRotation="255"/>
    </xf>
    <xf numFmtId="0" fontId="10" fillId="0" borderId="5" xfId="0" applyFont="1" applyBorder="1" applyAlignment="1">
      <alignment horizontal="left" vertical="center" indent="4"/>
    </xf>
    <xf numFmtId="0" fontId="9" fillId="0" borderId="5" xfId="0" applyFont="1" applyBorder="1" applyAlignment="1">
      <alignment horizontal="left" vertical="center" indent="4"/>
    </xf>
    <xf numFmtId="176" fontId="0" fillId="0" borderId="5" xfId="0" applyNumberFormat="1" applyBorder="1" applyAlignment="1">
      <alignment horizontal="center" vertical="center"/>
    </xf>
    <xf numFmtId="0" fontId="0" fillId="0" borderId="0" xfId="0"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5" fillId="0" borderId="1" xfId="0" applyFont="1" applyBorder="1" applyAlignment="1">
      <alignment horizontal="center" vertical="center" shrinkToFit="1"/>
    </xf>
    <xf numFmtId="0" fontId="0" fillId="0" borderId="1" xfId="0" applyBorder="1" applyAlignment="1">
      <alignment horizontal="center" vertical="center" shrinkToFit="1"/>
    </xf>
    <xf numFmtId="0" fontId="15" fillId="0" borderId="0" xfId="0" applyFont="1" applyAlignment="1">
      <alignment vertical="center"/>
    </xf>
    <xf numFmtId="0" fontId="19" fillId="0" borderId="0" xfId="0" applyFont="1" applyAlignment="1">
      <alignment vertical="center"/>
    </xf>
    <xf numFmtId="0" fontId="15" fillId="0" borderId="0" xfId="0" applyFont="1" applyAlignment="1">
      <alignment horizontal="center" vertical="top" wrapText="1"/>
    </xf>
    <xf numFmtId="0" fontId="0" fillId="0" borderId="1" xfId="0" applyBorder="1" applyAlignment="1">
      <alignment vertical="center"/>
    </xf>
    <xf numFmtId="178" fontId="0" fillId="0" borderId="1" xfId="0" applyNumberFormat="1" applyBorder="1" applyAlignment="1">
      <alignment vertical="center"/>
    </xf>
    <xf numFmtId="0" fontId="0" fillId="0" borderId="0" xfId="0" applyFill="1" applyBorder="1" applyAlignment="1">
      <alignment vertical="center"/>
    </xf>
    <xf numFmtId="0" fontId="23" fillId="0" borderId="0" xfId="0" applyFont="1" applyAlignment="1">
      <alignment vertical="center"/>
    </xf>
    <xf numFmtId="0" fontId="0" fillId="0" borderId="0" xfId="0" applyAlignment="1">
      <alignment horizontal="right" vertical="center"/>
    </xf>
    <xf numFmtId="0" fontId="5" fillId="0" borderId="0" xfId="0" applyFont="1" applyAlignment="1">
      <alignment horizontal="left" vertical="center" wrapText="1"/>
    </xf>
    <xf numFmtId="0" fontId="0" fillId="0" borderId="1" xfId="0" applyBorder="1" applyAlignment="1">
      <alignment horizontal="center" vertical="center"/>
    </xf>
    <xf numFmtId="177" fontId="14" fillId="2" borderId="14" xfId="0" applyNumberFormat="1" applyFont="1" applyFill="1" applyBorder="1" applyAlignment="1">
      <alignment horizontal="center" vertical="center" shrinkToFit="1"/>
    </xf>
    <xf numFmtId="177" fontId="14" fillId="2" borderId="15" xfId="0" applyNumberFormat="1" applyFont="1" applyFill="1" applyBorder="1" applyAlignment="1">
      <alignment horizontal="center" vertical="center" shrinkToFit="1"/>
    </xf>
    <xf numFmtId="177" fontId="14" fillId="2" borderId="16" xfId="0" applyNumberFormat="1" applyFont="1" applyFill="1" applyBorder="1" applyAlignment="1">
      <alignment horizontal="center" vertical="center" wrapText="1"/>
    </xf>
    <xf numFmtId="0" fontId="30" fillId="0" borderId="0" xfId="0" applyFont="1" applyFill="1" applyBorder="1" applyAlignment="1">
      <alignment horizontal="left" vertical="top" wrapText="1"/>
    </xf>
    <xf numFmtId="0" fontId="0" fillId="0" borderId="4" xfId="0"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177" fontId="14" fillId="2" borderId="14" xfId="0" applyNumberFormat="1" applyFont="1" applyFill="1" applyBorder="1" applyAlignment="1" applyProtection="1">
      <alignment horizontal="center" vertical="center" shrinkToFit="1"/>
      <protection locked="0"/>
    </xf>
    <xf numFmtId="177" fontId="14" fillId="2" borderId="15" xfId="0" applyNumberFormat="1" applyFont="1" applyFill="1" applyBorder="1" applyAlignment="1" applyProtection="1">
      <alignment horizontal="center" vertical="center" shrinkToFit="1"/>
      <protection locked="0"/>
    </xf>
    <xf numFmtId="177" fontId="14" fillId="2" borderId="16" xfId="0" applyNumberFormat="1" applyFont="1" applyFill="1" applyBorder="1" applyAlignment="1" applyProtection="1">
      <alignment horizontal="center" vertical="center" wrapText="1"/>
      <protection locked="0"/>
    </xf>
    <xf numFmtId="0" fontId="24"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vertical="center" textRotation="255"/>
      <protection locked="0"/>
    </xf>
    <xf numFmtId="0" fontId="25" fillId="0" borderId="0" xfId="0" applyFont="1" applyBorder="1" applyAlignment="1" applyProtection="1">
      <alignment vertical="center" textRotation="255"/>
      <protection locked="0"/>
    </xf>
    <xf numFmtId="0" fontId="26" fillId="0" borderId="0" xfId="0" applyFont="1" applyBorder="1" applyAlignment="1" applyProtection="1">
      <alignment vertical="center"/>
      <protection locked="0"/>
    </xf>
    <xf numFmtId="0" fontId="26" fillId="0" borderId="0" xfId="0" applyFont="1" applyBorder="1" applyAlignment="1" applyProtection="1">
      <alignment horizontal="center" vertical="center"/>
      <protection locked="0"/>
    </xf>
    <xf numFmtId="0" fontId="19" fillId="0" borderId="0" xfId="0" applyFont="1" applyAlignment="1" applyProtection="1">
      <alignment vertical="center" textRotation="255"/>
      <protection locked="0"/>
    </xf>
    <xf numFmtId="0" fontId="27" fillId="0" borderId="0" xfId="0" applyFont="1" applyBorder="1" applyAlignment="1" applyProtection="1">
      <alignment vertical="center" textRotation="255"/>
      <protection locked="0"/>
    </xf>
    <xf numFmtId="0" fontId="0" fillId="0" borderId="0" xfId="0" applyBorder="1" applyAlignment="1" applyProtection="1">
      <alignment vertical="center"/>
      <protection locked="0"/>
    </xf>
    <xf numFmtId="0" fontId="29" fillId="0" borderId="0" xfId="1" applyFont="1" applyAlignment="1">
      <alignment vertical="top"/>
    </xf>
    <xf numFmtId="0" fontId="34" fillId="0" borderId="0" xfId="1" applyFont="1" applyAlignment="1">
      <alignment vertical="center"/>
    </xf>
    <xf numFmtId="0" fontId="29" fillId="0" borderId="0" xfId="1" applyFont="1">
      <alignment vertical="center"/>
    </xf>
    <xf numFmtId="0" fontId="30" fillId="0" borderId="0" xfId="1" applyFont="1" applyAlignment="1">
      <alignment vertical="top" wrapText="1"/>
    </xf>
    <xf numFmtId="0" fontId="30" fillId="0" borderId="0" xfId="1" applyFont="1" applyAlignment="1">
      <alignment vertical="top"/>
    </xf>
    <xf numFmtId="0" fontId="30" fillId="0" borderId="0" xfId="1" applyFont="1">
      <alignment vertical="center"/>
    </xf>
    <xf numFmtId="0" fontId="30" fillId="0" borderId="0" xfId="1" applyFont="1" applyAlignment="1">
      <alignment vertical="justify"/>
    </xf>
    <xf numFmtId="0" fontId="11" fillId="0" borderId="0" xfId="1" applyFont="1" applyAlignment="1">
      <alignment horizontal="justify" vertical="center"/>
    </xf>
    <xf numFmtId="0" fontId="39" fillId="0" borderId="0" xfId="2" applyFont="1" applyAlignment="1">
      <alignment vertical="top" wrapText="1"/>
    </xf>
    <xf numFmtId="0" fontId="34" fillId="0" borderId="0" xfId="1" applyFont="1" applyAlignment="1">
      <alignment vertical="top" wrapText="1"/>
    </xf>
    <xf numFmtId="0" fontId="35" fillId="0" borderId="0" xfId="1" applyFont="1" applyBorder="1" applyAlignment="1">
      <alignment horizontal="center" vertical="center"/>
    </xf>
    <xf numFmtId="0" fontId="30" fillId="0" borderId="0" xfId="1" applyFont="1" applyAlignment="1">
      <alignment horizontal="left" vertical="justify" wrapText="1"/>
    </xf>
    <xf numFmtId="0" fontId="5" fillId="0" borderId="0" xfId="0" applyFont="1" applyAlignment="1">
      <alignment horizontal="left" vertical="center" wrapText="1"/>
    </xf>
    <xf numFmtId="0" fontId="0" fillId="0" borderId="1" xfId="0" applyBorder="1" applyAlignment="1">
      <alignment horizontal="center" vertical="center"/>
    </xf>
    <xf numFmtId="0" fontId="30" fillId="0" borderId="0" xfId="1" applyFont="1" applyAlignment="1">
      <alignment horizontal="left" vertical="center"/>
    </xf>
    <xf numFmtId="0" fontId="30" fillId="0" borderId="0" xfId="1"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40" fillId="0" borderId="0" xfId="2" applyFont="1" applyAlignment="1">
      <alignment horizontal="left" vertical="top" wrapText="1"/>
    </xf>
    <xf numFmtId="0" fontId="30" fillId="0" borderId="0" xfId="1" applyFont="1" applyAlignment="1">
      <alignment horizontal="left" vertical="justify" wrapText="1"/>
    </xf>
    <xf numFmtId="179" fontId="30" fillId="0" borderId="0" xfId="1" applyNumberFormat="1" applyFont="1" applyAlignment="1">
      <alignment vertical="justify" wrapText="1"/>
    </xf>
    <xf numFmtId="179" fontId="10" fillId="0" borderId="0" xfId="1" applyNumberFormat="1" applyFont="1" applyAlignment="1">
      <alignment vertical="justify" wrapText="1"/>
    </xf>
    <xf numFmtId="0" fontId="30" fillId="0" borderId="0" xfId="1" applyFont="1" applyAlignment="1">
      <alignment horizontal="left" vertical="justify"/>
    </xf>
    <xf numFmtId="0" fontId="35" fillId="0" borderId="0" xfId="1" applyFont="1" applyAlignment="1">
      <alignment horizontal="center" vertical="center"/>
    </xf>
    <xf numFmtId="0" fontId="35" fillId="0" borderId="31" xfId="1" applyFont="1" applyBorder="1" applyAlignment="1">
      <alignment horizontal="center" vertical="center"/>
    </xf>
    <xf numFmtId="0" fontId="35" fillId="0" borderId="6" xfId="1" applyFont="1" applyBorder="1" applyAlignment="1">
      <alignment horizontal="center" vertical="center"/>
    </xf>
    <xf numFmtId="0" fontId="35" fillId="0" borderId="7" xfId="1" applyFont="1" applyBorder="1" applyAlignment="1">
      <alignment horizontal="center" vertical="center"/>
    </xf>
    <xf numFmtId="0" fontId="35" fillId="0" borderId="11" xfId="1" applyFont="1" applyBorder="1" applyAlignment="1">
      <alignment horizontal="center" vertical="center"/>
    </xf>
    <xf numFmtId="0" fontId="35" fillId="0" borderId="12" xfId="1" applyFont="1" applyBorder="1" applyAlignment="1">
      <alignment horizontal="center" vertical="center"/>
    </xf>
    <xf numFmtId="0" fontId="35" fillId="0" borderId="13" xfId="1" applyFont="1" applyBorder="1" applyAlignment="1">
      <alignment horizontal="center" vertical="center"/>
    </xf>
    <xf numFmtId="0" fontId="35" fillId="0" borderId="17" xfId="1" applyFont="1" applyBorder="1" applyAlignment="1">
      <alignment horizontal="center" vertical="center"/>
    </xf>
    <xf numFmtId="0" fontId="35" fillId="0" borderId="0" xfId="1" applyFont="1" applyBorder="1" applyAlignment="1">
      <alignment horizontal="center" vertical="center"/>
    </xf>
    <xf numFmtId="0" fontId="17" fillId="0" borderId="1" xfId="0" applyFont="1" applyBorder="1" applyAlignment="1">
      <alignment horizontal="left" vertical="center" wrapText="1"/>
    </xf>
    <xf numFmtId="0" fontId="17" fillId="0" borderId="34" xfId="0" applyFont="1" applyBorder="1" applyAlignment="1">
      <alignment horizontal="left" vertical="center" wrapText="1"/>
    </xf>
    <xf numFmtId="0" fontId="17" fillId="0" borderId="26" xfId="0" applyFont="1" applyBorder="1" applyAlignment="1">
      <alignment horizontal="left" vertical="center" wrapText="1"/>
    </xf>
    <xf numFmtId="0" fontId="0" fillId="0" borderId="0" xfId="0" applyAlignment="1" applyProtection="1">
      <alignment horizontal="left" vertical="center"/>
      <protection locked="0"/>
    </xf>
    <xf numFmtId="0" fontId="0" fillId="0" borderId="0" xfId="0" applyAlignment="1">
      <alignment horizontal="lef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0" fillId="2" borderId="8" xfId="0" applyFont="1" applyFill="1" applyBorder="1" applyAlignment="1">
      <alignment horizontal="center" vertical="center" textRotation="255"/>
    </xf>
    <xf numFmtId="0" fontId="20" fillId="2" borderId="10" xfId="0" applyFont="1" applyFill="1" applyBorder="1" applyAlignment="1">
      <alignment horizontal="center" vertical="center" textRotation="255"/>
    </xf>
    <xf numFmtId="0" fontId="20" fillId="2" borderId="21" xfId="0" applyFont="1" applyFill="1" applyBorder="1" applyAlignment="1">
      <alignment horizontal="center" vertical="center" textRotation="255"/>
    </xf>
    <xf numFmtId="0" fontId="20" fillId="2" borderId="22"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5" xfId="0" applyFont="1" applyFill="1" applyBorder="1" applyAlignment="1">
      <alignment horizontal="center" vertical="center" textRotation="255"/>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30" xfId="0" applyFont="1" applyBorder="1" applyAlignment="1">
      <alignment horizontal="left" vertical="center" wrapText="1"/>
    </xf>
    <xf numFmtId="0" fontId="17" fillId="0" borderId="0" xfId="0" applyFont="1" applyBorder="1" applyAlignment="1">
      <alignment horizontal="left" vertical="center" wrapText="1"/>
    </xf>
    <xf numFmtId="0" fontId="17" fillId="0" borderId="3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7" xfId="0" applyFont="1" applyBorder="1" applyAlignment="1">
      <alignment horizontal="left" vertical="center" wrapText="1"/>
    </xf>
    <xf numFmtId="0" fontId="0" fillId="0" borderId="7"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21" fillId="0" borderId="27" xfId="0" applyFont="1" applyBorder="1" applyAlignment="1">
      <alignment horizontal="left" vertical="center" wrapText="1"/>
    </xf>
    <xf numFmtId="0" fontId="20" fillId="2" borderId="6" xfId="0" applyFont="1" applyFill="1" applyBorder="1" applyAlignment="1">
      <alignment horizontal="center" vertical="center" textRotation="255"/>
    </xf>
    <xf numFmtId="0" fontId="20" fillId="2" borderId="11" xfId="0" applyFont="1" applyFill="1" applyBorder="1" applyAlignment="1">
      <alignment horizontal="center" vertical="center" textRotation="255"/>
    </xf>
    <xf numFmtId="0" fontId="20" fillId="2" borderId="30" xfId="0" applyFont="1" applyFill="1" applyBorder="1" applyAlignment="1">
      <alignment horizontal="center" vertical="center" textRotation="255"/>
    </xf>
    <xf numFmtId="0" fontId="20" fillId="2" borderId="31" xfId="0" applyFont="1" applyFill="1" applyBorder="1" applyAlignment="1">
      <alignment horizontal="center" vertical="center" textRotation="255"/>
    </xf>
    <xf numFmtId="0" fontId="20" fillId="2" borderId="12" xfId="0" applyFont="1" applyFill="1" applyBorder="1" applyAlignment="1">
      <alignment horizontal="center" vertical="center" textRotation="255"/>
    </xf>
    <xf numFmtId="0" fontId="20" fillId="2" borderId="17" xfId="0" applyFont="1" applyFill="1" applyBorder="1" applyAlignment="1">
      <alignment horizontal="center" vertical="center" textRotation="255"/>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7"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8" fillId="2" borderId="42" xfId="0" applyFont="1" applyFill="1" applyBorder="1" applyAlignment="1">
      <alignment horizontal="center" vertical="center" textRotation="255"/>
    </xf>
    <xf numFmtId="0" fontId="8" fillId="2" borderId="43" xfId="0" applyFont="1" applyFill="1" applyBorder="1" applyAlignment="1">
      <alignment horizontal="center" vertical="center" textRotation="255"/>
    </xf>
    <xf numFmtId="0" fontId="8" fillId="2" borderId="44" xfId="0" applyFont="1" applyFill="1" applyBorder="1" applyAlignment="1">
      <alignment horizontal="center" vertical="center" textRotation="255"/>
    </xf>
    <xf numFmtId="0" fontId="2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28" xfId="0" applyFont="1" applyBorder="1" applyAlignment="1">
      <alignment horizontal="left" vertical="center" wrapText="1"/>
    </xf>
    <xf numFmtId="0" fontId="8" fillId="2" borderId="6"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0" fillId="0" borderId="0" xfId="0" applyAlignment="1">
      <alignment horizontal="center" vertical="center"/>
    </xf>
    <xf numFmtId="0" fontId="17" fillId="0" borderId="33" xfId="0" applyFont="1" applyBorder="1" applyAlignment="1">
      <alignment horizontal="left" vertical="center" wrapText="1"/>
    </xf>
    <xf numFmtId="0" fontId="17" fillId="0" borderId="5" xfId="0" applyFont="1" applyBorder="1" applyAlignment="1">
      <alignment horizontal="left" vertical="center" wrapText="1"/>
    </xf>
    <xf numFmtId="0" fontId="17" fillId="0" borderId="3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21" fillId="0" borderId="30" xfId="0" applyFont="1" applyBorder="1" applyAlignment="1">
      <alignment horizontal="left" vertical="center" wrapText="1"/>
    </xf>
    <xf numFmtId="0" fontId="21" fillId="0" borderId="0" xfId="0" applyFont="1" applyBorder="1" applyAlignment="1">
      <alignment horizontal="left" vertical="center" wrapText="1"/>
    </xf>
    <xf numFmtId="0" fontId="21" fillId="0" borderId="3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7" xfId="0" applyFont="1" applyBorder="1" applyAlignment="1">
      <alignment horizontal="left" vertical="center" wrapText="1"/>
    </xf>
    <xf numFmtId="0" fontId="0" fillId="0" borderId="7"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2" borderId="18" xfId="0" applyFont="1" applyFill="1" applyBorder="1" applyAlignment="1">
      <alignment horizontal="center" vertical="center" textRotation="255"/>
    </xf>
    <xf numFmtId="0" fontId="8" fillId="2" borderId="20"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16" fillId="2" borderId="8" xfId="0" applyFont="1" applyFill="1" applyBorder="1" applyAlignment="1">
      <alignment horizontal="center" vertical="center" textRotation="255" wrapText="1"/>
    </xf>
    <xf numFmtId="0" fontId="16" fillId="2" borderId="10" xfId="0" applyFont="1" applyFill="1" applyBorder="1" applyAlignment="1">
      <alignment horizontal="center" vertical="center" textRotation="255"/>
    </xf>
    <xf numFmtId="0" fontId="16" fillId="2" borderId="21" xfId="0" applyFont="1" applyFill="1" applyBorder="1" applyAlignment="1">
      <alignment horizontal="center" vertical="center" textRotation="255"/>
    </xf>
    <xf numFmtId="0" fontId="16" fillId="2" borderId="22" xfId="0" applyFont="1" applyFill="1" applyBorder="1" applyAlignment="1">
      <alignment horizontal="center" vertical="center" textRotation="255"/>
    </xf>
    <xf numFmtId="0" fontId="0" fillId="0" borderId="1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16" fillId="2" borderId="21" xfId="0" applyFont="1" applyFill="1" applyBorder="1" applyAlignment="1">
      <alignment horizontal="center" vertical="center" textRotation="255" wrapText="1"/>
    </xf>
    <xf numFmtId="0" fontId="16" fillId="2" borderId="24" xfId="0" applyFont="1" applyFill="1" applyBorder="1" applyAlignment="1">
      <alignment horizontal="center" vertical="center" textRotation="255"/>
    </xf>
    <xf numFmtId="0" fontId="16" fillId="2" borderId="25" xfId="0" applyFont="1" applyFill="1" applyBorder="1" applyAlignment="1">
      <alignment horizontal="center" vertical="center" textRotation="255"/>
    </xf>
    <xf numFmtId="0" fontId="0" fillId="0" borderId="29" xfId="0" applyBorder="1" applyAlignment="1">
      <alignment horizontal="center" vertical="center"/>
    </xf>
    <xf numFmtId="0" fontId="0" fillId="0" borderId="32" xfId="0"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6" fontId="0" fillId="0" borderId="2"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0" fontId="29" fillId="0" borderId="0" xfId="0" applyFont="1" applyFill="1" applyBorder="1" applyAlignment="1">
      <alignment horizontal="left" vertical="top" wrapText="1"/>
    </xf>
    <xf numFmtId="0" fontId="2" fillId="0" borderId="0" xfId="0" applyFont="1" applyAlignment="1">
      <alignment horizontal="center" vertical="center"/>
    </xf>
    <xf numFmtId="0" fontId="5" fillId="0" borderId="0" xfId="0" applyFont="1" applyAlignment="1">
      <alignment horizontal="left" vertical="center" wrapText="1"/>
    </xf>
    <xf numFmtId="0" fontId="6"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1" fillId="0" borderId="0" xfId="0" applyFont="1" applyBorder="1" applyAlignment="1">
      <alignment horizontal="left" vertical="center"/>
    </xf>
    <xf numFmtId="0" fontId="13" fillId="2" borderId="7"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31" fillId="0" borderId="0" xfId="0" applyFont="1" applyFill="1" applyBorder="1" applyAlignment="1">
      <alignment horizontal="left" vertical="top"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記載例!$P$25</c:f>
              <c:strCache>
                <c:ptCount val="1"/>
                <c:pt idx="0">
                  <c:v>1期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記載例!$P$26:$P$31</c:f>
              <c:numCache>
                <c:formatCode>0.00_ </c:formatCode>
                <c:ptCount val="6"/>
                <c:pt idx="0">
                  <c:v>0.95833333333333337</c:v>
                </c:pt>
                <c:pt idx="1">
                  <c:v>0.66666666666666663</c:v>
                </c:pt>
                <c:pt idx="2">
                  <c:v>0.61538461538461542</c:v>
                </c:pt>
                <c:pt idx="3">
                  <c:v>0.72222222222222221</c:v>
                </c:pt>
                <c:pt idx="4">
                  <c:v>0.53333333333333333</c:v>
                </c:pt>
                <c:pt idx="5">
                  <c:v>0.83333333333333337</c:v>
                </c:pt>
              </c:numCache>
            </c:numRef>
          </c:val>
          <c:extLst>
            <c:ext xmlns:c16="http://schemas.microsoft.com/office/drawing/2014/chart" uri="{C3380CC4-5D6E-409C-BE32-E72D297353CC}">
              <c16:uniqueId val="{00000000-2C28-48D7-AD14-6DAE270E1FAD}"/>
            </c:ext>
          </c:extLst>
        </c:ser>
        <c:ser>
          <c:idx val="1"/>
          <c:order val="1"/>
          <c:tx>
            <c:strRef>
              <c:f>記載例!$Q$25</c:f>
              <c:strCache>
                <c:ptCount val="1"/>
                <c:pt idx="0">
                  <c:v>2期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記載例!$Q$26:$Q$31</c:f>
              <c:numCache>
                <c:formatCode>0.00_ </c:formatCode>
                <c:ptCount val="6"/>
                <c:pt idx="0">
                  <c:v>1</c:v>
                </c:pt>
                <c:pt idx="1">
                  <c:v>0.83333333333333337</c:v>
                </c:pt>
                <c:pt idx="2">
                  <c:v>0.74358974358974361</c:v>
                </c:pt>
                <c:pt idx="3">
                  <c:v>0.75</c:v>
                </c:pt>
                <c:pt idx="4">
                  <c:v>0.56666666666666665</c:v>
                </c:pt>
                <c:pt idx="5">
                  <c:v>0.83333333333333337</c:v>
                </c:pt>
              </c:numCache>
            </c:numRef>
          </c:val>
          <c:extLst>
            <c:ext xmlns:c16="http://schemas.microsoft.com/office/drawing/2014/chart" uri="{C3380CC4-5D6E-409C-BE32-E72D297353CC}">
              <c16:uniqueId val="{00000001-2C28-48D7-AD14-6DAE270E1FAD}"/>
            </c:ext>
          </c:extLst>
        </c:ser>
        <c:ser>
          <c:idx val="2"/>
          <c:order val="2"/>
          <c:tx>
            <c:strRef>
              <c:f>記載例!$R$25</c:f>
              <c:strCache>
                <c:ptCount val="1"/>
                <c:pt idx="0">
                  <c:v>3期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記載例!$R$26:$R$31</c:f>
              <c:numCache>
                <c:formatCode>0.00_ </c:formatCode>
                <c:ptCount val="6"/>
                <c:pt idx="0">
                  <c:v>0.91666666666666663</c:v>
                </c:pt>
                <c:pt idx="1">
                  <c:v>0.83333333333333337</c:v>
                </c:pt>
                <c:pt idx="2">
                  <c:v>0.79487179487179482</c:v>
                </c:pt>
                <c:pt idx="3">
                  <c:v>0.80555555555555558</c:v>
                </c:pt>
                <c:pt idx="4">
                  <c:v>0.6</c:v>
                </c:pt>
                <c:pt idx="5">
                  <c:v>0.83333333333333337</c:v>
                </c:pt>
              </c:numCache>
            </c:numRef>
          </c:val>
          <c:extLst>
            <c:ext xmlns:c16="http://schemas.microsoft.com/office/drawing/2014/chart" uri="{C3380CC4-5D6E-409C-BE32-E72D297353CC}">
              <c16:uniqueId val="{00000002-2C28-48D7-AD14-6DAE270E1FAD}"/>
            </c:ext>
          </c:extLst>
        </c:ser>
        <c:ser>
          <c:idx val="3"/>
          <c:order val="3"/>
          <c:tx>
            <c:strRef>
              <c:f>記載例!$S$25</c:f>
              <c:strCache>
                <c:ptCount val="1"/>
                <c:pt idx="0">
                  <c:v>4期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2C28-48D7-AD14-6DAE270E1FAD}"/>
            </c:ext>
          </c:extLst>
        </c:ser>
        <c:dLbls>
          <c:showLegendKey val="0"/>
          <c:showVal val="0"/>
          <c:showCatName val="0"/>
          <c:showSerName val="0"/>
          <c:showPercent val="0"/>
          <c:showBubbleSize val="0"/>
        </c:dLbls>
        <c:axId val="91837568"/>
        <c:axId val="91839104"/>
        <c:extLst/>
      </c:radarChart>
      <c:catAx>
        <c:axId val="91837568"/>
        <c:scaling>
          <c:orientation val="minMax"/>
        </c:scaling>
        <c:delete val="0"/>
        <c:axPos val="b"/>
        <c:majorGridlines/>
        <c:numFmt formatCode="General" sourceLinked="0"/>
        <c:majorTickMark val="out"/>
        <c:minorTickMark val="none"/>
        <c:tickLblPos val="nextTo"/>
        <c:crossAx val="91839104"/>
        <c:crosses val="autoZero"/>
        <c:auto val="1"/>
        <c:lblAlgn val="ctr"/>
        <c:lblOffset val="100"/>
        <c:noMultiLvlLbl val="0"/>
      </c:catAx>
      <c:valAx>
        <c:axId val="91839104"/>
        <c:scaling>
          <c:orientation val="minMax"/>
          <c:max val="1"/>
          <c:min val="0"/>
        </c:scaling>
        <c:delete val="0"/>
        <c:axPos val="l"/>
        <c:majorGridlines/>
        <c:numFmt formatCode="0.00_ " sourceLinked="1"/>
        <c:majorTickMark val="out"/>
        <c:minorTickMark val="none"/>
        <c:tickLblPos val="nextTo"/>
        <c:txPr>
          <a:bodyPr/>
          <a:lstStyle/>
          <a:p>
            <a:pPr>
              <a:defRPr sz="600"/>
            </a:pPr>
            <a:endParaRPr lang="ja-JP"/>
          </a:p>
        </c:txPr>
        <c:crossAx val="91837568"/>
        <c:crosses val="autoZero"/>
        <c:crossBetween val="between"/>
        <c:majorUnit val="0.2"/>
      </c:valAx>
    </c:plotArea>
    <c:legend>
      <c:legendPos val="r"/>
      <c:layout>
        <c:manualLayout>
          <c:xMode val="edge"/>
          <c:yMode val="edge"/>
          <c:x val="0.77598108747044914"/>
          <c:y val="0.26686973512829731"/>
          <c:w val="0.17134330452427274"/>
          <c:h val="0.59255809393077752"/>
        </c:manualLayout>
      </c:layout>
      <c:overlay val="0"/>
    </c:legend>
    <c:plotVisOnly val="1"/>
    <c:dispBlanksAs val="gap"/>
    <c:showDLblsOverMax val="0"/>
  </c:chart>
  <c:spPr>
    <a:ln>
      <a:solidFill>
        <a:sysClr val="windowText" lastClr="000000"/>
      </a:solidFill>
    </a:ln>
  </c:spPr>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記載例!$P$25</c:f>
              <c:strCache>
                <c:ptCount val="1"/>
                <c:pt idx="0">
                  <c:v>1期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記載例!$P$26:$P$31</c:f>
              <c:numCache>
                <c:formatCode>0.00_ </c:formatCode>
                <c:ptCount val="6"/>
                <c:pt idx="0">
                  <c:v>0.95833333333333337</c:v>
                </c:pt>
                <c:pt idx="1">
                  <c:v>0.66666666666666663</c:v>
                </c:pt>
                <c:pt idx="2">
                  <c:v>0.61538461538461542</c:v>
                </c:pt>
                <c:pt idx="3">
                  <c:v>0.72222222222222221</c:v>
                </c:pt>
                <c:pt idx="4">
                  <c:v>0.53333333333333333</c:v>
                </c:pt>
                <c:pt idx="5">
                  <c:v>0.83333333333333337</c:v>
                </c:pt>
              </c:numCache>
            </c:numRef>
          </c:val>
          <c:extLst>
            <c:ext xmlns:c16="http://schemas.microsoft.com/office/drawing/2014/chart" uri="{C3380CC4-5D6E-409C-BE32-E72D297353CC}">
              <c16:uniqueId val="{00000000-10E0-4D48-9793-0C5D9D06FC4A}"/>
            </c:ext>
          </c:extLst>
        </c:ser>
        <c:ser>
          <c:idx val="1"/>
          <c:order val="1"/>
          <c:tx>
            <c:strRef>
              <c:f>記載例!$Q$25</c:f>
              <c:strCache>
                <c:ptCount val="1"/>
                <c:pt idx="0">
                  <c:v>2期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記載例!$Q$26:$Q$31</c:f>
              <c:numCache>
                <c:formatCode>0.00_ </c:formatCode>
                <c:ptCount val="6"/>
                <c:pt idx="0">
                  <c:v>1</c:v>
                </c:pt>
                <c:pt idx="1">
                  <c:v>0.83333333333333337</c:v>
                </c:pt>
                <c:pt idx="2">
                  <c:v>0.74358974358974361</c:v>
                </c:pt>
                <c:pt idx="3">
                  <c:v>0.75</c:v>
                </c:pt>
                <c:pt idx="4">
                  <c:v>0.56666666666666665</c:v>
                </c:pt>
                <c:pt idx="5">
                  <c:v>0.83333333333333337</c:v>
                </c:pt>
              </c:numCache>
            </c:numRef>
          </c:val>
          <c:extLst>
            <c:ext xmlns:c16="http://schemas.microsoft.com/office/drawing/2014/chart" uri="{C3380CC4-5D6E-409C-BE32-E72D297353CC}">
              <c16:uniqueId val="{00000001-10E0-4D48-9793-0C5D9D06FC4A}"/>
            </c:ext>
          </c:extLst>
        </c:ser>
        <c:ser>
          <c:idx val="2"/>
          <c:order val="2"/>
          <c:tx>
            <c:strRef>
              <c:f>記載例!$R$25</c:f>
              <c:strCache>
                <c:ptCount val="1"/>
                <c:pt idx="0">
                  <c:v>3期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記載例!$R$26:$R$31</c:f>
              <c:numCache>
                <c:formatCode>0.00_ </c:formatCode>
                <c:ptCount val="6"/>
                <c:pt idx="0">
                  <c:v>0.91666666666666663</c:v>
                </c:pt>
                <c:pt idx="1">
                  <c:v>0.83333333333333337</c:v>
                </c:pt>
                <c:pt idx="2">
                  <c:v>0.79487179487179482</c:v>
                </c:pt>
                <c:pt idx="3">
                  <c:v>0.80555555555555558</c:v>
                </c:pt>
                <c:pt idx="4">
                  <c:v>0.6</c:v>
                </c:pt>
                <c:pt idx="5">
                  <c:v>0.83333333333333337</c:v>
                </c:pt>
              </c:numCache>
            </c:numRef>
          </c:val>
          <c:extLst>
            <c:ext xmlns:c16="http://schemas.microsoft.com/office/drawing/2014/chart" uri="{C3380CC4-5D6E-409C-BE32-E72D297353CC}">
              <c16:uniqueId val="{00000002-10E0-4D48-9793-0C5D9D06FC4A}"/>
            </c:ext>
          </c:extLst>
        </c:ser>
        <c:ser>
          <c:idx val="3"/>
          <c:order val="3"/>
          <c:tx>
            <c:strRef>
              <c:f>記載例!$S$25</c:f>
              <c:strCache>
                <c:ptCount val="1"/>
                <c:pt idx="0">
                  <c:v>4期</c:v>
                </c:pt>
              </c:strCache>
            </c:strRef>
          </c:tx>
          <c:cat>
            <c:strRef>
              <c:f>記載例!$N$26:$O$31</c:f>
              <c:strCache>
                <c:ptCount val="6"/>
                <c:pt idx="0">
                  <c:v>養護</c:v>
                </c:pt>
                <c:pt idx="1">
                  <c:v>健康</c:v>
                </c:pt>
                <c:pt idx="2">
                  <c:v>人間関係</c:v>
                </c:pt>
                <c:pt idx="3">
                  <c:v>環境</c:v>
                </c:pt>
                <c:pt idx="4">
                  <c:v>言葉</c:v>
                </c:pt>
                <c:pt idx="5">
                  <c:v>表現</c:v>
                </c:pt>
              </c:strCache>
            </c:strRef>
          </c:cat>
          <c:val>
            <c:numRef>
              <c:f>記載例!$S$26:$S$31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10E0-4D48-9793-0C5D9D06FC4A}"/>
            </c:ext>
          </c:extLst>
        </c:ser>
        <c:dLbls>
          <c:showLegendKey val="0"/>
          <c:showVal val="0"/>
          <c:showCatName val="0"/>
          <c:showSerName val="0"/>
          <c:showPercent val="0"/>
          <c:showBubbleSize val="0"/>
        </c:dLbls>
        <c:axId val="92343680"/>
        <c:axId val="92345472"/>
        <c:extLst/>
      </c:radarChart>
      <c:catAx>
        <c:axId val="92343680"/>
        <c:scaling>
          <c:orientation val="minMax"/>
        </c:scaling>
        <c:delete val="0"/>
        <c:axPos val="b"/>
        <c:majorGridlines/>
        <c:numFmt formatCode="General" sourceLinked="0"/>
        <c:majorTickMark val="out"/>
        <c:minorTickMark val="none"/>
        <c:tickLblPos val="nextTo"/>
        <c:crossAx val="92345472"/>
        <c:crosses val="autoZero"/>
        <c:auto val="1"/>
        <c:lblAlgn val="ctr"/>
        <c:lblOffset val="100"/>
        <c:noMultiLvlLbl val="0"/>
      </c:catAx>
      <c:valAx>
        <c:axId val="92345472"/>
        <c:scaling>
          <c:orientation val="minMax"/>
          <c:max val="1"/>
          <c:min val="0"/>
        </c:scaling>
        <c:delete val="0"/>
        <c:axPos val="l"/>
        <c:majorGridlines/>
        <c:numFmt formatCode="0.0_ " sourceLinked="0"/>
        <c:majorTickMark val="cross"/>
        <c:minorTickMark val="none"/>
        <c:tickLblPos val="nextTo"/>
        <c:crossAx val="92343680"/>
        <c:crosses val="autoZero"/>
        <c:crossBetween val="between"/>
      </c:valAx>
    </c:plotArea>
    <c:legend>
      <c:legendPos val="b"/>
      <c:layout>
        <c:manualLayout>
          <c:xMode val="edge"/>
          <c:yMode val="edge"/>
          <c:x val="0.29769014604440996"/>
          <c:y val="0.92499646017764869"/>
          <c:w val="0.44444928202674444"/>
          <c:h val="2.6121940607911551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'指導記録（○○　○○）'!$P$25</c:f>
              <c:strCache>
                <c:ptCount val="1"/>
                <c:pt idx="0">
                  <c:v>1期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○○）'!$P$26:$P$31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B5F-4B7B-B843-9871A459B9A2}"/>
            </c:ext>
          </c:extLst>
        </c:ser>
        <c:ser>
          <c:idx val="1"/>
          <c:order val="1"/>
          <c:tx>
            <c:strRef>
              <c:f>'指導記録（○○　○○）'!$Q$25</c:f>
              <c:strCache>
                <c:ptCount val="1"/>
                <c:pt idx="0">
                  <c:v>2期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○○）'!$Q$26:$Q$31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B5F-4B7B-B843-9871A459B9A2}"/>
            </c:ext>
          </c:extLst>
        </c:ser>
        <c:ser>
          <c:idx val="2"/>
          <c:order val="2"/>
          <c:tx>
            <c:strRef>
              <c:f>'指導記録（○○　○○）'!$R$25</c:f>
              <c:strCache>
                <c:ptCount val="1"/>
                <c:pt idx="0">
                  <c:v>3期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○○）'!$R$26:$R$31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B5F-4B7B-B843-9871A459B9A2}"/>
            </c:ext>
          </c:extLst>
        </c:ser>
        <c:ser>
          <c:idx val="3"/>
          <c:order val="3"/>
          <c:tx>
            <c:strRef>
              <c:f>'指導記録（○○　○○）'!$S$25</c:f>
              <c:strCache>
                <c:ptCount val="1"/>
                <c:pt idx="0">
                  <c:v>4期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AB5F-4B7B-B843-9871A459B9A2}"/>
            </c:ext>
          </c:extLst>
        </c:ser>
        <c:dLbls>
          <c:showLegendKey val="0"/>
          <c:showVal val="0"/>
          <c:showCatName val="0"/>
          <c:showSerName val="0"/>
          <c:showPercent val="0"/>
          <c:showBubbleSize val="0"/>
        </c:dLbls>
        <c:axId val="91837568"/>
        <c:axId val="91839104"/>
        <c:extLst/>
      </c:radarChart>
      <c:catAx>
        <c:axId val="91837568"/>
        <c:scaling>
          <c:orientation val="minMax"/>
        </c:scaling>
        <c:delete val="0"/>
        <c:axPos val="b"/>
        <c:majorGridlines/>
        <c:numFmt formatCode="General" sourceLinked="0"/>
        <c:majorTickMark val="out"/>
        <c:minorTickMark val="none"/>
        <c:tickLblPos val="nextTo"/>
        <c:crossAx val="91839104"/>
        <c:crosses val="autoZero"/>
        <c:auto val="1"/>
        <c:lblAlgn val="ctr"/>
        <c:lblOffset val="100"/>
        <c:noMultiLvlLbl val="0"/>
      </c:catAx>
      <c:valAx>
        <c:axId val="91839104"/>
        <c:scaling>
          <c:orientation val="minMax"/>
          <c:max val="1"/>
          <c:min val="0"/>
        </c:scaling>
        <c:delete val="0"/>
        <c:axPos val="l"/>
        <c:majorGridlines/>
        <c:numFmt formatCode="0.00_ " sourceLinked="1"/>
        <c:majorTickMark val="out"/>
        <c:minorTickMark val="none"/>
        <c:tickLblPos val="nextTo"/>
        <c:txPr>
          <a:bodyPr/>
          <a:lstStyle/>
          <a:p>
            <a:pPr>
              <a:defRPr sz="600"/>
            </a:pPr>
            <a:endParaRPr lang="ja-JP"/>
          </a:p>
        </c:txPr>
        <c:crossAx val="91837568"/>
        <c:crosses val="autoZero"/>
        <c:crossBetween val="between"/>
        <c:majorUnit val="0.2"/>
      </c:valAx>
    </c:plotArea>
    <c:legend>
      <c:legendPos val="r"/>
      <c:layout>
        <c:manualLayout>
          <c:xMode val="edge"/>
          <c:yMode val="edge"/>
          <c:x val="0.77598108747044914"/>
          <c:y val="0.26686973512829731"/>
          <c:w val="0.17134330452427274"/>
          <c:h val="0.59255809393077752"/>
        </c:manualLayout>
      </c:layout>
      <c:overlay val="0"/>
    </c:legend>
    <c:plotVisOnly val="1"/>
    <c:dispBlanksAs val="gap"/>
    <c:showDLblsOverMax val="0"/>
  </c:chart>
  <c:spPr>
    <a:ln>
      <a:solidFill>
        <a:sysClr val="windowText" lastClr="000000"/>
      </a:solidFill>
    </a:ln>
  </c:spPr>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'指導記録（○○　○○）'!$P$25</c:f>
              <c:strCache>
                <c:ptCount val="1"/>
                <c:pt idx="0">
                  <c:v>1期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○○）'!$P$26:$P$31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172-4784-9315-29F1D05CF828}"/>
            </c:ext>
          </c:extLst>
        </c:ser>
        <c:ser>
          <c:idx val="1"/>
          <c:order val="1"/>
          <c:tx>
            <c:strRef>
              <c:f>'指導記録（○○　○○）'!$Q$25</c:f>
              <c:strCache>
                <c:ptCount val="1"/>
                <c:pt idx="0">
                  <c:v>2期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○○）'!$Q$26:$Q$31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172-4784-9315-29F1D05CF828}"/>
            </c:ext>
          </c:extLst>
        </c:ser>
        <c:ser>
          <c:idx val="2"/>
          <c:order val="2"/>
          <c:tx>
            <c:strRef>
              <c:f>'指導記録（○○　○○）'!$R$25</c:f>
              <c:strCache>
                <c:ptCount val="1"/>
                <c:pt idx="0">
                  <c:v>3期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○○）'!$R$26:$R$31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172-4784-9315-29F1D05CF828}"/>
            </c:ext>
          </c:extLst>
        </c:ser>
        <c:ser>
          <c:idx val="3"/>
          <c:order val="3"/>
          <c:tx>
            <c:strRef>
              <c:f>'指導記録（○○　○○）'!$S$25</c:f>
              <c:strCache>
                <c:ptCount val="1"/>
                <c:pt idx="0">
                  <c:v>4期</c:v>
                </c:pt>
              </c:strCache>
            </c:strRef>
          </c:tx>
          <c:cat>
            <c:strRef>
              <c:f>'指導記録（○○　○○）'!$N$26:$O$31</c:f>
              <c:strCache>
                <c:ptCount val="6"/>
                <c:pt idx="0">
                  <c:v>養護</c:v>
                </c:pt>
                <c:pt idx="1">
                  <c:v>健康</c:v>
                </c:pt>
                <c:pt idx="2">
                  <c:v>人間関係</c:v>
                </c:pt>
                <c:pt idx="3">
                  <c:v>環境</c:v>
                </c:pt>
                <c:pt idx="4">
                  <c:v>言葉</c:v>
                </c:pt>
                <c:pt idx="5">
                  <c:v>表現</c:v>
                </c:pt>
              </c:strCache>
            </c:strRef>
          </c:cat>
          <c:val>
            <c:numRef>
              <c:f>'指導記録（○○　○○）'!$S$26:$S$31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9172-4784-9315-29F1D05CF828}"/>
            </c:ext>
          </c:extLst>
        </c:ser>
        <c:dLbls>
          <c:showLegendKey val="0"/>
          <c:showVal val="0"/>
          <c:showCatName val="0"/>
          <c:showSerName val="0"/>
          <c:showPercent val="0"/>
          <c:showBubbleSize val="0"/>
        </c:dLbls>
        <c:axId val="92343680"/>
        <c:axId val="92345472"/>
        <c:extLst/>
      </c:radarChart>
      <c:catAx>
        <c:axId val="92343680"/>
        <c:scaling>
          <c:orientation val="minMax"/>
        </c:scaling>
        <c:delete val="0"/>
        <c:axPos val="b"/>
        <c:majorGridlines/>
        <c:numFmt formatCode="General" sourceLinked="0"/>
        <c:majorTickMark val="out"/>
        <c:minorTickMark val="none"/>
        <c:tickLblPos val="nextTo"/>
        <c:crossAx val="92345472"/>
        <c:crosses val="autoZero"/>
        <c:auto val="1"/>
        <c:lblAlgn val="ctr"/>
        <c:lblOffset val="100"/>
        <c:noMultiLvlLbl val="0"/>
      </c:catAx>
      <c:valAx>
        <c:axId val="92345472"/>
        <c:scaling>
          <c:orientation val="minMax"/>
          <c:max val="1"/>
          <c:min val="0"/>
        </c:scaling>
        <c:delete val="0"/>
        <c:axPos val="l"/>
        <c:majorGridlines/>
        <c:numFmt formatCode="0.0_ " sourceLinked="0"/>
        <c:majorTickMark val="cross"/>
        <c:minorTickMark val="none"/>
        <c:tickLblPos val="nextTo"/>
        <c:crossAx val="92343680"/>
        <c:crosses val="autoZero"/>
        <c:crossBetween val="between"/>
      </c:valAx>
    </c:plotArea>
    <c:legend>
      <c:legendPos val="b"/>
      <c:layout>
        <c:manualLayout>
          <c:xMode val="edge"/>
          <c:yMode val="edge"/>
          <c:x val="0.29769014604440996"/>
          <c:y val="0.92499646017764869"/>
          <c:w val="0.44444928202674444"/>
          <c:h val="2.6121940607911551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'指導記録（○○　○○） (2)'!$P$25</c:f>
              <c:strCache>
                <c:ptCount val="1"/>
                <c:pt idx="0">
                  <c:v>1期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(2)'!$P$26:$P$31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7B8-4F71-B362-CCDC53602BE3}"/>
            </c:ext>
          </c:extLst>
        </c:ser>
        <c:ser>
          <c:idx val="1"/>
          <c:order val="1"/>
          <c:tx>
            <c:strRef>
              <c:f>'指導記録（○○　○○） (2)'!$Q$25</c:f>
              <c:strCache>
                <c:ptCount val="1"/>
                <c:pt idx="0">
                  <c:v>2期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(2)'!$Q$26:$Q$31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7B8-4F71-B362-CCDC53602BE3}"/>
            </c:ext>
          </c:extLst>
        </c:ser>
        <c:ser>
          <c:idx val="2"/>
          <c:order val="2"/>
          <c:tx>
            <c:strRef>
              <c:f>'指導記録（○○　○○） (2)'!$R$25</c:f>
              <c:strCache>
                <c:ptCount val="1"/>
                <c:pt idx="0">
                  <c:v>3期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(2)'!$R$26:$R$31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7B8-4F71-B362-CCDC53602BE3}"/>
            </c:ext>
          </c:extLst>
        </c:ser>
        <c:ser>
          <c:idx val="3"/>
          <c:order val="3"/>
          <c:tx>
            <c:strRef>
              <c:f>'指導記録（○○　○○） (2)'!$S$25</c:f>
              <c:strCache>
                <c:ptCount val="1"/>
                <c:pt idx="0">
                  <c:v>4期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E7B8-4F71-B362-CCDC53602BE3}"/>
            </c:ext>
          </c:extLst>
        </c:ser>
        <c:dLbls>
          <c:showLegendKey val="0"/>
          <c:showVal val="0"/>
          <c:showCatName val="0"/>
          <c:showSerName val="0"/>
          <c:showPercent val="0"/>
          <c:showBubbleSize val="0"/>
        </c:dLbls>
        <c:axId val="91837568"/>
        <c:axId val="91839104"/>
        <c:extLst/>
      </c:radarChart>
      <c:catAx>
        <c:axId val="91837568"/>
        <c:scaling>
          <c:orientation val="minMax"/>
        </c:scaling>
        <c:delete val="0"/>
        <c:axPos val="b"/>
        <c:majorGridlines/>
        <c:numFmt formatCode="General" sourceLinked="0"/>
        <c:majorTickMark val="out"/>
        <c:minorTickMark val="none"/>
        <c:tickLblPos val="nextTo"/>
        <c:crossAx val="91839104"/>
        <c:crosses val="autoZero"/>
        <c:auto val="1"/>
        <c:lblAlgn val="ctr"/>
        <c:lblOffset val="100"/>
        <c:noMultiLvlLbl val="0"/>
      </c:catAx>
      <c:valAx>
        <c:axId val="91839104"/>
        <c:scaling>
          <c:orientation val="minMax"/>
          <c:max val="1"/>
          <c:min val="0"/>
        </c:scaling>
        <c:delete val="0"/>
        <c:axPos val="l"/>
        <c:majorGridlines/>
        <c:numFmt formatCode="0.00_ " sourceLinked="1"/>
        <c:majorTickMark val="out"/>
        <c:minorTickMark val="none"/>
        <c:tickLblPos val="nextTo"/>
        <c:txPr>
          <a:bodyPr/>
          <a:lstStyle/>
          <a:p>
            <a:pPr>
              <a:defRPr sz="600"/>
            </a:pPr>
            <a:endParaRPr lang="ja-JP"/>
          </a:p>
        </c:txPr>
        <c:crossAx val="91837568"/>
        <c:crosses val="autoZero"/>
        <c:crossBetween val="between"/>
        <c:majorUnit val="0.2"/>
      </c:valAx>
    </c:plotArea>
    <c:legend>
      <c:legendPos val="r"/>
      <c:layout>
        <c:manualLayout>
          <c:xMode val="edge"/>
          <c:yMode val="edge"/>
          <c:x val="0.77598108747044914"/>
          <c:y val="0.26686973512829731"/>
          <c:w val="0.17134330452427274"/>
          <c:h val="0.59255809393077752"/>
        </c:manualLayout>
      </c:layout>
      <c:overlay val="0"/>
    </c:legend>
    <c:plotVisOnly val="1"/>
    <c:dispBlanksAs val="gap"/>
    <c:showDLblsOverMax val="0"/>
  </c:chart>
  <c:spPr>
    <a:ln>
      <a:solidFill>
        <a:sysClr val="windowText" lastClr="000000"/>
      </a:solidFill>
    </a:ln>
  </c:spPr>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'指導記録（○○　○○） (2)'!$P$25</c:f>
              <c:strCache>
                <c:ptCount val="1"/>
                <c:pt idx="0">
                  <c:v>1期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(2)'!$P$26:$P$31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84C-496A-833A-286CE32DE00A}"/>
            </c:ext>
          </c:extLst>
        </c:ser>
        <c:ser>
          <c:idx val="1"/>
          <c:order val="1"/>
          <c:tx>
            <c:strRef>
              <c:f>'指導記録（○○　○○） (2)'!$Q$25</c:f>
              <c:strCache>
                <c:ptCount val="1"/>
                <c:pt idx="0">
                  <c:v>2期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(2)'!$Q$26:$Q$31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84C-496A-833A-286CE32DE00A}"/>
            </c:ext>
          </c:extLst>
        </c:ser>
        <c:ser>
          <c:idx val="2"/>
          <c:order val="2"/>
          <c:tx>
            <c:strRef>
              <c:f>'指導記録（○○　○○） (2)'!$R$25</c:f>
              <c:strCache>
                <c:ptCount val="1"/>
                <c:pt idx="0">
                  <c:v>3期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(2)'!$R$26:$R$31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84C-496A-833A-286CE32DE00A}"/>
            </c:ext>
          </c:extLst>
        </c:ser>
        <c:ser>
          <c:idx val="3"/>
          <c:order val="3"/>
          <c:tx>
            <c:strRef>
              <c:f>'指導記録（○○　○○） (2)'!$S$25</c:f>
              <c:strCache>
                <c:ptCount val="1"/>
                <c:pt idx="0">
                  <c:v>4期</c:v>
                </c:pt>
              </c:strCache>
            </c:strRef>
          </c:tx>
          <c:cat>
            <c:strRef>
              <c:f>'指導記録（○○　○○） (2)'!$N$26:$O$31</c:f>
              <c:strCache>
                <c:ptCount val="6"/>
                <c:pt idx="0">
                  <c:v>養護</c:v>
                </c:pt>
                <c:pt idx="1">
                  <c:v>健康</c:v>
                </c:pt>
                <c:pt idx="2">
                  <c:v>人間関係</c:v>
                </c:pt>
                <c:pt idx="3">
                  <c:v>環境</c:v>
                </c:pt>
                <c:pt idx="4">
                  <c:v>言葉</c:v>
                </c:pt>
                <c:pt idx="5">
                  <c:v>表現</c:v>
                </c:pt>
              </c:strCache>
            </c:strRef>
          </c:cat>
          <c:val>
            <c:numRef>
              <c:f>'指導記録（○○　○○） (2)'!$S$26:$S$31</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884C-496A-833A-286CE32DE00A}"/>
            </c:ext>
          </c:extLst>
        </c:ser>
        <c:dLbls>
          <c:showLegendKey val="0"/>
          <c:showVal val="0"/>
          <c:showCatName val="0"/>
          <c:showSerName val="0"/>
          <c:showPercent val="0"/>
          <c:showBubbleSize val="0"/>
        </c:dLbls>
        <c:axId val="92343680"/>
        <c:axId val="92345472"/>
        <c:extLst/>
      </c:radarChart>
      <c:catAx>
        <c:axId val="92343680"/>
        <c:scaling>
          <c:orientation val="minMax"/>
        </c:scaling>
        <c:delete val="0"/>
        <c:axPos val="b"/>
        <c:majorGridlines/>
        <c:numFmt formatCode="General" sourceLinked="0"/>
        <c:majorTickMark val="out"/>
        <c:minorTickMark val="none"/>
        <c:tickLblPos val="nextTo"/>
        <c:crossAx val="92345472"/>
        <c:crosses val="autoZero"/>
        <c:auto val="1"/>
        <c:lblAlgn val="ctr"/>
        <c:lblOffset val="100"/>
        <c:noMultiLvlLbl val="0"/>
      </c:catAx>
      <c:valAx>
        <c:axId val="92345472"/>
        <c:scaling>
          <c:orientation val="minMax"/>
          <c:max val="1"/>
          <c:min val="0"/>
        </c:scaling>
        <c:delete val="0"/>
        <c:axPos val="l"/>
        <c:majorGridlines/>
        <c:numFmt formatCode="0.0_ " sourceLinked="0"/>
        <c:majorTickMark val="cross"/>
        <c:minorTickMark val="none"/>
        <c:tickLblPos val="nextTo"/>
        <c:crossAx val="92343680"/>
        <c:crosses val="autoZero"/>
        <c:crossBetween val="between"/>
      </c:valAx>
    </c:plotArea>
    <c:legend>
      <c:legendPos val="b"/>
      <c:layout>
        <c:manualLayout>
          <c:xMode val="edge"/>
          <c:yMode val="edge"/>
          <c:x val="0.29769014604440996"/>
          <c:y val="0.92499646017764869"/>
          <c:w val="0.44444928202674444"/>
          <c:h val="2.6121940607911551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5</xdr:col>
      <xdr:colOff>357188</xdr:colOff>
      <xdr:row>48</xdr:row>
      <xdr:rowOff>107157</xdr:rowOff>
    </xdr:from>
    <xdr:to>
      <xdr:col>9</xdr:col>
      <xdr:colOff>100013</xdr:colOff>
      <xdr:row>58</xdr:row>
      <xdr:rowOff>135732</xdr:rowOff>
    </xdr:to>
    <xdr:pic>
      <xdr:nvPicPr>
        <xdr:cNvPr id="2" name="図 1" descr="C:\Users\030813\Desktop\森山\01情報連携ツール検討会\05最終案（第４回検討会を終えて）\アンケート\matrix-code(zen.jpe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3638" y="13651707"/>
          <a:ext cx="1685925" cy="1743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355600</xdr:colOff>
      <xdr:row>47</xdr:row>
      <xdr:rowOff>101600</xdr:rowOff>
    </xdr:from>
    <xdr:to>
      <xdr:col>9</xdr:col>
      <xdr:colOff>107950</xdr:colOff>
      <xdr:row>57</xdr:row>
      <xdr:rowOff>69850</xdr:rowOff>
    </xdr:to>
    <xdr:pic>
      <xdr:nvPicPr>
        <xdr:cNvPr id="2" name="図 1" descr="C:\Users\030813\Desktop\森山\01情報連携ツール検討会\05最終案（第４回検討会を終えて）\アンケート\matrix-codes(syogakkou).jpe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2050" y="13379450"/>
          <a:ext cx="1695450"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102</xdr:row>
      <xdr:rowOff>0</xdr:rowOff>
    </xdr:from>
    <xdr:to>
      <xdr:col>3</xdr:col>
      <xdr:colOff>2964657</xdr:colOff>
      <xdr:row>114</xdr:row>
      <xdr:rowOff>50005</xdr:rowOff>
    </xdr:to>
    <xdr:graphicFrame macro="">
      <xdr:nvGraphicFramePr>
        <xdr:cNvPr id="10" name="グラフ 9">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101</xdr:row>
      <xdr:rowOff>0</xdr:rowOff>
    </xdr:from>
    <xdr:to>
      <xdr:col>3</xdr:col>
      <xdr:colOff>1762125</xdr:colOff>
      <xdr:row>102</xdr:row>
      <xdr:rowOff>9525</xdr:rowOff>
    </xdr:to>
    <xdr:sp macro="" textlink="">
      <xdr:nvSpPr>
        <xdr:cNvPr id="11"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22869525"/>
          <a:ext cx="714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xdr:twoCellAnchor editAs="oneCell">
    <xdr:from>
      <xdr:col>3</xdr:col>
      <xdr:colOff>152400</xdr:colOff>
      <xdr:row>101</xdr:row>
      <xdr:rowOff>0</xdr:rowOff>
    </xdr:from>
    <xdr:to>
      <xdr:col>3</xdr:col>
      <xdr:colOff>2838450</xdr:colOff>
      <xdr:row>102</xdr:row>
      <xdr:rowOff>9525</xdr:rowOff>
    </xdr:to>
    <xdr:sp macro="" textlink="">
      <xdr:nvSpPr>
        <xdr:cNvPr id="12"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22869525"/>
          <a:ext cx="7239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oneCellAnchor>
    <xdr:from>
      <xdr:col>1</xdr:col>
      <xdr:colOff>28575</xdr:colOff>
      <xdr:row>14</xdr:row>
      <xdr:rowOff>0</xdr:rowOff>
    </xdr:from>
    <xdr:ext cx="714375" cy="209550"/>
    <xdr:sp macro="" textlink="">
      <xdr:nvSpPr>
        <xdr:cNvPr id="13"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3829050"/>
          <a:ext cx="714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oneCellAnchor>
  <xdr:oneCellAnchor>
    <xdr:from>
      <xdr:col>3</xdr:col>
      <xdr:colOff>152400</xdr:colOff>
      <xdr:row>14</xdr:row>
      <xdr:rowOff>0</xdr:rowOff>
    </xdr:from>
    <xdr:ext cx="723900" cy="209550"/>
    <xdr:sp macro="" textlink="">
      <xdr:nvSpPr>
        <xdr:cNvPr id="14"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3829050"/>
          <a:ext cx="7239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twoCellAnchor>
    <xdr:from>
      <xdr:col>20</xdr:col>
      <xdr:colOff>285749</xdr:colOff>
      <xdr:row>29</xdr:row>
      <xdr:rowOff>0</xdr:rowOff>
    </xdr:from>
    <xdr:to>
      <xdr:col>33</xdr:col>
      <xdr:colOff>304800</xdr:colOff>
      <xdr:row>54</xdr:row>
      <xdr:rowOff>57151</xdr:rowOff>
    </xdr:to>
    <xdr:graphicFrame macro="">
      <xdr:nvGraphicFramePr>
        <xdr:cNvPr id="15" name="グラフ 1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209550</xdr:colOff>
      <xdr:row>0</xdr:row>
      <xdr:rowOff>38100</xdr:rowOff>
    </xdr:from>
    <xdr:to>
      <xdr:col>11</xdr:col>
      <xdr:colOff>66675</xdr:colOff>
      <xdr:row>1</xdr:row>
      <xdr:rowOff>38100</xdr:rowOff>
    </xdr:to>
    <xdr:sp macro="" textlink="">
      <xdr:nvSpPr>
        <xdr:cNvPr id="17" name="テキスト ボックス 16"/>
        <xdr:cNvSpPr txBox="1"/>
      </xdr:nvSpPr>
      <xdr:spPr>
        <a:xfrm>
          <a:off x="6238875" y="38100"/>
          <a:ext cx="1304925" cy="342900"/>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102</xdr:row>
      <xdr:rowOff>0</xdr:rowOff>
    </xdr:from>
    <xdr:to>
      <xdr:col>3</xdr:col>
      <xdr:colOff>2964657</xdr:colOff>
      <xdr:row>114</xdr:row>
      <xdr:rowOff>50005</xdr:rowOff>
    </xdr:to>
    <xdr:graphicFrame macro="">
      <xdr:nvGraphicFramePr>
        <xdr:cNvPr id="4" name="グラフ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101</xdr:row>
      <xdr:rowOff>0</xdr:rowOff>
    </xdr:from>
    <xdr:to>
      <xdr:col>3</xdr:col>
      <xdr:colOff>1762125</xdr:colOff>
      <xdr:row>102</xdr:row>
      <xdr:rowOff>9525</xdr:rowOff>
    </xdr:to>
    <xdr:sp macro="" textlink="">
      <xdr:nvSpPr>
        <xdr:cNvPr id="5"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22869525"/>
          <a:ext cx="2190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xdr:twoCellAnchor editAs="oneCell">
    <xdr:from>
      <xdr:col>3</xdr:col>
      <xdr:colOff>152400</xdr:colOff>
      <xdr:row>101</xdr:row>
      <xdr:rowOff>0</xdr:rowOff>
    </xdr:from>
    <xdr:to>
      <xdr:col>3</xdr:col>
      <xdr:colOff>2838450</xdr:colOff>
      <xdr:row>102</xdr:row>
      <xdr:rowOff>9525</xdr:rowOff>
    </xdr:to>
    <xdr:sp macro="" textlink="">
      <xdr:nvSpPr>
        <xdr:cNvPr id="6"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22869525"/>
          <a:ext cx="26860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oneCellAnchor>
    <xdr:from>
      <xdr:col>1</xdr:col>
      <xdr:colOff>28575</xdr:colOff>
      <xdr:row>14</xdr:row>
      <xdr:rowOff>0</xdr:rowOff>
    </xdr:from>
    <xdr:ext cx="714375" cy="209550"/>
    <xdr:sp macro="" textlink="">
      <xdr:nvSpPr>
        <xdr:cNvPr id="7"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3829050"/>
          <a:ext cx="714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oneCellAnchor>
  <xdr:oneCellAnchor>
    <xdr:from>
      <xdr:col>3</xdr:col>
      <xdr:colOff>152400</xdr:colOff>
      <xdr:row>14</xdr:row>
      <xdr:rowOff>0</xdr:rowOff>
    </xdr:from>
    <xdr:ext cx="723900" cy="209550"/>
    <xdr:sp macro="" textlink="">
      <xdr:nvSpPr>
        <xdr:cNvPr id="8"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3829050"/>
          <a:ext cx="7239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twoCellAnchor>
    <xdr:from>
      <xdr:col>20</xdr:col>
      <xdr:colOff>285749</xdr:colOff>
      <xdr:row>29</xdr:row>
      <xdr:rowOff>0</xdr:rowOff>
    </xdr:from>
    <xdr:to>
      <xdr:col>33</xdr:col>
      <xdr:colOff>304800</xdr:colOff>
      <xdr:row>54</xdr:row>
      <xdr:rowOff>57151</xdr:rowOff>
    </xdr:to>
    <xdr:graphicFrame macro="">
      <xdr:nvGraphicFramePr>
        <xdr:cNvPr id="9" name="グラフ 8">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102</xdr:row>
      <xdr:rowOff>0</xdr:rowOff>
    </xdr:from>
    <xdr:to>
      <xdr:col>3</xdr:col>
      <xdr:colOff>2964657</xdr:colOff>
      <xdr:row>114</xdr:row>
      <xdr:rowOff>50005</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101</xdr:row>
      <xdr:rowOff>0</xdr:rowOff>
    </xdr:from>
    <xdr:to>
      <xdr:col>3</xdr:col>
      <xdr:colOff>1762125</xdr:colOff>
      <xdr:row>102</xdr:row>
      <xdr:rowOff>9525</xdr:rowOff>
    </xdr:to>
    <xdr:sp macro="" textlink="">
      <xdr:nvSpPr>
        <xdr:cNvPr id="4"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22869525"/>
          <a:ext cx="2190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xdr:twoCellAnchor editAs="oneCell">
    <xdr:from>
      <xdr:col>3</xdr:col>
      <xdr:colOff>152400</xdr:colOff>
      <xdr:row>101</xdr:row>
      <xdr:rowOff>0</xdr:rowOff>
    </xdr:from>
    <xdr:to>
      <xdr:col>3</xdr:col>
      <xdr:colOff>2838450</xdr:colOff>
      <xdr:row>102</xdr:row>
      <xdr:rowOff>9525</xdr:rowOff>
    </xdr:to>
    <xdr:sp macro="" textlink="">
      <xdr:nvSpPr>
        <xdr:cNvPr id="5"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22869525"/>
          <a:ext cx="26860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oneCellAnchor>
    <xdr:from>
      <xdr:col>1</xdr:col>
      <xdr:colOff>28575</xdr:colOff>
      <xdr:row>14</xdr:row>
      <xdr:rowOff>0</xdr:rowOff>
    </xdr:from>
    <xdr:ext cx="714375" cy="209550"/>
    <xdr:sp macro="" textlink="">
      <xdr:nvSpPr>
        <xdr:cNvPr id="6" name="Option 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57175" y="3829050"/>
          <a:ext cx="714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oneCellAnchor>
  <xdr:oneCellAnchor>
    <xdr:from>
      <xdr:col>3</xdr:col>
      <xdr:colOff>152400</xdr:colOff>
      <xdr:row>14</xdr:row>
      <xdr:rowOff>0</xdr:rowOff>
    </xdr:from>
    <xdr:ext cx="723900" cy="209550"/>
    <xdr:sp macro="" textlink="">
      <xdr:nvSpPr>
        <xdr:cNvPr id="7" name="Option Button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838200" y="3829050"/>
          <a:ext cx="7239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twoCellAnchor>
    <xdr:from>
      <xdr:col>20</xdr:col>
      <xdr:colOff>285749</xdr:colOff>
      <xdr:row>29</xdr:row>
      <xdr:rowOff>0</xdr:rowOff>
    </xdr:from>
    <xdr:to>
      <xdr:col>33</xdr:col>
      <xdr:colOff>304800</xdr:colOff>
      <xdr:row>54</xdr:row>
      <xdr:rowOff>57151</xdr:rowOff>
    </xdr:to>
    <xdr:graphicFrame macro="">
      <xdr:nvGraphicFramePr>
        <xdr:cNvPr id="8" name="グラフ 7">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tzk.graffer.jp/pref-oita/smart-apply/surveys-alias/5saijisidounokiroku-syugakuzensiset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tzk.graffer.jp/pref-oita/smart-apply/surveys-alias/5saijisidounokiroku-syugakuzensisetu"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90" zoomScaleNormal="80" zoomScaleSheetLayoutView="90" workbookViewId="0">
      <selection activeCell="A3" sqref="A3:N3"/>
    </sheetView>
  </sheetViews>
  <sheetFormatPr defaultColWidth="6.875" defaultRowHeight="13.5"/>
  <cols>
    <col min="1" max="1" width="1.75" style="54" customWidth="1"/>
    <col min="2" max="14" width="6.375" style="56" customWidth="1"/>
    <col min="15" max="16384" width="6.875" style="56"/>
  </cols>
  <sheetData>
    <row r="1" spans="1:16" ht="18.75">
      <c r="B1" s="55"/>
      <c r="C1" s="55"/>
      <c r="D1" s="55"/>
      <c r="E1" s="77" t="s">
        <v>119</v>
      </c>
      <c r="F1" s="77"/>
      <c r="G1" s="77"/>
      <c r="H1" s="77"/>
      <c r="I1" s="77"/>
      <c r="J1" s="77"/>
      <c r="K1" s="78"/>
      <c r="L1" s="79" t="s">
        <v>120</v>
      </c>
      <c r="M1" s="80"/>
      <c r="N1" s="81"/>
    </row>
    <row r="2" spans="1:16" ht="14.25" thickBot="1">
      <c r="L2" s="82"/>
      <c r="M2" s="83"/>
      <c r="N2" s="84"/>
    </row>
    <row r="3" spans="1:16" ht="18.75" customHeight="1">
      <c r="A3" s="68" t="s">
        <v>121</v>
      </c>
      <c r="B3" s="68"/>
      <c r="C3" s="68"/>
      <c r="D3" s="68"/>
      <c r="E3" s="68"/>
      <c r="F3" s="68"/>
      <c r="G3" s="68"/>
      <c r="H3" s="68"/>
      <c r="I3" s="68"/>
      <c r="J3" s="68"/>
      <c r="K3" s="68"/>
      <c r="L3" s="68"/>
      <c r="M3" s="68"/>
      <c r="N3" s="68"/>
    </row>
    <row r="4" spans="1:16" ht="68.25" customHeight="1">
      <c r="A4" s="57" t="s">
        <v>122</v>
      </c>
      <c r="B4" s="74" t="s">
        <v>123</v>
      </c>
      <c r="C4" s="75"/>
      <c r="D4" s="75"/>
      <c r="E4" s="75"/>
      <c r="F4" s="75"/>
      <c r="G4" s="75"/>
      <c r="H4" s="75"/>
      <c r="I4" s="75"/>
      <c r="J4" s="75"/>
      <c r="K4" s="75"/>
      <c r="L4" s="75"/>
      <c r="M4" s="75"/>
      <c r="N4" s="75"/>
    </row>
    <row r="5" spans="1:16" ht="14.25">
      <c r="A5" s="58"/>
      <c r="B5" s="59"/>
      <c r="C5" s="59"/>
      <c r="D5" s="59"/>
      <c r="E5" s="59"/>
      <c r="F5" s="59"/>
      <c r="G5" s="59"/>
      <c r="H5" s="59"/>
      <c r="I5" s="59"/>
      <c r="J5" s="59"/>
      <c r="K5" s="59"/>
      <c r="L5" s="59"/>
      <c r="M5" s="59"/>
      <c r="N5" s="59"/>
    </row>
    <row r="6" spans="1:16" ht="51.75" customHeight="1">
      <c r="A6" s="60" t="s">
        <v>122</v>
      </c>
      <c r="B6" s="73" t="s">
        <v>124</v>
      </c>
      <c r="C6" s="73"/>
      <c r="D6" s="73"/>
      <c r="E6" s="73"/>
      <c r="F6" s="73"/>
      <c r="G6" s="73"/>
      <c r="H6" s="73"/>
      <c r="I6" s="73"/>
      <c r="J6" s="73"/>
      <c r="K6" s="73"/>
      <c r="L6" s="73"/>
      <c r="M6" s="73"/>
      <c r="N6" s="73"/>
    </row>
    <row r="7" spans="1:16" ht="14.25">
      <c r="A7" s="60"/>
      <c r="B7" s="60"/>
      <c r="C7" s="60"/>
      <c r="D7" s="60"/>
      <c r="E7" s="60"/>
      <c r="F7" s="60"/>
      <c r="G7" s="60"/>
      <c r="H7" s="60"/>
      <c r="I7" s="60"/>
      <c r="J7" s="60"/>
      <c r="K7" s="60"/>
      <c r="L7" s="60"/>
      <c r="M7" s="60"/>
      <c r="N7" s="60"/>
    </row>
    <row r="8" spans="1:16" ht="34.5" customHeight="1">
      <c r="A8" s="60" t="s">
        <v>122</v>
      </c>
      <c r="B8" s="73" t="s">
        <v>158</v>
      </c>
      <c r="C8" s="73"/>
      <c r="D8" s="73"/>
      <c r="E8" s="73"/>
      <c r="F8" s="73"/>
      <c r="G8" s="73"/>
      <c r="H8" s="73"/>
      <c r="I8" s="73"/>
      <c r="J8" s="73"/>
      <c r="K8" s="73"/>
      <c r="L8" s="73"/>
      <c r="M8" s="73"/>
      <c r="N8" s="73"/>
    </row>
    <row r="9" spans="1:16" ht="14.25">
      <c r="A9" s="60"/>
      <c r="B9" s="60"/>
      <c r="C9" s="60"/>
      <c r="D9" s="60"/>
      <c r="E9" s="60"/>
      <c r="F9" s="60"/>
      <c r="G9" s="60"/>
      <c r="H9" s="60"/>
      <c r="I9" s="60"/>
      <c r="J9" s="60"/>
      <c r="K9" s="60"/>
      <c r="L9" s="60"/>
      <c r="M9" s="60"/>
      <c r="N9" s="60"/>
    </row>
    <row r="10" spans="1:16" ht="18.75" customHeight="1">
      <c r="A10" s="68" t="s">
        <v>126</v>
      </c>
      <c r="B10" s="68"/>
      <c r="C10" s="68"/>
      <c r="D10" s="68"/>
      <c r="E10" s="68"/>
      <c r="F10" s="68"/>
      <c r="G10" s="68"/>
      <c r="H10" s="68"/>
      <c r="I10" s="68"/>
      <c r="J10" s="68"/>
      <c r="K10" s="68"/>
      <c r="L10" s="68"/>
      <c r="M10" s="68"/>
      <c r="N10" s="68"/>
    </row>
    <row r="11" spans="1:16" ht="68.25" customHeight="1">
      <c r="A11" s="60" t="s">
        <v>122</v>
      </c>
      <c r="B11" s="74" t="s">
        <v>127</v>
      </c>
      <c r="C11" s="75"/>
      <c r="D11" s="75"/>
      <c r="E11" s="75"/>
      <c r="F11" s="75"/>
      <c r="G11" s="75"/>
      <c r="H11" s="75"/>
      <c r="I11" s="75"/>
      <c r="J11" s="75"/>
      <c r="K11" s="75"/>
      <c r="L11" s="75"/>
      <c r="M11" s="75"/>
      <c r="N11" s="75"/>
      <c r="P11" s="61"/>
    </row>
    <row r="12" spans="1:16" ht="14.25">
      <c r="A12" s="60"/>
      <c r="B12" s="60"/>
      <c r="C12" s="60"/>
      <c r="D12" s="60"/>
      <c r="E12" s="60"/>
      <c r="F12" s="60"/>
      <c r="G12" s="60"/>
      <c r="H12" s="60"/>
      <c r="I12" s="60"/>
      <c r="J12" s="60"/>
      <c r="K12" s="60"/>
      <c r="L12" s="60"/>
      <c r="M12" s="60"/>
      <c r="N12" s="60"/>
    </row>
    <row r="13" spans="1:16" ht="34.5" customHeight="1">
      <c r="A13" s="60" t="s">
        <v>122</v>
      </c>
      <c r="B13" s="73" t="s">
        <v>155</v>
      </c>
      <c r="C13" s="73"/>
      <c r="D13" s="73"/>
      <c r="E13" s="73"/>
      <c r="F13" s="73"/>
      <c r="G13" s="73"/>
      <c r="H13" s="73"/>
      <c r="I13" s="73"/>
      <c r="J13" s="73"/>
      <c r="K13" s="73"/>
      <c r="L13" s="73"/>
      <c r="M13" s="73"/>
      <c r="N13" s="73"/>
    </row>
    <row r="14" spans="1:16" ht="14.25">
      <c r="A14" s="60"/>
      <c r="B14" s="60"/>
      <c r="C14" s="60"/>
      <c r="D14" s="60"/>
      <c r="E14" s="60"/>
      <c r="F14" s="60"/>
      <c r="G14" s="60"/>
      <c r="H14" s="60"/>
      <c r="I14" s="60"/>
      <c r="J14" s="60"/>
      <c r="K14" s="60"/>
      <c r="L14" s="60"/>
      <c r="M14" s="60"/>
      <c r="N14" s="60"/>
    </row>
    <row r="15" spans="1:16" ht="34.5" customHeight="1">
      <c r="A15" s="60" t="s">
        <v>122</v>
      </c>
      <c r="B15" s="73" t="s">
        <v>128</v>
      </c>
      <c r="C15" s="73"/>
      <c r="D15" s="73"/>
      <c r="E15" s="73"/>
      <c r="F15" s="73"/>
      <c r="G15" s="73"/>
      <c r="H15" s="73"/>
      <c r="I15" s="73"/>
      <c r="J15" s="73"/>
      <c r="K15" s="73"/>
      <c r="L15" s="73"/>
      <c r="M15" s="73"/>
      <c r="N15" s="73"/>
    </row>
    <row r="16" spans="1:16" ht="14.25">
      <c r="A16" s="60"/>
      <c r="B16" s="60"/>
      <c r="C16" s="60"/>
      <c r="D16" s="60"/>
      <c r="E16" s="60"/>
      <c r="F16" s="60"/>
      <c r="G16" s="60"/>
      <c r="H16" s="60"/>
      <c r="I16" s="60"/>
      <c r="J16" s="60"/>
      <c r="K16" s="60"/>
      <c r="L16" s="60"/>
      <c r="M16" s="60"/>
      <c r="N16" s="60"/>
    </row>
    <row r="17" spans="1:16" ht="34.5" customHeight="1">
      <c r="A17" s="60" t="s">
        <v>122</v>
      </c>
      <c r="B17" s="73" t="s">
        <v>129</v>
      </c>
      <c r="C17" s="73"/>
      <c r="D17" s="73"/>
      <c r="E17" s="73"/>
      <c r="F17" s="73"/>
      <c r="G17" s="73"/>
      <c r="H17" s="73"/>
      <c r="I17" s="73"/>
      <c r="J17" s="73"/>
      <c r="K17" s="73"/>
      <c r="L17" s="73"/>
      <c r="M17" s="73"/>
      <c r="N17" s="73"/>
    </row>
    <row r="18" spans="1:16" ht="14.25">
      <c r="A18" s="60"/>
      <c r="B18" s="60"/>
      <c r="C18" s="60"/>
      <c r="D18" s="60"/>
      <c r="E18" s="60"/>
      <c r="F18" s="60"/>
      <c r="G18" s="60"/>
      <c r="H18" s="60"/>
      <c r="I18" s="60"/>
      <c r="J18" s="60"/>
      <c r="K18" s="60"/>
      <c r="L18" s="60"/>
      <c r="M18" s="60"/>
      <c r="N18" s="60"/>
    </row>
    <row r="19" spans="1:16" ht="18.75" customHeight="1">
      <c r="A19" s="68" t="s">
        <v>130</v>
      </c>
      <c r="B19" s="68"/>
      <c r="C19" s="68"/>
      <c r="D19" s="68"/>
      <c r="E19" s="68"/>
      <c r="F19" s="68"/>
      <c r="G19" s="68"/>
      <c r="H19" s="68"/>
      <c r="I19" s="68"/>
      <c r="J19" s="68"/>
      <c r="K19" s="68"/>
      <c r="L19" s="68"/>
      <c r="M19" s="68"/>
      <c r="N19" s="68"/>
    </row>
    <row r="20" spans="1:16" ht="51.75" customHeight="1">
      <c r="A20" s="60" t="s">
        <v>122</v>
      </c>
      <c r="B20" s="73" t="s">
        <v>131</v>
      </c>
      <c r="C20" s="73"/>
      <c r="D20" s="73"/>
      <c r="E20" s="73"/>
      <c r="F20" s="73"/>
      <c r="G20" s="73"/>
      <c r="H20" s="73"/>
      <c r="I20" s="73"/>
      <c r="J20" s="73"/>
      <c r="K20" s="73"/>
      <c r="L20" s="73"/>
      <c r="M20" s="73"/>
      <c r="N20" s="73"/>
    </row>
    <row r="21" spans="1:16" ht="14.25">
      <c r="A21" s="60"/>
      <c r="B21" s="60"/>
      <c r="C21" s="60"/>
      <c r="D21" s="60"/>
      <c r="E21" s="60"/>
      <c r="F21" s="60"/>
      <c r="G21" s="60"/>
      <c r="H21" s="60"/>
      <c r="I21" s="60"/>
      <c r="J21" s="60"/>
      <c r="K21" s="60"/>
      <c r="L21" s="60"/>
      <c r="M21" s="60"/>
      <c r="N21" s="60"/>
    </row>
    <row r="22" spans="1:16" ht="18" customHeight="1">
      <c r="A22" s="68" t="s">
        <v>132</v>
      </c>
      <c r="B22" s="68"/>
      <c r="C22" s="68"/>
      <c r="D22" s="68"/>
      <c r="E22" s="68"/>
      <c r="F22" s="68"/>
      <c r="G22" s="68"/>
      <c r="H22" s="68"/>
      <c r="I22" s="68"/>
      <c r="J22" s="68"/>
      <c r="K22" s="68"/>
      <c r="L22" s="68"/>
      <c r="M22" s="68"/>
      <c r="N22" s="68"/>
    </row>
    <row r="23" spans="1:16" ht="34.5" customHeight="1">
      <c r="A23" s="60" t="s">
        <v>122</v>
      </c>
      <c r="B23" s="73" t="s">
        <v>133</v>
      </c>
      <c r="C23" s="73"/>
      <c r="D23" s="73"/>
      <c r="E23" s="73"/>
      <c r="F23" s="73"/>
      <c r="G23" s="73"/>
      <c r="H23" s="73"/>
      <c r="I23" s="73"/>
      <c r="J23" s="73"/>
      <c r="K23" s="73"/>
      <c r="L23" s="73"/>
      <c r="M23" s="73"/>
      <c r="N23" s="73"/>
    </row>
    <row r="24" spans="1:16" ht="14.25">
      <c r="A24" s="60"/>
      <c r="B24" s="60"/>
      <c r="C24" s="60"/>
      <c r="D24" s="60"/>
      <c r="E24" s="60"/>
      <c r="F24" s="60"/>
      <c r="G24" s="60"/>
      <c r="H24" s="60"/>
      <c r="I24" s="60"/>
      <c r="J24" s="60"/>
      <c r="K24" s="60"/>
      <c r="L24" s="60"/>
      <c r="M24" s="60"/>
      <c r="N24" s="60"/>
    </row>
    <row r="25" spans="1:16" ht="34.5" customHeight="1">
      <c r="A25" s="60" t="s">
        <v>122</v>
      </c>
      <c r="B25" s="73" t="s">
        <v>134</v>
      </c>
      <c r="C25" s="73"/>
      <c r="D25" s="73"/>
      <c r="E25" s="73"/>
      <c r="F25" s="73"/>
      <c r="G25" s="73"/>
      <c r="H25" s="73"/>
      <c r="I25" s="73"/>
      <c r="J25" s="73"/>
      <c r="K25" s="73"/>
      <c r="L25" s="73"/>
      <c r="M25" s="73"/>
      <c r="N25" s="73"/>
    </row>
    <row r="26" spans="1:16" ht="14.25">
      <c r="A26" s="60"/>
      <c r="B26" s="60"/>
      <c r="C26" s="60"/>
      <c r="D26" s="60"/>
      <c r="E26" s="60"/>
      <c r="F26" s="60"/>
      <c r="G26" s="60"/>
      <c r="H26" s="60"/>
      <c r="I26" s="60"/>
      <c r="J26" s="60"/>
      <c r="K26" s="60"/>
      <c r="L26" s="60"/>
      <c r="M26" s="60"/>
      <c r="N26" s="60"/>
    </row>
    <row r="27" spans="1:16" ht="18" customHeight="1">
      <c r="A27" s="76" t="s">
        <v>135</v>
      </c>
      <c r="B27" s="76"/>
      <c r="C27" s="76"/>
      <c r="D27" s="76"/>
      <c r="E27" s="76"/>
      <c r="F27" s="76"/>
      <c r="G27" s="76"/>
      <c r="H27" s="76"/>
      <c r="I27" s="76"/>
      <c r="J27" s="76"/>
      <c r="K27" s="76"/>
      <c r="L27" s="76"/>
      <c r="M27" s="76"/>
      <c r="N27" s="76"/>
    </row>
    <row r="28" spans="1:16" ht="75" customHeight="1">
      <c r="A28" s="73" t="s">
        <v>136</v>
      </c>
      <c r="B28" s="73"/>
      <c r="C28" s="73"/>
      <c r="D28" s="73"/>
      <c r="E28" s="73"/>
      <c r="F28" s="73"/>
      <c r="G28" s="73"/>
      <c r="H28" s="73"/>
      <c r="I28" s="73"/>
      <c r="J28" s="73"/>
      <c r="K28" s="73"/>
      <c r="L28" s="73"/>
      <c r="M28" s="73"/>
      <c r="N28" s="73"/>
      <c r="P28" s="61"/>
    </row>
    <row r="30" spans="1:16" ht="19.5" customHeight="1">
      <c r="A30" s="69" t="s">
        <v>137</v>
      </c>
      <c r="B30" s="69"/>
      <c r="C30" s="69"/>
      <c r="D30" s="69"/>
      <c r="E30" s="69"/>
      <c r="F30" s="69"/>
      <c r="G30" s="69"/>
      <c r="H30" s="69"/>
      <c r="I30" s="69"/>
      <c r="J30" s="69"/>
      <c r="K30" s="69"/>
      <c r="L30" s="69"/>
      <c r="M30" s="69"/>
      <c r="N30" s="69"/>
    </row>
    <row r="33" spans="1:14">
      <c r="A33" s="70" t="s">
        <v>138</v>
      </c>
      <c r="B33" s="70"/>
      <c r="C33" s="70"/>
      <c r="D33" s="70"/>
      <c r="E33" s="70"/>
      <c r="F33" s="70"/>
      <c r="G33" s="70"/>
      <c r="H33" s="70"/>
      <c r="I33" s="70"/>
      <c r="J33" s="70"/>
      <c r="K33" s="70"/>
      <c r="L33" s="70"/>
      <c r="M33" s="70"/>
      <c r="N33" s="70"/>
    </row>
    <row r="34" spans="1:14">
      <c r="A34" s="70"/>
      <c r="B34" s="70"/>
      <c r="C34" s="70"/>
      <c r="D34" s="70"/>
      <c r="E34" s="70"/>
      <c r="F34" s="70"/>
      <c r="G34" s="70"/>
      <c r="H34" s="70"/>
      <c r="I34" s="70"/>
      <c r="J34" s="70"/>
      <c r="K34" s="70"/>
      <c r="L34" s="70"/>
      <c r="M34" s="70"/>
      <c r="N34" s="70"/>
    </row>
    <row r="35" spans="1:14">
      <c r="A35" s="70"/>
      <c r="B35" s="70"/>
      <c r="C35" s="70"/>
      <c r="D35" s="70"/>
      <c r="E35" s="70"/>
      <c r="F35" s="70"/>
      <c r="G35" s="70"/>
      <c r="H35" s="70"/>
      <c r="I35" s="70"/>
      <c r="J35" s="70"/>
      <c r="K35" s="70"/>
      <c r="L35" s="70"/>
      <c r="M35" s="70"/>
      <c r="N35" s="70"/>
    </row>
    <row r="37" spans="1:14" ht="14.25" customHeight="1">
      <c r="A37" s="69" t="s">
        <v>139</v>
      </c>
      <c r="B37" s="69"/>
      <c r="C37" s="69"/>
      <c r="D37" s="69"/>
      <c r="E37" s="69"/>
      <c r="F37" s="69"/>
      <c r="G37" s="69"/>
      <c r="H37" s="69"/>
      <c r="I37" s="69"/>
      <c r="J37" s="69"/>
      <c r="K37" s="69"/>
      <c r="L37" s="69"/>
      <c r="M37" s="69"/>
      <c r="N37" s="69"/>
    </row>
    <row r="38" spans="1:14">
      <c r="A38" s="69"/>
      <c r="B38" s="69"/>
      <c r="C38" s="69"/>
      <c r="D38" s="69"/>
      <c r="E38" s="69"/>
      <c r="F38" s="69"/>
      <c r="G38" s="69"/>
      <c r="H38" s="69"/>
      <c r="I38" s="69"/>
      <c r="J38" s="69"/>
      <c r="K38" s="69"/>
      <c r="L38" s="69"/>
      <c r="M38" s="69"/>
      <c r="N38" s="69"/>
    </row>
    <row r="41" spans="1:14">
      <c r="A41" s="71" t="s">
        <v>140</v>
      </c>
      <c r="B41" s="70"/>
      <c r="C41" s="70"/>
      <c r="D41" s="70"/>
      <c r="E41" s="70"/>
      <c r="F41" s="70"/>
      <c r="G41" s="70"/>
      <c r="H41" s="70"/>
      <c r="I41" s="70"/>
      <c r="J41" s="70"/>
      <c r="K41" s="70"/>
      <c r="L41" s="70"/>
      <c r="M41" s="70"/>
      <c r="N41" s="70"/>
    </row>
    <row r="42" spans="1:14">
      <c r="A42" s="70"/>
      <c r="B42" s="70"/>
      <c r="C42" s="70"/>
      <c r="D42" s="70"/>
      <c r="E42" s="70"/>
      <c r="F42" s="70"/>
      <c r="G42" s="70"/>
      <c r="H42" s="70"/>
      <c r="I42" s="70"/>
      <c r="J42" s="70"/>
      <c r="K42" s="70"/>
      <c r="L42" s="70"/>
      <c r="M42" s="70"/>
      <c r="N42" s="70"/>
    </row>
    <row r="43" spans="1:14">
      <c r="A43" s="70"/>
      <c r="B43" s="70"/>
      <c r="C43" s="70"/>
      <c r="D43" s="70"/>
      <c r="E43" s="70"/>
      <c r="F43" s="70"/>
      <c r="G43" s="70"/>
      <c r="H43" s="70"/>
      <c r="I43" s="70"/>
      <c r="J43" s="70"/>
      <c r="K43" s="70"/>
      <c r="L43" s="70"/>
      <c r="M43" s="70"/>
      <c r="N43" s="70"/>
    </row>
    <row r="45" spans="1:14" ht="13.5" customHeight="1">
      <c r="A45" s="62"/>
      <c r="B45" s="63"/>
      <c r="C45" s="72" t="s">
        <v>141</v>
      </c>
      <c r="D45" s="72"/>
      <c r="E45" s="72"/>
      <c r="F45" s="72"/>
      <c r="G45" s="72"/>
      <c r="H45" s="72"/>
      <c r="I45" s="72"/>
      <c r="J45" s="72"/>
      <c r="K45" s="72"/>
      <c r="L45" s="72"/>
      <c r="M45" s="72"/>
      <c r="N45" s="63"/>
    </row>
    <row r="46" spans="1:14" ht="13.5" customHeight="1">
      <c r="A46" s="63"/>
      <c r="B46" s="63"/>
      <c r="C46" s="72"/>
      <c r="D46" s="72"/>
      <c r="E46" s="72"/>
      <c r="F46" s="72"/>
      <c r="G46" s="72"/>
      <c r="H46" s="72"/>
      <c r="I46" s="72"/>
      <c r="J46" s="72"/>
      <c r="K46" s="72"/>
      <c r="L46" s="72"/>
      <c r="M46" s="72"/>
      <c r="N46" s="63"/>
    </row>
    <row r="47" spans="1:14" ht="13.5" customHeight="1">
      <c r="A47" s="63"/>
      <c r="B47" s="63"/>
      <c r="C47" s="72"/>
      <c r="D47" s="72"/>
      <c r="E47" s="72"/>
      <c r="F47" s="72"/>
      <c r="G47" s="72"/>
      <c r="H47" s="72"/>
      <c r="I47" s="72"/>
      <c r="J47" s="72"/>
      <c r="K47" s="72"/>
      <c r="L47" s="72"/>
      <c r="M47" s="72"/>
      <c r="N47" s="63"/>
    </row>
    <row r="64" spans="2:14" ht="21.75" customHeight="1">
      <c r="B64" s="68" t="s">
        <v>142</v>
      </c>
      <c r="C64" s="68"/>
      <c r="D64" s="68"/>
      <c r="E64" s="68"/>
      <c r="F64" s="68"/>
      <c r="G64" s="68"/>
      <c r="H64" s="68"/>
      <c r="I64" s="68"/>
      <c r="J64" s="68"/>
      <c r="K64" s="68"/>
      <c r="L64" s="68"/>
      <c r="M64" s="68"/>
      <c r="N64" s="68"/>
    </row>
    <row r="65" spans="2:14" ht="21.75" customHeight="1">
      <c r="B65" s="68" t="s">
        <v>143</v>
      </c>
      <c r="C65" s="68"/>
      <c r="D65" s="68"/>
      <c r="E65" s="68"/>
      <c r="F65" s="68"/>
      <c r="G65" s="68"/>
      <c r="H65" s="68"/>
      <c r="I65" s="68"/>
      <c r="J65" s="68"/>
      <c r="K65" s="68"/>
      <c r="L65" s="68"/>
      <c r="M65" s="68"/>
      <c r="N65" s="68"/>
    </row>
    <row r="66" spans="2:14" ht="21.75" customHeight="1">
      <c r="B66" s="68" t="s">
        <v>144</v>
      </c>
      <c r="C66" s="68"/>
      <c r="D66" s="68"/>
      <c r="E66" s="68"/>
      <c r="F66" s="68"/>
      <c r="G66" s="68"/>
      <c r="H66" s="68"/>
      <c r="I66" s="68"/>
      <c r="J66" s="68"/>
      <c r="K66" s="68"/>
      <c r="L66" s="68"/>
      <c r="M66" s="68"/>
      <c r="N66" s="68"/>
    </row>
  </sheetData>
  <mergeCells count="26">
    <mergeCell ref="B8:N8"/>
    <mergeCell ref="E1:K1"/>
    <mergeCell ref="L1:N2"/>
    <mergeCell ref="A3:N3"/>
    <mergeCell ref="B4:N4"/>
    <mergeCell ref="B6:N6"/>
    <mergeCell ref="A28:N28"/>
    <mergeCell ref="A10:N10"/>
    <mergeCell ref="B11:N11"/>
    <mergeCell ref="B13:N13"/>
    <mergeCell ref="B15:N15"/>
    <mergeCell ref="B17:N17"/>
    <mergeCell ref="A19:N19"/>
    <mergeCell ref="B20:N20"/>
    <mergeCell ref="A22:N22"/>
    <mergeCell ref="B23:N23"/>
    <mergeCell ref="B25:N25"/>
    <mergeCell ref="A27:N27"/>
    <mergeCell ref="B65:N65"/>
    <mergeCell ref="B66:N66"/>
    <mergeCell ref="A30:N30"/>
    <mergeCell ref="A33:N35"/>
    <mergeCell ref="A37:N38"/>
    <mergeCell ref="A41:N43"/>
    <mergeCell ref="C45:M47"/>
    <mergeCell ref="B64:N64"/>
  </mergeCells>
  <phoneticPr fontId="1"/>
  <hyperlinks>
    <hyperlink ref="C45" r:id="rId1"/>
  </hyperlinks>
  <printOptions horizontalCentered="1"/>
  <pageMargins left="0.78740157480314965" right="0.78740157480314965" top="0.59055118110236227" bottom="0.59055118110236227"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zoomScale="90" zoomScaleNormal="100" zoomScaleSheetLayoutView="90" workbookViewId="0">
      <selection activeCell="B65" sqref="B65"/>
    </sheetView>
  </sheetViews>
  <sheetFormatPr defaultColWidth="6.875" defaultRowHeight="13.5"/>
  <cols>
    <col min="1" max="1" width="1.75" style="54" customWidth="1"/>
    <col min="2" max="14" width="6.375" style="56" customWidth="1"/>
    <col min="15" max="16384" width="6.875" style="56"/>
  </cols>
  <sheetData>
    <row r="1" spans="1:16" ht="18.75">
      <c r="B1" s="55"/>
      <c r="C1" s="55"/>
      <c r="D1" s="55"/>
      <c r="E1" s="85" t="s">
        <v>119</v>
      </c>
      <c r="F1" s="85"/>
      <c r="G1" s="85"/>
      <c r="H1" s="85"/>
      <c r="I1" s="85"/>
      <c r="J1" s="85"/>
      <c r="K1" s="85"/>
      <c r="L1" s="79" t="s">
        <v>145</v>
      </c>
      <c r="M1" s="80"/>
      <c r="N1" s="81"/>
    </row>
    <row r="2" spans="1:16" ht="14.25" thickBot="1">
      <c r="L2" s="82"/>
      <c r="M2" s="83"/>
      <c r="N2" s="84"/>
    </row>
    <row r="3" spans="1:16" ht="18.75">
      <c r="L3" s="64"/>
      <c r="M3" s="64"/>
      <c r="N3" s="64"/>
    </row>
    <row r="4" spans="1:16" ht="22.5" customHeight="1">
      <c r="A4" s="68" t="s">
        <v>121</v>
      </c>
      <c r="B4" s="68"/>
      <c r="C4" s="68"/>
      <c r="D4" s="68"/>
      <c r="E4" s="68"/>
      <c r="F4" s="68"/>
      <c r="G4" s="68"/>
      <c r="H4" s="68"/>
      <c r="I4" s="68"/>
      <c r="J4" s="68"/>
      <c r="K4" s="68"/>
      <c r="L4" s="68"/>
      <c r="M4" s="68"/>
      <c r="N4" s="68"/>
    </row>
    <row r="5" spans="1:16" ht="75" customHeight="1">
      <c r="A5" s="57" t="s">
        <v>122</v>
      </c>
      <c r="B5" s="74" t="s">
        <v>153</v>
      </c>
      <c r="C5" s="75"/>
      <c r="D5" s="75"/>
      <c r="E5" s="75"/>
      <c r="F5" s="75"/>
      <c r="G5" s="75"/>
      <c r="H5" s="75"/>
      <c r="I5" s="75"/>
      <c r="J5" s="75"/>
      <c r="K5" s="75"/>
      <c r="L5" s="75"/>
      <c r="M5" s="75"/>
      <c r="N5" s="75"/>
    </row>
    <row r="6" spans="1:16" ht="14.25">
      <c r="A6" s="58"/>
      <c r="B6" s="59"/>
      <c r="C6" s="59"/>
      <c r="D6" s="59"/>
      <c r="E6" s="59"/>
      <c r="F6" s="59"/>
      <c r="G6" s="59"/>
      <c r="H6" s="59"/>
      <c r="I6" s="59"/>
      <c r="J6" s="59"/>
      <c r="K6" s="59"/>
      <c r="L6" s="59"/>
      <c r="M6" s="59"/>
      <c r="N6" s="59"/>
    </row>
    <row r="7" spans="1:16" ht="56.25" customHeight="1">
      <c r="A7" s="60" t="s">
        <v>122</v>
      </c>
      <c r="B7" s="73" t="s">
        <v>146</v>
      </c>
      <c r="C7" s="73"/>
      <c r="D7" s="73"/>
      <c r="E7" s="73"/>
      <c r="F7" s="73"/>
      <c r="G7" s="73"/>
      <c r="H7" s="73"/>
      <c r="I7" s="73"/>
      <c r="J7" s="73"/>
      <c r="K7" s="73"/>
      <c r="L7" s="73"/>
      <c r="M7" s="73"/>
      <c r="N7" s="73"/>
    </row>
    <row r="8" spans="1:16" ht="14.25">
      <c r="A8" s="60"/>
      <c r="B8" s="60"/>
      <c r="C8" s="60"/>
      <c r="D8" s="60"/>
      <c r="E8" s="60"/>
      <c r="F8" s="60"/>
      <c r="G8" s="60"/>
      <c r="H8" s="60"/>
      <c r="I8" s="60"/>
      <c r="J8" s="60"/>
      <c r="K8" s="60"/>
      <c r="L8" s="60"/>
      <c r="M8" s="60"/>
      <c r="N8" s="60"/>
    </row>
    <row r="9" spans="1:16" ht="56.25" customHeight="1">
      <c r="A9" s="60" t="s">
        <v>122</v>
      </c>
      <c r="B9" s="74" t="s">
        <v>154</v>
      </c>
      <c r="C9" s="75"/>
      <c r="D9" s="75"/>
      <c r="E9" s="75"/>
      <c r="F9" s="75"/>
      <c r="G9" s="75"/>
      <c r="H9" s="75"/>
      <c r="I9" s="75"/>
      <c r="J9" s="75"/>
      <c r="K9" s="75"/>
      <c r="L9" s="75"/>
      <c r="M9" s="75"/>
      <c r="N9" s="75"/>
      <c r="P9" s="61"/>
    </row>
    <row r="10" spans="1:16" ht="14.25">
      <c r="A10" s="60"/>
      <c r="B10" s="60"/>
      <c r="C10" s="60"/>
      <c r="D10" s="60"/>
      <c r="E10" s="60"/>
      <c r="F10" s="60"/>
      <c r="G10" s="60"/>
      <c r="H10" s="60"/>
      <c r="I10" s="60"/>
      <c r="J10" s="60"/>
      <c r="K10" s="60"/>
      <c r="L10" s="60"/>
      <c r="M10" s="60"/>
      <c r="N10" s="60"/>
    </row>
    <row r="11" spans="1:16" ht="37.5" customHeight="1">
      <c r="A11" s="60" t="s">
        <v>122</v>
      </c>
      <c r="B11" s="73" t="s">
        <v>125</v>
      </c>
      <c r="C11" s="73"/>
      <c r="D11" s="73"/>
      <c r="E11" s="73"/>
      <c r="F11" s="73"/>
      <c r="G11" s="73"/>
      <c r="H11" s="73"/>
      <c r="I11" s="73"/>
      <c r="J11" s="73"/>
      <c r="K11" s="73"/>
      <c r="L11" s="73"/>
      <c r="M11" s="73"/>
      <c r="N11" s="73"/>
    </row>
    <row r="12" spans="1:16" ht="14.25">
      <c r="A12" s="60"/>
      <c r="B12" s="60"/>
      <c r="C12" s="60"/>
      <c r="D12" s="60"/>
      <c r="E12" s="60"/>
      <c r="F12" s="60"/>
      <c r="G12" s="60"/>
      <c r="H12" s="60"/>
      <c r="I12" s="60"/>
      <c r="J12" s="60"/>
      <c r="K12" s="60"/>
      <c r="L12" s="60"/>
      <c r="M12" s="60"/>
      <c r="N12" s="60"/>
    </row>
    <row r="13" spans="1:16" ht="18.75" customHeight="1">
      <c r="A13" s="60" t="s">
        <v>122</v>
      </c>
      <c r="B13" s="73" t="s">
        <v>147</v>
      </c>
      <c r="C13" s="73"/>
      <c r="D13" s="73"/>
      <c r="E13" s="73"/>
      <c r="F13" s="73"/>
      <c r="G13" s="73"/>
      <c r="H13" s="73"/>
      <c r="I13" s="73"/>
      <c r="J13" s="73"/>
      <c r="K13" s="73"/>
      <c r="L13" s="73"/>
      <c r="M13" s="73"/>
      <c r="N13" s="73"/>
    </row>
    <row r="14" spans="1:16" ht="14.25">
      <c r="A14" s="60"/>
      <c r="B14" s="60"/>
      <c r="C14" s="60"/>
      <c r="D14" s="60"/>
      <c r="E14" s="60"/>
      <c r="F14" s="60"/>
      <c r="G14" s="60"/>
      <c r="H14" s="60"/>
      <c r="I14" s="60"/>
      <c r="J14" s="60"/>
      <c r="K14" s="60"/>
      <c r="L14" s="60"/>
      <c r="M14" s="60"/>
      <c r="N14" s="60"/>
    </row>
    <row r="15" spans="1:16" ht="22.5" customHeight="1">
      <c r="A15" s="68" t="s">
        <v>148</v>
      </c>
      <c r="B15" s="68"/>
      <c r="C15" s="68"/>
      <c r="D15" s="68"/>
      <c r="E15" s="68"/>
      <c r="F15" s="68"/>
      <c r="G15" s="68"/>
      <c r="H15" s="68"/>
      <c r="I15" s="68"/>
      <c r="J15" s="68"/>
      <c r="K15" s="68"/>
      <c r="L15" s="68"/>
      <c r="M15" s="68"/>
      <c r="N15" s="68"/>
    </row>
    <row r="16" spans="1:16" ht="37.5" customHeight="1">
      <c r="A16" s="60" t="s">
        <v>122</v>
      </c>
      <c r="B16" s="73" t="s">
        <v>155</v>
      </c>
      <c r="C16" s="73"/>
      <c r="D16" s="73"/>
      <c r="E16" s="73"/>
      <c r="F16" s="73"/>
      <c r="G16" s="73"/>
      <c r="H16" s="73"/>
      <c r="I16" s="73"/>
      <c r="J16" s="73"/>
      <c r="K16" s="73"/>
      <c r="L16" s="73"/>
      <c r="M16" s="73"/>
      <c r="N16" s="73"/>
    </row>
    <row r="17" spans="1:16" ht="14.25">
      <c r="A17" s="60"/>
      <c r="B17" s="60"/>
      <c r="C17" s="60"/>
      <c r="D17" s="60"/>
      <c r="E17" s="60"/>
      <c r="F17" s="60"/>
      <c r="G17" s="60"/>
      <c r="H17" s="60"/>
      <c r="I17" s="60"/>
      <c r="J17" s="60"/>
      <c r="K17" s="60"/>
      <c r="L17" s="60"/>
      <c r="M17" s="60"/>
      <c r="N17" s="60"/>
    </row>
    <row r="18" spans="1:16" ht="22.5" customHeight="1">
      <c r="A18" s="68" t="s">
        <v>130</v>
      </c>
      <c r="B18" s="68"/>
      <c r="C18" s="68"/>
      <c r="D18" s="68"/>
      <c r="E18" s="68"/>
      <c r="F18" s="68"/>
      <c r="G18" s="68"/>
      <c r="H18" s="68"/>
      <c r="I18" s="68"/>
      <c r="J18" s="68"/>
      <c r="K18" s="68"/>
      <c r="L18" s="68"/>
      <c r="M18" s="68"/>
      <c r="N18" s="68"/>
    </row>
    <row r="19" spans="1:16" ht="37.5" customHeight="1">
      <c r="A19" s="60" t="s">
        <v>122</v>
      </c>
      <c r="B19" s="73" t="s">
        <v>156</v>
      </c>
      <c r="C19" s="73"/>
      <c r="D19" s="73"/>
      <c r="E19" s="73"/>
      <c r="F19" s="73"/>
      <c r="G19" s="73"/>
      <c r="H19" s="73"/>
      <c r="I19" s="73"/>
      <c r="J19" s="73"/>
      <c r="K19" s="73"/>
      <c r="L19" s="73"/>
      <c r="M19" s="73"/>
      <c r="N19" s="73"/>
    </row>
    <row r="20" spans="1:16" ht="14.25">
      <c r="A20" s="60"/>
      <c r="B20" s="60"/>
      <c r="C20" s="60"/>
      <c r="D20" s="60"/>
      <c r="E20" s="60"/>
      <c r="F20" s="60"/>
      <c r="G20" s="60"/>
      <c r="H20" s="60"/>
      <c r="I20" s="60"/>
      <c r="J20" s="60"/>
      <c r="K20" s="60"/>
      <c r="L20" s="60"/>
      <c r="M20" s="60"/>
      <c r="N20" s="60"/>
    </row>
    <row r="21" spans="1:16" ht="22.5" customHeight="1">
      <c r="A21" s="68" t="s">
        <v>132</v>
      </c>
      <c r="B21" s="68"/>
      <c r="C21" s="68"/>
      <c r="D21" s="68"/>
      <c r="E21" s="68"/>
      <c r="F21" s="68"/>
      <c r="G21" s="68"/>
      <c r="H21" s="68"/>
      <c r="I21" s="68"/>
      <c r="J21" s="68"/>
      <c r="K21" s="68"/>
      <c r="L21" s="68"/>
      <c r="M21" s="68"/>
      <c r="N21" s="68"/>
    </row>
    <row r="22" spans="1:16" ht="37.5" customHeight="1">
      <c r="A22" s="60" t="s">
        <v>122</v>
      </c>
      <c r="B22" s="73" t="s">
        <v>133</v>
      </c>
      <c r="C22" s="73"/>
      <c r="D22" s="73"/>
      <c r="E22" s="73"/>
      <c r="F22" s="73"/>
      <c r="G22" s="73"/>
      <c r="H22" s="73"/>
      <c r="I22" s="73"/>
      <c r="J22" s="73"/>
      <c r="K22" s="73"/>
      <c r="L22" s="73"/>
      <c r="M22" s="73"/>
      <c r="N22" s="73"/>
    </row>
    <row r="23" spans="1:16" ht="37.5" customHeight="1">
      <c r="A23" s="60"/>
      <c r="B23" s="65"/>
      <c r="C23" s="65"/>
      <c r="D23" s="65"/>
      <c r="E23" s="65"/>
      <c r="F23" s="65"/>
      <c r="G23" s="65"/>
      <c r="H23" s="65"/>
      <c r="I23" s="65"/>
      <c r="J23" s="65"/>
      <c r="K23" s="65"/>
      <c r="L23" s="65"/>
      <c r="M23" s="65"/>
      <c r="N23" s="65"/>
    </row>
    <row r="24" spans="1:16" ht="14.25">
      <c r="A24" s="60"/>
      <c r="B24" s="60"/>
      <c r="C24" s="60"/>
      <c r="D24" s="60"/>
      <c r="E24" s="60"/>
      <c r="F24" s="60"/>
      <c r="G24" s="60"/>
      <c r="H24" s="60"/>
      <c r="I24" s="60"/>
      <c r="J24" s="60"/>
      <c r="K24" s="60"/>
      <c r="L24" s="60"/>
      <c r="M24" s="60"/>
      <c r="N24" s="60"/>
    </row>
    <row r="25" spans="1:16" ht="18.75" customHeight="1">
      <c r="A25" s="76" t="s">
        <v>135</v>
      </c>
      <c r="B25" s="76"/>
      <c r="C25" s="76"/>
      <c r="D25" s="76"/>
      <c r="E25" s="76"/>
      <c r="F25" s="76"/>
      <c r="G25" s="76"/>
      <c r="H25" s="76"/>
      <c r="I25" s="76"/>
      <c r="J25" s="76"/>
      <c r="K25" s="76"/>
      <c r="L25" s="76"/>
      <c r="M25" s="76"/>
      <c r="N25" s="76"/>
    </row>
    <row r="26" spans="1:16" ht="82.5" customHeight="1">
      <c r="A26" s="73" t="s">
        <v>136</v>
      </c>
      <c r="B26" s="73"/>
      <c r="C26" s="73"/>
      <c r="D26" s="73"/>
      <c r="E26" s="73"/>
      <c r="F26" s="73"/>
      <c r="G26" s="73"/>
      <c r="H26" s="73"/>
      <c r="I26" s="73"/>
      <c r="J26" s="73"/>
      <c r="K26" s="73"/>
      <c r="L26" s="73"/>
      <c r="M26" s="73"/>
      <c r="N26" s="73"/>
      <c r="P26" s="61"/>
    </row>
    <row r="28" spans="1:16" ht="19.5" customHeight="1">
      <c r="A28" s="69" t="s">
        <v>137</v>
      </c>
      <c r="B28" s="69"/>
      <c r="C28" s="69"/>
      <c r="D28" s="69"/>
      <c r="E28" s="69"/>
      <c r="F28" s="69"/>
      <c r="G28" s="69"/>
      <c r="H28" s="69"/>
      <c r="I28" s="69"/>
      <c r="J28" s="69"/>
      <c r="K28" s="69"/>
      <c r="L28" s="69"/>
      <c r="M28" s="69"/>
      <c r="N28" s="69"/>
    </row>
    <row r="31" spans="1:16">
      <c r="A31" s="70" t="s">
        <v>138</v>
      </c>
      <c r="B31" s="70"/>
      <c r="C31" s="70"/>
      <c r="D31" s="70"/>
      <c r="E31" s="70"/>
      <c r="F31" s="70"/>
      <c r="G31" s="70"/>
      <c r="H31" s="70"/>
      <c r="I31" s="70"/>
      <c r="J31" s="70"/>
      <c r="K31" s="70"/>
      <c r="L31" s="70"/>
      <c r="M31" s="70"/>
      <c r="N31" s="70"/>
    </row>
    <row r="32" spans="1:16">
      <c r="A32" s="70"/>
      <c r="B32" s="70"/>
      <c r="C32" s="70"/>
      <c r="D32" s="70"/>
      <c r="E32" s="70"/>
      <c r="F32" s="70"/>
      <c r="G32" s="70"/>
      <c r="H32" s="70"/>
      <c r="I32" s="70"/>
      <c r="J32" s="70"/>
      <c r="K32" s="70"/>
      <c r="L32" s="70"/>
      <c r="M32" s="70"/>
      <c r="N32" s="70"/>
    </row>
    <row r="33" spans="1:14">
      <c r="A33" s="70"/>
      <c r="B33" s="70"/>
      <c r="C33" s="70"/>
      <c r="D33" s="70"/>
      <c r="E33" s="70"/>
      <c r="F33" s="70"/>
      <c r="G33" s="70"/>
      <c r="H33" s="70"/>
      <c r="I33" s="70"/>
      <c r="J33" s="70"/>
      <c r="K33" s="70"/>
      <c r="L33" s="70"/>
      <c r="M33" s="70"/>
      <c r="N33" s="70"/>
    </row>
    <row r="35" spans="1:14" ht="14.25" customHeight="1">
      <c r="A35" s="69" t="s">
        <v>139</v>
      </c>
      <c r="B35" s="69"/>
      <c r="C35" s="69"/>
      <c r="D35" s="69"/>
      <c r="E35" s="69"/>
      <c r="F35" s="69"/>
      <c r="G35" s="69"/>
      <c r="H35" s="69"/>
      <c r="I35" s="69"/>
      <c r="J35" s="69"/>
      <c r="K35" s="69"/>
      <c r="L35" s="69"/>
      <c r="M35" s="69"/>
      <c r="N35" s="69"/>
    </row>
    <row r="36" spans="1:14">
      <c r="A36" s="69"/>
      <c r="B36" s="69"/>
      <c r="C36" s="69"/>
      <c r="D36" s="69"/>
      <c r="E36" s="69"/>
      <c r="F36" s="69"/>
      <c r="G36" s="69"/>
      <c r="H36" s="69"/>
      <c r="I36" s="69"/>
      <c r="J36" s="69"/>
      <c r="K36" s="69"/>
      <c r="L36" s="69"/>
      <c r="M36" s="69"/>
      <c r="N36" s="69"/>
    </row>
    <row r="39" spans="1:14">
      <c r="A39" s="71" t="s">
        <v>150</v>
      </c>
      <c r="B39" s="70"/>
      <c r="C39" s="70"/>
      <c r="D39" s="70"/>
      <c r="E39" s="70"/>
      <c r="F39" s="70"/>
      <c r="G39" s="70"/>
      <c r="H39" s="70"/>
      <c r="I39" s="70"/>
      <c r="J39" s="70"/>
      <c r="K39" s="70"/>
      <c r="L39" s="70"/>
      <c r="M39" s="70"/>
      <c r="N39" s="70"/>
    </row>
    <row r="40" spans="1:14">
      <c r="A40" s="70"/>
      <c r="B40" s="70"/>
      <c r="C40" s="70"/>
      <c r="D40" s="70"/>
      <c r="E40" s="70"/>
      <c r="F40" s="70"/>
      <c r="G40" s="70"/>
      <c r="H40" s="70"/>
      <c r="I40" s="70"/>
      <c r="J40" s="70"/>
      <c r="K40" s="70"/>
      <c r="L40" s="70"/>
      <c r="M40" s="70"/>
      <c r="N40" s="70"/>
    </row>
    <row r="41" spans="1:14">
      <c r="A41" s="70"/>
      <c r="B41" s="70"/>
      <c r="C41" s="70"/>
      <c r="D41" s="70"/>
      <c r="E41" s="70"/>
      <c r="F41" s="70"/>
      <c r="G41" s="70"/>
      <c r="H41" s="70"/>
      <c r="I41" s="70"/>
      <c r="J41" s="70"/>
      <c r="K41" s="70"/>
      <c r="L41" s="70"/>
      <c r="M41" s="70"/>
      <c r="N41" s="70"/>
    </row>
    <row r="43" spans="1:14" ht="13.5" customHeight="1">
      <c r="A43" s="62"/>
      <c r="B43" s="63"/>
      <c r="C43" s="72" t="s">
        <v>149</v>
      </c>
      <c r="D43" s="72"/>
      <c r="E43" s="72"/>
      <c r="F43" s="72"/>
      <c r="G43" s="72"/>
      <c r="H43" s="72"/>
      <c r="I43" s="72"/>
      <c r="J43" s="72"/>
      <c r="K43" s="72"/>
      <c r="L43" s="72"/>
      <c r="M43" s="72"/>
      <c r="N43" s="63"/>
    </row>
    <row r="44" spans="1:14" ht="13.5" customHeight="1">
      <c r="A44" s="63"/>
      <c r="B44" s="63"/>
      <c r="C44" s="72"/>
      <c r="D44" s="72"/>
      <c r="E44" s="72"/>
      <c r="F44" s="72"/>
      <c r="G44" s="72"/>
      <c r="H44" s="72"/>
      <c r="I44" s="72"/>
      <c r="J44" s="72"/>
      <c r="K44" s="72"/>
      <c r="L44" s="72"/>
      <c r="M44" s="72"/>
      <c r="N44" s="63"/>
    </row>
    <row r="45" spans="1:14" ht="13.5" customHeight="1">
      <c r="A45" s="63"/>
      <c r="B45" s="63"/>
      <c r="C45" s="72"/>
      <c r="D45" s="72"/>
      <c r="E45" s="72"/>
      <c r="F45" s="72"/>
      <c r="G45" s="72"/>
      <c r="H45" s="72"/>
      <c r="I45" s="72"/>
      <c r="J45" s="72"/>
      <c r="K45" s="72"/>
      <c r="L45" s="72"/>
      <c r="M45" s="72"/>
      <c r="N45" s="63"/>
    </row>
    <row r="62" spans="2:14" ht="21.75" customHeight="1">
      <c r="B62" s="68" t="s">
        <v>152</v>
      </c>
      <c r="C62" s="68"/>
      <c r="D62" s="68"/>
      <c r="E62" s="68"/>
      <c r="F62" s="68"/>
      <c r="G62" s="68"/>
      <c r="H62" s="68"/>
      <c r="I62" s="68"/>
      <c r="J62" s="68"/>
      <c r="K62" s="68"/>
      <c r="L62" s="68"/>
      <c r="M62" s="68"/>
      <c r="N62" s="68"/>
    </row>
    <row r="63" spans="2:14" ht="21.75" customHeight="1">
      <c r="B63" s="68" t="s">
        <v>151</v>
      </c>
      <c r="C63" s="68"/>
      <c r="D63" s="68"/>
      <c r="E63" s="68"/>
      <c r="F63" s="68"/>
      <c r="G63" s="68"/>
      <c r="H63" s="68"/>
      <c r="I63" s="68"/>
      <c r="J63" s="68"/>
      <c r="K63" s="68"/>
      <c r="L63" s="68"/>
      <c r="M63" s="68"/>
      <c r="N63" s="68"/>
    </row>
    <row r="64" spans="2:14" ht="21.75" customHeight="1">
      <c r="B64" s="68" t="s">
        <v>159</v>
      </c>
      <c r="C64" s="68"/>
      <c r="D64" s="68"/>
      <c r="E64" s="68"/>
      <c r="F64" s="68"/>
      <c r="G64" s="68"/>
      <c r="H64" s="68"/>
      <c r="I64" s="68"/>
      <c r="J64" s="68"/>
      <c r="K64" s="68"/>
      <c r="L64" s="68"/>
      <c r="M64" s="68"/>
      <c r="N64" s="68"/>
    </row>
  </sheetData>
  <mergeCells count="24">
    <mergeCell ref="E1:K1"/>
    <mergeCell ref="A4:N4"/>
    <mergeCell ref="B5:N5"/>
    <mergeCell ref="B7:N7"/>
    <mergeCell ref="L1:N2"/>
    <mergeCell ref="A28:N28"/>
    <mergeCell ref="B9:N9"/>
    <mergeCell ref="B11:N11"/>
    <mergeCell ref="B13:N13"/>
    <mergeCell ref="A15:N15"/>
    <mergeCell ref="B16:N16"/>
    <mergeCell ref="A18:N18"/>
    <mergeCell ref="B19:N19"/>
    <mergeCell ref="A21:N21"/>
    <mergeCell ref="B22:N22"/>
    <mergeCell ref="A25:N25"/>
    <mergeCell ref="A26:N26"/>
    <mergeCell ref="B64:N64"/>
    <mergeCell ref="A31:N33"/>
    <mergeCell ref="A35:N36"/>
    <mergeCell ref="A39:N41"/>
    <mergeCell ref="C43:M45"/>
    <mergeCell ref="B62:N62"/>
    <mergeCell ref="B63:N63"/>
  </mergeCells>
  <phoneticPr fontId="1"/>
  <hyperlinks>
    <hyperlink ref="C43" r:id="rId1" display="https://ttzk.graffer.jp/pref-oita/smart-apply/surveys-alias/5saijisidounokiroku-syugakuzensisetu"/>
  </hyperlinks>
  <pageMargins left="0.7" right="0.7" top="0.75" bottom="0.75" header="0.3" footer="0.3"/>
  <pageSetup paperSize="9" scale="99" orientation="portrait" r:id="rId2"/>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11111111111111126"/>
  <dimension ref="A1:AN117"/>
  <sheetViews>
    <sheetView view="pageBreakPreview" zoomScaleNormal="80" zoomScaleSheetLayoutView="100" workbookViewId="0">
      <pane xSplit="3" ySplit="6" topLeftCell="D7" activePane="bottomRight" state="frozen"/>
      <selection pane="topRight" activeCell="D1" sqref="D1"/>
      <selection pane="bottomLeft" activeCell="A7" sqref="A7"/>
      <selection pane="bottomRight" activeCell="O1" sqref="O1"/>
    </sheetView>
  </sheetViews>
  <sheetFormatPr defaultRowHeight="13.5"/>
  <cols>
    <col min="1" max="3" width="3" style="3" customWidth="1"/>
    <col min="4" max="4" width="46" style="3" customWidth="1"/>
    <col min="5" max="5" width="7.625" style="3" customWidth="1"/>
    <col min="6" max="6" width="7" style="3" customWidth="1"/>
    <col min="7" max="10" width="4.75" style="3" customWidth="1"/>
    <col min="11" max="12" width="9.5" style="3" customWidth="1"/>
    <col min="13" max="13" width="9" style="3"/>
    <col min="14" max="14" width="5.25" style="3" bestFit="1" customWidth="1"/>
    <col min="15" max="15" width="9" style="3"/>
    <col min="16" max="35" width="5.625" style="3" customWidth="1"/>
    <col min="36" max="16384" width="9" style="3"/>
  </cols>
  <sheetData>
    <row r="1" spans="1:35" s="4" customFormat="1" ht="27" customHeight="1">
      <c r="A1" s="202" t="s">
        <v>118</v>
      </c>
      <c r="B1" s="202"/>
      <c r="C1" s="202"/>
      <c r="D1" s="202"/>
      <c r="E1" s="202"/>
      <c r="F1" s="202"/>
      <c r="G1" s="202"/>
      <c r="H1" s="202"/>
      <c r="I1" s="202"/>
      <c r="J1" s="202"/>
      <c r="K1" s="202"/>
      <c r="L1" s="202"/>
      <c r="M1" s="3"/>
      <c r="N1" s="3"/>
      <c r="O1" s="3"/>
      <c r="P1" s="3"/>
      <c r="Q1" s="3"/>
      <c r="R1" s="3"/>
      <c r="S1" s="3"/>
      <c r="T1" s="3"/>
      <c r="U1" s="3"/>
      <c r="V1" s="3"/>
      <c r="W1" s="3"/>
      <c r="X1" s="3"/>
      <c r="Y1" s="3"/>
      <c r="Z1" s="3"/>
      <c r="AA1" s="3"/>
      <c r="AB1" s="3"/>
      <c r="AC1" s="3"/>
      <c r="AD1" s="3"/>
      <c r="AE1" s="3"/>
      <c r="AF1" s="3"/>
      <c r="AG1" s="3"/>
      <c r="AH1" s="3"/>
      <c r="AI1" s="3"/>
    </row>
    <row r="2" spans="1:35" s="4" customFormat="1" ht="7.5" customHeight="1">
      <c r="A2" s="203"/>
      <c r="B2" s="203"/>
      <c r="C2" s="203"/>
      <c r="D2" s="203"/>
      <c r="E2" s="203"/>
      <c r="F2" s="203"/>
      <c r="G2" s="203"/>
      <c r="H2" s="203"/>
      <c r="I2" s="203"/>
      <c r="J2" s="203"/>
      <c r="K2" s="203"/>
      <c r="L2" s="203"/>
      <c r="M2" s="3"/>
      <c r="N2" s="3"/>
      <c r="O2" s="3"/>
      <c r="P2" s="3"/>
      <c r="Q2" s="3"/>
      <c r="R2" s="3"/>
      <c r="S2" s="3"/>
      <c r="T2" s="3"/>
      <c r="U2" s="3"/>
      <c r="V2" s="3"/>
      <c r="W2" s="3"/>
      <c r="X2" s="3"/>
      <c r="Y2" s="3"/>
      <c r="Z2" s="3"/>
      <c r="AA2" s="3"/>
      <c r="AB2" s="3"/>
      <c r="AC2" s="3"/>
      <c r="AD2" s="3"/>
      <c r="AE2" s="3"/>
      <c r="AF2" s="3"/>
      <c r="AG2" s="3"/>
      <c r="AH2" s="3"/>
      <c r="AI2" s="3"/>
    </row>
    <row r="3" spans="1:35" s="4" customFormat="1" ht="30" customHeight="1">
      <c r="A3" s="204" t="s">
        <v>0</v>
      </c>
      <c r="B3" s="204"/>
      <c r="C3" s="204"/>
      <c r="D3" s="205"/>
      <c r="E3" s="205"/>
      <c r="F3" s="204" t="s">
        <v>1</v>
      </c>
      <c r="G3" s="204"/>
      <c r="H3" s="205"/>
      <c r="I3" s="205"/>
      <c r="J3" s="205"/>
      <c r="K3" s="205"/>
      <c r="L3" s="205"/>
      <c r="M3" s="3"/>
      <c r="N3" s="3"/>
      <c r="O3" s="3"/>
      <c r="P3" s="3"/>
      <c r="Q3" s="3"/>
      <c r="R3" s="3"/>
      <c r="S3" s="3"/>
      <c r="T3" s="3"/>
      <c r="U3" s="3"/>
      <c r="V3" s="3"/>
      <c r="W3" s="3"/>
      <c r="X3" s="3"/>
      <c r="Y3" s="3"/>
      <c r="Z3" s="3"/>
      <c r="AA3" s="3"/>
      <c r="AB3" s="3"/>
      <c r="AC3" s="3"/>
      <c r="AD3" s="3"/>
      <c r="AE3" s="3"/>
      <c r="AF3" s="3"/>
      <c r="AG3" s="3"/>
      <c r="AH3" s="3"/>
      <c r="AI3" s="3"/>
    </row>
    <row r="4" spans="1:35" s="4" customFormat="1" ht="8.25" customHeight="1">
      <c r="A4" s="5"/>
      <c r="B4" s="5"/>
      <c r="C4" s="5"/>
      <c r="D4" s="5"/>
      <c r="E4" s="5"/>
      <c r="F4" s="5"/>
      <c r="G4" s="5"/>
      <c r="H4" s="5"/>
      <c r="I4" s="5"/>
      <c r="J4" s="5"/>
      <c r="K4" s="5"/>
      <c r="L4" s="5"/>
      <c r="M4" s="3"/>
      <c r="N4" s="3"/>
      <c r="O4" s="3"/>
      <c r="P4" s="3"/>
      <c r="Q4" s="3"/>
      <c r="R4" s="3"/>
      <c r="S4" s="3"/>
      <c r="T4" s="3"/>
      <c r="U4" s="3"/>
      <c r="V4" s="3"/>
      <c r="W4" s="3"/>
      <c r="X4" s="3"/>
      <c r="Y4" s="3"/>
      <c r="Z4" s="3"/>
      <c r="AA4" s="3"/>
      <c r="AB4" s="3"/>
      <c r="AC4" s="3"/>
      <c r="AD4" s="3"/>
      <c r="AE4" s="3"/>
      <c r="AF4" s="3"/>
      <c r="AG4" s="3"/>
      <c r="AH4" s="3"/>
      <c r="AI4" s="3"/>
    </row>
    <row r="5" spans="1:35" ht="13.5" customHeight="1">
      <c r="A5" s="191" t="s">
        <v>2</v>
      </c>
      <c r="B5" s="192"/>
      <c r="C5" s="193"/>
      <c r="D5" s="31"/>
      <c r="E5" s="194" t="s">
        <v>3</v>
      </c>
      <c r="F5" s="194"/>
      <c r="G5" s="194"/>
      <c r="H5" s="194"/>
      <c r="I5" s="194"/>
      <c r="J5" s="194"/>
      <c r="K5" s="1"/>
      <c r="L5" s="1"/>
      <c r="S5" s="6"/>
    </row>
    <row r="6" spans="1:35" ht="30.75" customHeight="1">
      <c r="A6" s="195" t="s">
        <v>4</v>
      </c>
      <c r="B6" s="196"/>
      <c r="C6" s="197"/>
      <c r="D6" s="32" t="s">
        <v>109</v>
      </c>
      <c r="E6" s="198"/>
      <c r="F6" s="199"/>
      <c r="G6" s="199"/>
      <c r="H6" s="199"/>
      <c r="I6" s="199"/>
      <c r="J6" s="200"/>
      <c r="K6" s="1"/>
      <c r="L6" s="1"/>
    </row>
    <row r="7" spans="1:35" ht="9.9499999999999993" customHeight="1">
      <c r="A7" s="7"/>
      <c r="B7" s="8"/>
      <c r="C7" s="9"/>
      <c r="D7" s="9"/>
      <c r="E7" s="10"/>
      <c r="F7" s="10"/>
      <c r="G7" s="10"/>
      <c r="H7" s="10"/>
      <c r="I7" s="10"/>
      <c r="J7" s="10"/>
      <c r="K7" s="11"/>
      <c r="L7" s="11"/>
    </row>
    <row r="8" spans="1:35" ht="20.25" customHeight="1">
      <c r="A8" s="201" t="s">
        <v>116</v>
      </c>
      <c r="B8" s="201"/>
      <c r="C8" s="201"/>
      <c r="D8" s="201"/>
      <c r="E8" s="201"/>
      <c r="F8" s="201"/>
      <c r="G8" s="201"/>
      <c r="H8" s="201"/>
      <c r="I8" s="201"/>
      <c r="J8" s="201"/>
      <c r="K8" s="201"/>
      <c r="L8" s="201"/>
      <c r="N8" s="212" t="s">
        <v>5</v>
      </c>
      <c r="O8" s="212"/>
      <c r="P8" s="212"/>
      <c r="Q8" s="212"/>
      <c r="R8" s="2" t="s">
        <v>6</v>
      </c>
      <c r="S8" s="2">
        <v>3</v>
      </c>
    </row>
    <row r="9" spans="1:35" ht="17.25" customHeight="1">
      <c r="A9" s="201"/>
      <c r="B9" s="201"/>
      <c r="C9" s="201"/>
      <c r="D9" s="201"/>
      <c r="E9" s="201"/>
      <c r="F9" s="201"/>
      <c r="G9" s="201"/>
      <c r="H9" s="201"/>
      <c r="I9" s="201"/>
      <c r="J9" s="201"/>
      <c r="K9" s="201"/>
      <c r="L9" s="201"/>
      <c r="N9" s="212" t="s">
        <v>7</v>
      </c>
      <c r="O9" s="212"/>
      <c r="P9" s="212"/>
      <c r="Q9" s="212"/>
      <c r="R9" s="2" t="s">
        <v>8</v>
      </c>
      <c r="S9" s="2">
        <v>2</v>
      </c>
    </row>
    <row r="10" spans="1:35" ht="17.25" customHeight="1">
      <c r="A10" s="201"/>
      <c r="B10" s="201"/>
      <c r="C10" s="201"/>
      <c r="D10" s="201"/>
      <c r="E10" s="201"/>
      <c r="F10" s="201"/>
      <c r="G10" s="201"/>
      <c r="H10" s="201"/>
      <c r="I10" s="201"/>
      <c r="J10" s="201"/>
      <c r="K10" s="201"/>
      <c r="L10" s="201"/>
      <c r="N10" s="212" t="s">
        <v>9</v>
      </c>
      <c r="O10" s="212"/>
      <c r="P10" s="212"/>
      <c r="Q10" s="212"/>
      <c r="R10" s="2" t="s">
        <v>10</v>
      </c>
      <c r="S10" s="2">
        <v>1</v>
      </c>
    </row>
    <row r="11" spans="1:35" ht="17.25" customHeight="1">
      <c r="A11" s="201"/>
      <c r="B11" s="201"/>
      <c r="C11" s="201"/>
      <c r="D11" s="201"/>
      <c r="E11" s="201"/>
      <c r="F11" s="201"/>
      <c r="G11" s="201"/>
      <c r="H11" s="201"/>
      <c r="I11" s="201"/>
      <c r="J11" s="201"/>
      <c r="K11" s="201"/>
      <c r="L11" s="201"/>
      <c r="N11" s="212" t="s">
        <v>11</v>
      </c>
      <c r="O11" s="212"/>
      <c r="P11" s="212"/>
      <c r="Q11" s="212"/>
      <c r="R11" s="2" t="s">
        <v>12</v>
      </c>
      <c r="S11" s="2">
        <v>0</v>
      </c>
    </row>
    <row r="12" spans="1:35" ht="24" customHeight="1">
      <c r="A12" s="201"/>
      <c r="B12" s="201"/>
      <c r="C12" s="201"/>
      <c r="D12" s="201"/>
      <c r="E12" s="201"/>
      <c r="F12" s="201"/>
      <c r="G12" s="201"/>
      <c r="H12" s="201"/>
      <c r="I12" s="201"/>
      <c r="J12" s="201"/>
      <c r="K12" s="201"/>
      <c r="L12" s="201"/>
    </row>
    <row r="13" spans="1:35" ht="6" customHeight="1">
      <c r="A13" s="30"/>
      <c r="B13" s="30"/>
      <c r="C13" s="30"/>
      <c r="D13" s="30"/>
      <c r="E13" s="30"/>
      <c r="F13" s="30"/>
      <c r="G13" s="30"/>
      <c r="H13" s="30"/>
      <c r="I13" s="30"/>
      <c r="J13" s="30"/>
      <c r="K13" s="30"/>
      <c r="L13" s="30"/>
    </row>
    <row r="14" spans="1:35" ht="72.75" customHeight="1">
      <c r="A14" s="213" t="s">
        <v>117</v>
      </c>
      <c r="B14" s="213"/>
      <c r="C14" s="213"/>
      <c r="D14" s="213"/>
      <c r="E14" s="213"/>
      <c r="F14" s="213"/>
      <c r="G14" s="213"/>
      <c r="H14" s="213"/>
      <c r="I14" s="213"/>
      <c r="J14" s="213"/>
      <c r="K14" s="213"/>
      <c r="L14" s="213"/>
    </row>
    <row r="15" spans="1:35" ht="16.5" customHeight="1" thickBot="1">
      <c r="A15" s="206" t="s">
        <v>13</v>
      </c>
      <c r="B15" s="206"/>
      <c r="C15" s="206"/>
      <c r="D15" s="206"/>
      <c r="E15" s="206"/>
      <c r="F15" s="206"/>
      <c r="G15" s="206"/>
      <c r="H15" s="206"/>
      <c r="I15" s="206"/>
      <c r="J15" s="206"/>
      <c r="K15" s="206"/>
      <c r="L15" s="206"/>
    </row>
    <row r="16" spans="1:35" ht="14.25" customHeight="1">
      <c r="A16" s="125" t="s">
        <v>14</v>
      </c>
      <c r="B16" s="126"/>
      <c r="C16" s="126"/>
      <c r="D16" s="126"/>
      <c r="E16" s="126"/>
      <c r="F16" s="126"/>
      <c r="G16" s="12" t="s">
        <v>15</v>
      </c>
      <c r="H16" s="13" t="s">
        <v>16</v>
      </c>
      <c r="I16" s="13" t="s">
        <v>17</v>
      </c>
      <c r="J16" s="14" t="s">
        <v>18</v>
      </c>
      <c r="K16" s="207" t="s">
        <v>19</v>
      </c>
      <c r="L16" s="208"/>
      <c r="M16" s="4"/>
      <c r="N16" s="211" t="s">
        <v>14</v>
      </c>
      <c r="O16" s="211"/>
      <c r="P16" s="170" t="str">
        <f>G16</f>
        <v>1期</v>
      </c>
      <c r="Q16" s="171"/>
      <c r="R16" s="171"/>
      <c r="S16" s="171"/>
      <c r="T16" s="172"/>
      <c r="U16" s="170" t="str">
        <f>H16</f>
        <v>2期</v>
      </c>
      <c r="V16" s="171"/>
      <c r="W16" s="171"/>
      <c r="X16" s="171"/>
      <c r="Y16" s="172"/>
      <c r="Z16" s="170" t="str">
        <f>I16</f>
        <v>3期</v>
      </c>
      <c r="AA16" s="171"/>
      <c r="AB16" s="171"/>
      <c r="AC16" s="171"/>
      <c r="AD16" s="172"/>
      <c r="AE16" s="170" t="str">
        <f>J16</f>
        <v>4期</v>
      </c>
      <c r="AF16" s="171"/>
      <c r="AG16" s="171"/>
      <c r="AH16" s="171"/>
      <c r="AI16" s="172"/>
    </row>
    <row r="17" spans="1:40" ht="13.5" customHeight="1" thickBot="1">
      <c r="A17" s="128"/>
      <c r="B17" s="129"/>
      <c r="C17" s="129"/>
      <c r="D17" s="129"/>
      <c r="E17" s="129"/>
      <c r="F17" s="129"/>
      <c r="G17" s="42">
        <v>45077</v>
      </c>
      <c r="H17" s="43">
        <v>45199</v>
      </c>
      <c r="I17" s="43">
        <v>45322</v>
      </c>
      <c r="J17" s="44"/>
      <c r="K17" s="209"/>
      <c r="L17" s="210"/>
      <c r="M17" s="4"/>
      <c r="N17" s="211"/>
      <c r="O17" s="211"/>
      <c r="P17" s="15" t="s">
        <v>20</v>
      </c>
      <c r="Q17" s="16" t="str">
        <f>R8</f>
        <v>◎</v>
      </c>
      <c r="R17" s="16" t="str">
        <f>R9</f>
        <v>○</v>
      </c>
      <c r="S17" s="16" t="str">
        <f>R10</f>
        <v>－</v>
      </c>
      <c r="T17" s="16" t="str">
        <f>R11</f>
        <v>／</v>
      </c>
      <c r="U17" s="15" t="s">
        <v>20</v>
      </c>
      <c r="V17" s="16" t="str">
        <f>R8</f>
        <v>◎</v>
      </c>
      <c r="W17" s="16" t="str">
        <f>R9</f>
        <v>○</v>
      </c>
      <c r="X17" s="16" t="str">
        <f>R10</f>
        <v>－</v>
      </c>
      <c r="Y17" s="16" t="str">
        <f>R11</f>
        <v>／</v>
      </c>
      <c r="Z17" s="15" t="s">
        <v>20</v>
      </c>
      <c r="AA17" s="16" t="str">
        <f>R8</f>
        <v>◎</v>
      </c>
      <c r="AB17" s="16" t="str">
        <f>R9</f>
        <v>○</v>
      </c>
      <c r="AC17" s="16" t="str">
        <f>R10</f>
        <v>－</v>
      </c>
      <c r="AD17" s="16" t="str">
        <f>R11</f>
        <v>／</v>
      </c>
      <c r="AE17" s="15" t="s">
        <v>20</v>
      </c>
      <c r="AF17" s="16" t="str">
        <f>R8</f>
        <v>◎</v>
      </c>
      <c r="AG17" s="16" t="str">
        <f>R9</f>
        <v>○</v>
      </c>
      <c r="AH17" s="16" t="str">
        <f>R10</f>
        <v>－</v>
      </c>
      <c r="AI17" s="16" t="str">
        <f>R11</f>
        <v>／</v>
      </c>
    </row>
    <row r="18" spans="1:40" ht="15" customHeight="1">
      <c r="A18" s="173" t="s">
        <v>21</v>
      </c>
      <c r="B18" s="176" t="s">
        <v>22</v>
      </c>
      <c r="C18" s="177"/>
      <c r="D18" s="86" t="s">
        <v>23</v>
      </c>
      <c r="E18" s="86"/>
      <c r="F18" s="86"/>
      <c r="G18" s="33" t="s">
        <v>110</v>
      </c>
      <c r="H18" s="34" t="s">
        <v>110</v>
      </c>
      <c r="I18" s="34" t="s">
        <v>110</v>
      </c>
      <c r="J18" s="35"/>
      <c r="K18" s="180"/>
      <c r="L18" s="181"/>
      <c r="M18" s="4"/>
      <c r="N18" s="2">
        <v>1</v>
      </c>
      <c r="O18" s="2" t="s">
        <v>21</v>
      </c>
      <c r="P18" s="2">
        <v>8</v>
      </c>
      <c r="Q18" s="2">
        <f>COUNTIFS(項目1_1期,R8)</f>
        <v>7</v>
      </c>
      <c r="R18" s="2">
        <f>COUNTIFS(項目1_1期,R9)</f>
        <v>1</v>
      </c>
      <c r="S18" s="2">
        <f>COUNTIFS(項目1_1期,R10)</f>
        <v>0</v>
      </c>
      <c r="T18" s="2">
        <f>COUNTIFS(項目1_1期,R11)</f>
        <v>0</v>
      </c>
      <c r="U18" s="2">
        <v>8</v>
      </c>
      <c r="V18" s="2">
        <f>COUNTIFS(項目1_2期,R8)</f>
        <v>8</v>
      </c>
      <c r="W18" s="2">
        <f>COUNTIFS(項目1_2期,R9)</f>
        <v>0</v>
      </c>
      <c r="X18" s="2">
        <f>COUNTIFS(項目1_2期,R10)</f>
        <v>0</v>
      </c>
      <c r="Y18" s="2">
        <f>COUNTIFS(項目1_2期,R11)</f>
        <v>0</v>
      </c>
      <c r="Z18" s="2">
        <v>8</v>
      </c>
      <c r="AA18" s="2">
        <f>COUNTIFS(項目1_3期,R8)</f>
        <v>7</v>
      </c>
      <c r="AB18" s="2">
        <f>COUNTIFS(項目1_3期,R9)</f>
        <v>0</v>
      </c>
      <c r="AC18" s="2">
        <f>COUNTIFS(項目1_3期,R10)</f>
        <v>1</v>
      </c>
      <c r="AD18" s="2">
        <f>COUNTIFS(項目1_3期,R11)</f>
        <v>0</v>
      </c>
      <c r="AE18" s="2">
        <v>8</v>
      </c>
      <c r="AF18" s="2">
        <f>COUNTIFS(項目1_4期,R8)</f>
        <v>0</v>
      </c>
      <c r="AG18" s="2">
        <f>COUNTIFS(項目1_4期,R9)</f>
        <v>0</v>
      </c>
      <c r="AH18" s="2">
        <f>COUNTIFS(項目1_4期,R10)</f>
        <v>0</v>
      </c>
      <c r="AI18" s="2">
        <f>COUNTIFS(項目1_4期,R11)</f>
        <v>0</v>
      </c>
      <c r="AJ18" s="17"/>
      <c r="AK18" s="18"/>
      <c r="AL18" s="18"/>
      <c r="AM18" s="18"/>
    </row>
    <row r="19" spans="1:40" ht="15" customHeight="1">
      <c r="A19" s="174"/>
      <c r="B19" s="178"/>
      <c r="C19" s="179"/>
      <c r="D19" s="86" t="s">
        <v>26</v>
      </c>
      <c r="E19" s="86"/>
      <c r="F19" s="86"/>
      <c r="G19" s="36" t="s">
        <v>110</v>
      </c>
      <c r="H19" s="37" t="s">
        <v>110</v>
      </c>
      <c r="I19" s="37" t="s">
        <v>112</v>
      </c>
      <c r="J19" s="38"/>
      <c r="K19" s="182"/>
      <c r="L19" s="183"/>
      <c r="M19" s="4"/>
      <c r="N19" s="2">
        <v>2</v>
      </c>
      <c r="O19" s="2" t="s">
        <v>27</v>
      </c>
      <c r="P19" s="2">
        <v>10</v>
      </c>
      <c r="Q19" s="2">
        <f>COUNTIFS(項目2_1期,R8)</f>
        <v>2</v>
      </c>
      <c r="R19" s="2">
        <f>COUNTIFS(項目2_1期,R9)</f>
        <v>6</v>
      </c>
      <c r="S19" s="2">
        <f>COUNTIFS(項目2_1期,R10)</f>
        <v>2</v>
      </c>
      <c r="T19" s="2">
        <f>COUNTIFS(項目2_1期,R11)</f>
        <v>0</v>
      </c>
      <c r="U19" s="2">
        <v>10</v>
      </c>
      <c r="V19" s="2">
        <f>COUNTIFS(項目2_2期,R8)</f>
        <v>5</v>
      </c>
      <c r="W19" s="2">
        <f>COUNTIFS(項目2_2期,R9)</f>
        <v>5</v>
      </c>
      <c r="X19" s="2">
        <f>COUNTIFS(項目2_2期,R10)</f>
        <v>0</v>
      </c>
      <c r="Y19" s="2">
        <f>COUNTIFS(項目2_2期,R11)</f>
        <v>0</v>
      </c>
      <c r="Z19" s="2">
        <v>10</v>
      </c>
      <c r="AA19" s="2">
        <f>COUNTIFS(項目2_3期,R8)</f>
        <v>5</v>
      </c>
      <c r="AB19" s="2">
        <f>COUNTIFS(項目2_3期,R9)</f>
        <v>5</v>
      </c>
      <c r="AC19" s="2">
        <f>COUNTIFS(項目2_3期,R10)</f>
        <v>0</v>
      </c>
      <c r="AD19" s="2">
        <f>COUNTIFS(項目2_3期,R11)</f>
        <v>0</v>
      </c>
      <c r="AE19" s="2">
        <v>10</v>
      </c>
      <c r="AF19" s="2">
        <f>COUNTIFS(項目2_4期,R8)</f>
        <v>0</v>
      </c>
      <c r="AG19" s="2">
        <f>COUNTIFS(項目2_4期,R9)</f>
        <v>0</v>
      </c>
      <c r="AH19" s="2">
        <f>COUNTIFS(項目2_4期,R10)</f>
        <v>0</v>
      </c>
      <c r="AI19" s="2">
        <f>COUNTIFS(項目2_4期,R11)</f>
        <v>0</v>
      </c>
    </row>
    <row r="20" spans="1:40" ht="15" customHeight="1">
      <c r="A20" s="174"/>
      <c r="B20" s="178"/>
      <c r="C20" s="179"/>
      <c r="D20" s="86" t="s">
        <v>29</v>
      </c>
      <c r="E20" s="86"/>
      <c r="F20" s="86"/>
      <c r="G20" s="36" t="s">
        <v>110</v>
      </c>
      <c r="H20" s="37" t="s">
        <v>110</v>
      </c>
      <c r="I20" s="37" t="s">
        <v>110</v>
      </c>
      <c r="J20" s="38"/>
      <c r="K20" s="182"/>
      <c r="L20" s="183"/>
      <c r="N20" s="2">
        <v>3</v>
      </c>
      <c r="O20" s="2" t="s">
        <v>30</v>
      </c>
      <c r="P20" s="2">
        <v>13</v>
      </c>
      <c r="Q20" s="2">
        <f>COUNTIFS(項目3_1期,R8)</f>
        <v>1</v>
      </c>
      <c r="R20" s="2">
        <f>COUNTIFS(項目3_1期,R9)</f>
        <v>9</v>
      </c>
      <c r="S20" s="2">
        <f>COUNTIFS(項目3_1期,R10)</f>
        <v>3</v>
      </c>
      <c r="T20" s="2">
        <f>COUNTIFS(項目3_1期,R11)</f>
        <v>0</v>
      </c>
      <c r="U20" s="2">
        <v>13</v>
      </c>
      <c r="V20" s="2">
        <f>COUNTIFS(項目3_2期,R8)</f>
        <v>3</v>
      </c>
      <c r="W20" s="2">
        <f>COUNTIFS(項目3_2期,R9)</f>
        <v>10</v>
      </c>
      <c r="X20" s="2">
        <f>COUNTIFS(項目3_2期,R10)</f>
        <v>0</v>
      </c>
      <c r="Y20" s="2">
        <f>COUNTIFS(項目3_2期,R11)</f>
        <v>0</v>
      </c>
      <c r="Z20" s="2">
        <v>13</v>
      </c>
      <c r="AA20" s="2">
        <f>COUNTIFS(項目3_3期,R8)</f>
        <v>5</v>
      </c>
      <c r="AB20" s="2">
        <f>COUNTIFS(項目3_3期,R9)</f>
        <v>8</v>
      </c>
      <c r="AC20" s="2">
        <f>COUNTIFS(項目3_3期,R10)</f>
        <v>0</v>
      </c>
      <c r="AD20" s="2">
        <f>COUNTIFS(項目3_3期,R11)</f>
        <v>0</v>
      </c>
      <c r="AE20" s="2">
        <v>13</v>
      </c>
      <c r="AF20" s="2">
        <f>COUNTIFS(項目3_4期,R8)</f>
        <v>0</v>
      </c>
      <c r="AG20" s="2">
        <f>COUNTIFS(項目3_4期,R9)</f>
        <v>0</v>
      </c>
      <c r="AH20" s="2">
        <f>COUNTIFS(項目3_4期,R10)</f>
        <v>0</v>
      </c>
      <c r="AI20" s="2">
        <f>COUNTIFS(項目3_4期,R11)</f>
        <v>0</v>
      </c>
    </row>
    <row r="21" spans="1:40" ht="15" customHeight="1">
      <c r="A21" s="174"/>
      <c r="B21" s="178"/>
      <c r="C21" s="179"/>
      <c r="D21" s="86" t="s">
        <v>32</v>
      </c>
      <c r="E21" s="86"/>
      <c r="F21" s="86"/>
      <c r="G21" s="36" t="s">
        <v>110</v>
      </c>
      <c r="H21" s="37" t="s">
        <v>110</v>
      </c>
      <c r="I21" s="37" t="s">
        <v>110</v>
      </c>
      <c r="J21" s="38"/>
      <c r="K21" s="182"/>
      <c r="L21" s="183"/>
      <c r="N21" s="2">
        <v>4</v>
      </c>
      <c r="O21" s="2" t="s">
        <v>33</v>
      </c>
      <c r="P21" s="2">
        <v>12</v>
      </c>
      <c r="Q21" s="2">
        <f>COUNTIFS(項目4_1期,R8)</f>
        <v>6</v>
      </c>
      <c r="R21" s="2">
        <f>COUNTIFS(項目4_1期,R9)</f>
        <v>3</v>
      </c>
      <c r="S21" s="2">
        <f>COUNTIFS(項目4_1期,R10)</f>
        <v>2</v>
      </c>
      <c r="T21" s="2">
        <f>COUNTIFS(項目4_1期,R11)</f>
        <v>1</v>
      </c>
      <c r="U21" s="2">
        <v>12</v>
      </c>
      <c r="V21" s="2">
        <f>COUNTIFS(項目4_2期,R8)</f>
        <v>7</v>
      </c>
      <c r="W21" s="2">
        <f>COUNTIFS(項目4_2期,R9)</f>
        <v>2</v>
      </c>
      <c r="X21" s="2">
        <f>COUNTIFS(項目4_2期,R10)</f>
        <v>2</v>
      </c>
      <c r="Y21" s="2">
        <f>COUNTIFS(項目4_2期,R11)</f>
        <v>1</v>
      </c>
      <c r="Z21" s="2">
        <v>12</v>
      </c>
      <c r="AA21" s="2">
        <f>COUNTIFS(項目4_3期,R8)</f>
        <v>7</v>
      </c>
      <c r="AB21" s="2">
        <f>COUNTIFS(項目4_3期,R9)</f>
        <v>4</v>
      </c>
      <c r="AC21" s="2">
        <f>COUNTIFS(項目4_3期,R10)</f>
        <v>0</v>
      </c>
      <c r="AD21" s="2">
        <f>COUNTIFS(項目4_3期,R11)</f>
        <v>1</v>
      </c>
      <c r="AE21" s="2">
        <v>12</v>
      </c>
      <c r="AF21" s="2">
        <f>COUNTIFS(項目4_4期,R8)</f>
        <v>0</v>
      </c>
      <c r="AG21" s="2">
        <f>COUNTIFS(項目4_4期,R9)</f>
        <v>0</v>
      </c>
      <c r="AH21" s="2">
        <f>COUNTIFS(項目4_4期,R10)</f>
        <v>0</v>
      </c>
      <c r="AI21" s="2">
        <f>COUNTIFS(項目4_4期,R11)</f>
        <v>0</v>
      </c>
    </row>
    <row r="22" spans="1:40" ht="15" customHeight="1">
      <c r="A22" s="174"/>
      <c r="B22" s="186" t="s">
        <v>36</v>
      </c>
      <c r="C22" s="179"/>
      <c r="D22" s="86" t="s">
        <v>37</v>
      </c>
      <c r="E22" s="86"/>
      <c r="F22" s="86"/>
      <c r="G22" s="36" t="s">
        <v>111</v>
      </c>
      <c r="H22" s="37" t="s">
        <v>110</v>
      </c>
      <c r="I22" s="37" t="s">
        <v>110</v>
      </c>
      <c r="J22" s="38"/>
      <c r="K22" s="182"/>
      <c r="L22" s="183"/>
      <c r="N22" s="2">
        <v>5</v>
      </c>
      <c r="O22" s="2" t="s">
        <v>38</v>
      </c>
      <c r="P22" s="2">
        <v>10</v>
      </c>
      <c r="Q22" s="2">
        <f>COUNTIFS(項目5_1期,R8)</f>
        <v>0</v>
      </c>
      <c r="R22" s="2">
        <f>COUNTIFS(項目5_1期,R9)</f>
        <v>6</v>
      </c>
      <c r="S22" s="2">
        <f>COUNTIFS(項目5_1期,R10)</f>
        <v>4</v>
      </c>
      <c r="T22" s="2">
        <f>COUNTIFS(項目5_1期,R11)</f>
        <v>0</v>
      </c>
      <c r="U22" s="2">
        <v>10</v>
      </c>
      <c r="V22" s="2">
        <f>COUNTIFS(項目5_2期,R8)</f>
        <v>0</v>
      </c>
      <c r="W22" s="2">
        <f>COUNTIFS(項目5_2期,R9)</f>
        <v>7</v>
      </c>
      <c r="X22" s="2">
        <f>COUNTIFS(項目5_2期,R10)</f>
        <v>3</v>
      </c>
      <c r="Y22" s="2">
        <f>COUNTIFS(項目5_2期,R11)</f>
        <v>0</v>
      </c>
      <c r="Z22" s="2">
        <v>10</v>
      </c>
      <c r="AA22" s="2">
        <f>COUNTIFS(項目5_3期,R8)</f>
        <v>0</v>
      </c>
      <c r="AB22" s="2">
        <f>COUNTIFS(項目5_3期,R9)</f>
        <v>8</v>
      </c>
      <c r="AC22" s="2">
        <f>COUNTIFS(項目5_3期,R10)</f>
        <v>2</v>
      </c>
      <c r="AD22" s="2">
        <f>COUNTIFS(項目5_3期,R11)</f>
        <v>0</v>
      </c>
      <c r="AE22" s="2">
        <v>10</v>
      </c>
      <c r="AF22" s="2">
        <f>COUNTIFS(項目5_4期,R8)</f>
        <v>0</v>
      </c>
      <c r="AG22" s="2">
        <f>COUNTIFS(項目5_4期,R9)</f>
        <v>0</v>
      </c>
      <c r="AH22" s="2">
        <f>COUNTIFS(項目5_4期,R10)</f>
        <v>0</v>
      </c>
      <c r="AI22" s="2">
        <f>COUNTIFS(項目5_4期,R11)</f>
        <v>0</v>
      </c>
    </row>
    <row r="23" spans="1:40" ht="15" customHeight="1">
      <c r="A23" s="174"/>
      <c r="B23" s="178"/>
      <c r="C23" s="179"/>
      <c r="D23" s="86" t="s">
        <v>39</v>
      </c>
      <c r="E23" s="86"/>
      <c r="F23" s="86"/>
      <c r="G23" s="36" t="s">
        <v>110</v>
      </c>
      <c r="H23" s="37" t="s">
        <v>110</v>
      </c>
      <c r="I23" s="37" t="s">
        <v>110</v>
      </c>
      <c r="J23" s="38"/>
      <c r="K23" s="182"/>
      <c r="L23" s="183"/>
      <c r="N23" s="2">
        <v>6</v>
      </c>
      <c r="O23" s="2" t="s">
        <v>40</v>
      </c>
      <c r="P23" s="2">
        <v>8</v>
      </c>
      <c r="Q23" s="2">
        <f>COUNTIFS(項目6_1期,R8)</f>
        <v>4</v>
      </c>
      <c r="R23" s="2">
        <f>COUNTIFS(項目6_1期,R9)</f>
        <v>4</v>
      </c>
      <c r="S23" s="2">
        <f>COUNTIFS(項目6_1期,R10)</f>
        <v>0</v>
      </c>
      <c r="T23" s="2">
        <f>COUNTIFS(項目6_1期,R11)</f>
        <v>0</v>
      </c>
      <c r="U23" s="2">
        <v>8</v>
      </c>
      <c r="V23" s="2">
        <f>COUNTIFS(項目6_2期,R8)</f>
        <v>4</v>
      </c>
      <c r="W23" s="2">
        <f>COUNTIFS(項目6_2期,R9)</f>
        <v>4</v>
      </c>
      <c r="X23" s="2">
        <f>COUNTIFS(項目6_2期,R10)</f>
        <v>0</v>
      </c>
      <c r="Y23" s="2">
        <f>COUNTIFS(項目6_2期,R11)</f>
        <v>0</v>
      </c>
      <c r="Z23" s="2">
        <v>8</v>
      </c>
      <c r="AA23" s="2">
        <f>COUNTIFS(項目6_3期,R8)</f>
        <v>4</v>
      </c>
      <c r="AB23" s="2">
        <f>COUNTIFS(項目6_3期,R9)</f>
        <v>4</v>
      </c>
      <c r="AC23" s="2">
        <f>COUNTIFS(項目6_3期,R10)</f>
        <v>0</v>
      </c>
      <c r="AD23" s="2">
        <f>COUNTIFS(項目6_3期,R11)</f>
        <v>0</v>
      </c>
      <c r="AE23" s="2">
        <v>8</v>
      </c>
      <c r="AF23" s="2">
        <f>COUNTIFS(項目6_4期,R8)</f>
        <v>0</v>
      </c>
      <c r="AG23" s="2">
        <f>COUNTIFS(項目6_4期,R9)</f>
        <v>0</v>
      </c>
      <c r="AH23" s="2">
        <f>COUNTIFS(項目6_4期,R10)</f>
        <v>0</v>
      </c>
      <c r="AI23" s="2">
        <f>COUNTIFS(項目6_4期,R11)</f>
        <v>0</v>
      </c>
    </row>
    <row r="24" spans="1:40" ht="24" customHeight="1">
      <c r="A24" s="174"/>
      <c r="B24" s="178"/>
      <c r="C24" s="179"/>
      <c r="D24" s="86" t="s">
        <v>41</v>
      </c>
      <c r="E24" s="86"/>
      <c r="F24" s="86"/>
      <c r="G24" s="36" t="s">
        <v>110</v>
      </c>
      <c r="H24" s="37" t="s">
        <v>110</v>
      </c>
      <c r="I24" s="37" t="s">
        <v>110</v>
      </c>
      <c r="J24" s="38"/>
      <c r="K24" s="182"/>
      <c r="L24" s="183"/>
      <c r="AJ24" s="19"/>
      <c r="AK24" s="19"/>
      <c r="AL24" s="19"/>
      <c r="AM24" s="19"/>
      <c r="AN24" s="19"/>
    </row>
    <row r="25" spans="1:40" ht="15" customHeight="1" thickBot="1">
      <c r="A25" s="175"/>
      <c r="B25" s="187"/>
      <c r="C25" s="188"/>
      <c r="D25" s="88" t="s">
        <v>42</v>
      </c>
      <c r="E25" s="88"/>
      <c r="F25" s="88"/>
      <c r="G25" s="39" t="s">
        <v>110</v>
      </c>
      <c r="H25" s="40" t="s">
        <v>110</v>
      </c>
      <c r="I25" s="40" t="s">
        <v>110</v>
      </c>
      <c r="J25" s="41"/>
      <c r="K25" s="184"/>
      <c r="L25" s="185"/>
      <c r="M25" s="1"/>
      <c r="N25" s="148"/>
      <c r="O25" s="189"/>
      <c r="P25" s="2" t="str">
        <f>G16</f>
        <v>1期</v>
      </c>
      <c r="Q25" s="2" t="str">
        <f t="shared" ref="Q25:S25" si="0">H16</f>
        <v>2期</v>
      </c>
      <c r="R25" s="2" t="str">
        <f t="shared" si="0"/>
        <v>3期</v>
      </c>
      <c r="S25" s="2" t="str">
        <f t="shared" si="0"/>
        <v>4期</v>
      </c>
      <c r="AJ25" s="19"/>
      <c r="AK25" s="19"/>
      <c r="AL25" s="19"/>
      <c r="AM25" s="19"/>
      <c r="AN25" s="19"/>
    </row>
    <row r="26" spans="1:40" ht="15" customHeight="1">
      <c r="A26" s="145" t="s">
        <v>43</v>
      </c>
      <c r="B26" s="115" t="s">
        <v>44</v>
      </c>
      <c r="C26" s="116"/>
      <c r="D26" s="99" t="s">
        <v>157</v>
      </c>
      <c r="E26" s="100"/>
      <c r="F26" s="100"/>
      <c r="G26" s="100"/>
      <c r="H26" s="100"/>
      <c r="I26" s="100"/>
      <c r="J26" s="101"/>
      <c r="K26" s="108"/>
      <c r="L26" s="109"/>
      <c r="O26" s="20" t="s">
        <v>21</v>
      </c>
      <c r="P26" s="21">
        <f>IF(COUNTA(項目1_1期)=0,"",(Q18*3+R18*2+S18*1)/(P18*3))</f>
        <v>0.95833333333333337</v>
      </c>
      <c r="Q26" s="21">
        <f>IF(COUNTA(項目1_2期)=0,"",(V18*3+W18*2+X18*1)/(U18*3))</f>
        <v>1</v>
      </c>
      <c r="R26" s="21">
        <f>IF(COUNTA(項目1_3期)=0,"",(AA18*3+AB18*2+AC18*1)/(Z18*3))</f>
        <v>0.91666666666666663</v>
      </c>
      <c r="S26" s="21" t="str">
        <f>IF(COUNTA(項目1_4期)=0,"",(AF18*3+AG18*2+AH18*1)/(AE18*3))</f>
        <v/>
      </c>
      <c r="AJ26" s="19"/>
      <c r="AK26" s="19"/>
      <c r="AL26" s="19"/>
      <c r="AM26" s="19"/>
      <c r="AN26" s="19"/>
    </row>
    <row r="27" spans="1:40" ht="15" customHeight="1">
      <c r="A27" s="146"/>
      <c r="B27" s="117"/>
      <c r="C27" s="118"/>
      <c r="D27" s="102"/>
      <c r="E27" s="103"/>
      <c r="F27" s="103"/>
      <c r="G27" s="103"/>
      <c r="H27" s="103"/>
      <c r="I27" s="103"/>
      <c r="J27" s="104"/>
      <c r="K27" s="110"/>
      <c r="L27" s="111"/>
      <c r="O27" s="20" t="s">
        <v>27</v>
      </c>
      <c r="P27" s="21">
        <f>IF(COUNTA(項目2_1期)=0,"",(Q19*3+R19*2+S19*1)/(P19*3))</f>
        <v>0.66666666666666663</v>
      </c>
      <c r="Q27" s="21">
        <f>IF(COUNTA(項目2_2期)=0,"",(V19*3+W19*2+X19*1)/(U19*3))</f>
        <v>0.83333333333333337</v>
      </c>
      <c r="R27" s="21">
        <f>IF(COUNTA(項目2_3期)=0,"",(AA19*3+AB19*2+AC19*1)/(Z19*3))</f>
        <v>0.83333333333333337</v>
      </c>
      <c r="S27" s="21" t="str">
        <f>IF(COUNTA(項目2_4期)=0,"",(AF19*3+AG19*2+AH19*1)/(AE19*3))</f>
        <v/>
      </c>
      <c r="T27" s="22"/>
      <c r="U27" s="148" t="s">
        <v>45</v>
      </c>
      <c r="V27" s="148"/>
      <c r="W27" s="190" t="s">
        <v>46</v>
      </c>
      <c r="X27" s="190"/>
      <c r="Y27" s="190"/>
      <c r="Z27" s="190"/>
      <c r="AA27" s="190"/>
      <c r="AB27" s="190"/>
      <c r="AC27" s="190"/>
      <c r="AD27" s="190"/>
      <c r="AJ27" s="19"/>
      <c r="AK27" s="19"/>
      <c r="AL27" s="19"/>
      <c r="AM27" s="19"/>
      <c r="AN27" s="19"/>
    </row>
    <row r="28" spans="1:40" ht="15" customHeight="1">
      <c r="A28" s="146"/>
      <c r="B28" s="117"/>
      <c r="C28" s="118"/>
      <c r="D28" s="102"/>
      <c r="E28" s="103"/>
      <c r="F28" s="103"/>
      <c r="G28" s="103"/>
      <c r="H28" s="103"/>
      <c r="I28" s="103"/>
      <c r="J28" s="104"/>
      <c r="K28" s="110"/>
      <c r="L28" s="111"/>
      <c r="O28" s="20" t="s">
        <v>30</v>
      </c>
      <c r="P28" s="21">
        <f>IF(COUNTA(項目3_1期)=0,"",(Q20*3+R20*2+S20*1)/(P20*3))</f>
        <v>0.61538461538461542</v>
      </c>
      <c r="Q28" s="21">
        <f>IF(COUNTA(項目3_2期)=0,"",(V20*3+W20*2+X20*1)/(U20*3))</f>
        <v>0.74358974358974361</v>
      </c>
      <c r="R28" s="21">
        <f>IF(COUNTA(項目3_3期)=0,"",(AA20*3+AB20*2+AC20*1)/(Z20*3))</f>
        <v>0.79487179487179482</v>
      </c>
      <c r="S28" s="21" t="str">
        <f>IF(COUNTA(項目3_4期)=0,"",(AF20*3+AG20*2+AH20*1)/(AE20*3))</f>
        <v/>
      </c>
      <c r="U28" s="148"/>
      <c r="V28" s="148"/>
      <c r="W28" s="148" t="s">
        <v>47</v>
      </c>
      <c r="X28" s="148"/>
      <c r="Y28" s="148"/>
      <c r="Z28" s="148"/>
      <c r="AA28" s="148"/>
      <c r="AB28" s="148"/>
      <c r="AC28" s="148"/>
      <c r="AD28" s="148"/>
      <c r="AJ28" s="19"/>
      <c r="AK28" s="19"/>
      <c r="AL28" s="19"/>
      <c r="AM28" s="19"/>
      <c r="AN28" s="19"/>
    </row>
    <row r="29" spans="1:40" ht="15" customHeight="1" thickBot="1">
      <c r="A29" s="146"/>
      <c r="B29" s="117"/>
      <c r="C29" s="118"/>
      <c r="D29" s="105"/>
      <c r="E29" s="106"/>
      <c r="F29" s="106"/>
      <c r="G29" s="106"/>
      <c r="H29" s="106"/>
      <c r="I29" s="106"/>
      <c r="J29" s="107"/>
      <c r="K29" s="110"/>
      <c r="L29" s="111"/>
      <c r="O29" s="20" t="s">
        <v>33</v>
      </c>
      <c r="P29" s="21">
        <f>IF(COUNTA(項目4_1期)=0,"",(Q21*3+R21*2+S21*1)/(P21*3))</f>
        <v>0.72222222222222221</v>
      </c>
      <c r="Q29" s="21">
        <f>IF(COUNTA(項目4_2期)=0,"",(V21*3+W21*2+X21*1)/(U21*3))</f>
        <v>0.75</v>
      </c>
      <c r="R29" s="21">
        <f>IF(COUNTA(項目4_3期)=0,"",(AA21*3+AB21*2+AC21*1)/(Z21*3))</f>
        <v>0.80555555555555558</v>
      </c>
      <c r="S29" s="21" t="str">
        <f>IF(COUNTA(項目4_4期)=0,"",(AF21*3+AG21*2+AH21*1)/(AE21*3))</f>
        <v/>
      </c>
      <c r="AJ29" s="19"/>
      <c r="AK29" s="19"/>
      <c r="AL29" s="19"/>
      <c r="AM29" s="19"/>
      <c r="AN29" s="19"/>
    </row>
    <row r="30" spans="1:40" ht="15" customHeight="1">
      <c r="A30" s="146"/>
      <c r="B30" s="117"/>
      <c r="C30" s="118"/>
      <c r="D30" s="149" t="s">
        <v>48</v>
      </c>
      <c r="E30" s="87"/>
      <c r="F30" s="87"/>
      <c r="G30" s="33" t="s">
        <v>111</v>
      </c>
      <c r="H30" s="34" t="s">
        <v>110</v>
      </c>
      <c r="I30" s="34" t="s">
        <v>110</v>
      </c>
      <c r="J30" s="35"/>
      <c r="K30" s="110"/>
      <c r="L30" s="111"/>
      <c r="O30" s="20" t="s">
        <v>38</v>
      </c>
      <c r="P30" s="21">
        <f>IF(COUNTA(項目5_1期)=0,"",(Q22*3+R22*2+S22*1)/(P22*3))</f>
        <v>0.53333333333333333</v>
      </c>
      <c r="Q30" s="21">
        <f>IF(COUNTA(項目5_2期)=0,"",(V22*3+W22*2+X22*1)/(U22*3))</f>
        <v>0.56666666666666665</v>
      </c>
      <c r="R30" s="21">
        <f>IF(COUNTA(項目5_3期)=0,"",(AA22*3+AB22*2+AC22*1)/(Z22*3))</f>
        <v>0.6</v>
      </c>
      <c r="S30" s="21" t="str">
        <f>IF(COUNTA(項目5_4期)=0,"",(AF22*3+AG22*2+AH22*1)/(AE22*3))</f>
        <v/>
      </c>
    </row>
    <row r="31" spans="1:40" ht="15" customHeight="1">
      <c r="A31" s="146"/>
      <c r="B31" s="117"/>
      <c r="C31" s="118"/>
      <c r="D31" s="141" t="s">
        <v>49</v>
      </c>
      <c r="E31" s="86"/>
      <c r="F31" s="86"/>
      <c r="G31" s="36" t="s">
        <v>110</v>
      </c>
      <c r="H31" s="37" t="s">
        <v>110</v>
      </c>
      <c r="I31" s="37" t="s">
        <v>110</v>
      </c>
      <c r="J31" s="38"/>
      <c r="K31" s="110"/>
      <c r="L31" s="111"/>
      <c r="O31" s="20" t="s">
        <v>40</v>
      </c>
      <c r="P31" s="21">
        <f>IF(COUNTA(項目6_1期)=0,"",(Q23*3+R23*2+S23*1)/(P23*3))</f>
        <v>0.83333333333333337</v>
      </c>
      <c r="Q31" s="21">
        <f>IF(COUNTA(項目6_2期)=0,"",(V23*3+W23*2+X23*1)/(U23*3))</f>
        <v>0.83333333333333337</v>
      </c>
      <c r="R31" s="21">
        <f>IF(COUNTA(項目6_3期)=0,"",(AA23*3+AB23*2+AC23*1)/(Z23*3))</f>
        <v>0.83333333333333337</v>
      </c>
      <c r="S31" s="21" t="str">
        <f>IF(COUNTA(項目6_4期)=0,"",(AF23*3+AG23*2+AH23*1)/(AE23*3))</f>
        <v/>
      </c>
    </row>
    <row r="32" spans="1:40" ht="15" customHeight="1">
      <c r="A32" s="146"/>
      <c r="B32" s="117"/>
      <c r="C32" s="118"/>
      <c r="D32" s="141" t="s">
        <v>50</v>
      </c>
      <c r="E32" s="86"/>
      <c r="F32" s="86"/>
      <c r="G32" s="36" t="s">
        <v>110</v>
      </c>
      <c r="H32" s="37" t="s">
        <v>110</v>
      </c>
      <c r="I32" s="37" t="s">
        <v>110</v>
      </c>
      <c r="J32" s="38"/>
      <c r="K32" s="110"/>
      <c r="L32" s="111"/>
      <c r="P32" s="3" t="s">
        <v>51</v>
      </c>
    </row>
    <row r="33" spans="1:12" ht="15" customHeight="1">
      <c r="A33" s="146"/>
      <c r="B33" s="117"/>
      <c r="C33" s="118"/>
      <c r="D33" s="141" t="s">
        <v>52</v>
      </c>
      <c r="E33" s="86"/>
      <c r="F33" s="86"/>
      <c r="G33" s="36" t="s">
        <v>111</v>
      </c>
      <c r="H33" s="37" t="s">
        <v>111</v>
      </c>
      <c r="I33" s="37" t="s">
        <v>111</v>
      </c>
      <c r="J33" s="38"/>
      <c r="K33" s="110"/>
      <c r="L33" s="111"/>
    </row>
    <row r="34" spans="1:12" ht="15" customHeight="1">
      <c r="A34" s="146"/>
      <c r="B34" s="117"/>
      <c r="C34" s="118"/>
      <c r="D34" s="141" t="s">
        <v>53</v>
      </c>
      <c r="E34" s="86"/>
      <c r="F34" s="86"/>
      <c r="G34" s="36" t="s">
        <v>112</v>
      </c>
      <c r="H34" s="37" t="s">
        <v>111</v>
      </c>
      <c r="I34" s="37" t="s">
        <v>111</v>
      </c>
      <c r="J34" s="38"/>
      <c r="K34" s="110"/>
      <c r="L34" s="111"/>
    </row>
    <row r="35" spans="1:12" ht="15" customHeight="1">
      <c r="A35" s="146"/>
      <c r="B35" s="117"/>
      <c r="C35" s="118"/>
      <c r="D35" s="141" t="s">
        <v>54</v>
      </c>
      <c r="E35" s="86"/>
      <c r="F35" s="86"/>
      <c r="G35" s="36" t="s">
        <v>111</v>
      </c>
      <c r="H35" s="37" t="s">
        <v>110</v>
      </c>
      <c r="I35" s="37" t="s">
        <v>110</v>
      </c>
      <c r="J35" s="38"/>
      <c r="K35" s="110"/>
      <c r="L35" s="111"/>
    </row>
    <row r="36" spans="1:12" ht="28.5" customHeight="1">
      <c r="A36" s="146"/>
      <c r="B36" s="117"/>
      <c r="C36" s="118"/>
      <c r="D36" s="141" t="s">
        <v>55</v>
      </c>
      <c r="E36" s="86"/>
      <c r="F36" s="86"/>
      <c r="G36" s="36" t="s">
        <v>111</v>
      </c>
      <c r="H36" s="37" t="s">
        <v>111</v>
      </c>
      <c r="I36" s="37" t="s">
        <v>111</v>
      </c>
      <c r="J36" s="38"/>
      <c r="K36" s="110"/>
      <c r="L36" s="111"/>
    </row>
    <row r="37" spans="1:12" ht="28.5" customHeight="1">
      <c r="A37" s="146"/>
      <c r="B37" s="117"/>
      <c r="C37" s="118"/>
      <c r="D37" s="141" t="s">
        <v>56</v>
      </c>
      <c r="E37" s="86"/>
      <c r="F37" s="86"/>
      <c r="G37" s="36" t="s">
        <v>111</v>
      </c>
      <c r="H37" s="37" t="s">
        <v>110</v>
      </c>
      <c r="I37" s="37" t="s">
        <v>110</v>
      </c>
      <c r="J37" s="38"/>
      <c r="K37" s="110"/>
      <c r="L37" s="111"/>
    </row>
    <row r="38" spans="1:12" ht="15" customHeight="1">
      <c r="A38" s="146"/>
      <c r="B38" s="117"/>
      <c r="C38" s="118"/>
      <c r="D38" s="140" t="s">
        <v>57</v>
      </c>
      <c r="E38" s="140"/>
      <c r="F38" s="141"/>
      <c r="G38" s="36" t="s">
        <v>112</v>
      </c>
      <c r="H38" s="37" t="s">
        <v>111</v>
      </c>
      <c r="I38" s="37" t="s">
        <v>111</v>
      </c>
      <c r="J38" s="38"/>
      <c r="K38" s="110"/>
      <c r="L38" s="111"/>
    </row>
    <row r="39" spans="1:12" ht="28.5" customHeight="1" thickBot="1">
      <c r="A39" s="146"/>
      <c r="B39" s="119"/>
      <c r="C39" s="120"/>
      <c r="D39" s="150" t="s">
        <v>58</v>
      </c>
      <c r="E39" s="150"/>
      <c r="F39" s="151"/>
      <c r="G39" s="39" t="s">
        <v>111</v>
      </c>
      <c r="H39" s="40" t="s">
        <v>111</v>
      </c>
      <c r="I39" s="40" t="s">
        <v>111</v>
      </c>
      <c r="J39" s="41"/>
      <c r="K39" s="112"/>
      <c r="L39" s="113"/>
    </row>
    <row r="40" spans="1:12" ht="15" customHeight="1">
      <c r="A40" s="146"/>
      <c r="B40" s="115" t="s">
        <v>30</v>
      </c>
      <c r="C40" s="116"/>
      <c r="D40" s="152" t="s">
        <v>59</v>
      </c>
      <c r="E40" s="153"/>
      <c r="F40" s="153"/>
      <c r="G40" s="153"/>
      <c r="H40" s="153"/>
      <c r="I40" s="153"/>
      <c r="J40" s="154"/>
      <c r="K40" s="161" t="s">
        <v>113</v>
      </c>
      <c r="L40" s="162"/>
    </row>
    <row r="41" spans="1:12" ht="32.25" customHeight="1">
      <c r="A41" s="146"/>
      <c r="B41" s="117"/>
      <c r="C41" s="118"/>
      <c r="D41" s="155"/>
      <c r="E41" s="156"/>
      <c r="F41" s="156"/>
      <c r="G41" s="156"/>
      <c r="H41" s="156"/>
      <c r="I41" s="156"/>
      <c r="J41" s="157"/>
      <c r="K41" s="163"/>
      <c r="L41" s="164"/>
    </row>
    <row r="42" spans="1:12" ht="15" customHeight="1" thickBot="1">
      <c r="A42" s="146"/>
      <c r="B42" s="117"/>
      <c r="C42" s="118"/>
      <c r="D42" s="158"/>
      <c r="E42" s="159"/>
      <c r="F42" s="159"/>
      <c r="G42" s="159"/>
      <c r="H42" s="159"/>
      <c r="I42" s="159"/>
      <c r="J42" s="160"/>
      <c r="K42" s="163"/>
      <c r="L42" s="164"/>
    </row>
    <row r="43" spans="1:12" ht="15" customHeight="1">
      <c r="A43" s="146"/>
      <c r="B43" s="117"/>
      <c r="C43" s="118"/>
      <c r="D43" s="87" t="s">
        <v>60</v>
      </c>
      <c r="E43" s="87"/>
      <c r="F43" s="87"/>
      <c r="G43" s="33" t="s">
        <v>110</v>
      </c>
      <c r="H43" s="34" t="s">
        <v>110</v>
      </c>
      <c r="I43" s="34" t="s">
        <v>110</v>
      </c>
      <c r="J43" s="35"/>
      <c r="K43" s="163"/>
      <c r="L43" s="164"/>
    </row>
    <row r="44" spans="1:12" ht="15" customHeight="1">
      <c r="A44" s="146"/>
      <c r="B44" s="117"/>
      <c r="C44" s="118"/>
      <c r="D44" s="139" t="s">
        <v>61</v>
      </c>
      <c r="E44" s="140"/>
      <c r="F44" s="141"/>
      <c r="G44" s="36" t="s">
        <v>111</v>
      </c>
      <c r="H44" s="37" t="s">
        <v>111</v>
      </c>
      <c r="I44" s="37" t="s">
        <v>111</v>
      </c>
      <c r="J44" s="38"/>
      <c r="K44" s="163"/>
      <c r="L44" s="164"/>
    </row>
    <row r="45" spans="1:12" ht="15" customHeight="1">
      <c r="A45" s="146"/>
      <c r="B45" s="117"/>
      <c r="C45" s="118"/>
      <c r="D45" s="139" t="s">
        <v>62</v>
      </c>
      <c r="E45" s="140"/>
      <c r="F45" s="141"/>
      <c r="G45" s="36" t="s">
        <v>111</v>
      </c>
      <c r="H45" s="37" t="s">
        <v>110</v>
      </c>
      <c r="I45" s="37" t="s">
        <v>110</v>
      </c>
      <c r="J45" s="38"/>
      <c r="K45" s="163"/>
      <c r="L45" s="164"/>
    </row>
    <row r="46" spans="1:12" ht="15" customHeight="1">
      <c r="A46" s="146"/>
      <c r="B46" s="117"/>
      <c r="C46" s="118"/>
      <c r="D46" s="139" t="s">
        <v>63</v>
      </c>
      <c r="E46" s="140"/>
      <c r="F46" s="141"/>
      <c r="G46" s="36" t="s">
        <v>111</v>
      </c>
      <c r="H46" s="37" t="s">
        <v>110</v>
      </c>
      <c r="I46" s="37" t="s">
        <v>110</v>
      </c>
      <c r="J46" s="38"/>
      <c r="K46" s="163"/>
      <c r="L46" s="164"/>
    </row>
    <row r="47" spans="1:12" ht="15" customHeight="1">
      <c r="A47" s="146"/>
      <c r="B47" s="117"/>
      <c r="C47" s="118"/>
      <c r="D47" s="167" t="s">
        <v>64</v>
      </c>
      <c r="E47" s="168"/>
      <c r="F47" s="169"/>
      <c r="G47" s="36" t="s">
        <v>112</v>
      </c>
      <c r="H47" s="37" t="s">
        <v>111</v>
      </c>
      <c r="I47" s="37" t="s">
        <v>111</v>
      </c>
      <c r="J47" s="38"/>
      <c r="K47" s="163"/>
      <c r="L47" s="164"/>
    </row>
    <row r="48" spans="1:12" ht="15" customHeight="1">
      <c r="A48" s="146"/>
      <c r="B48" s="117"/>
      <c r="C48" s="118"/>
      <c r="D48" s="139" t="s">
        <v>65</v>
      </c>
      <c r="E48" s="140"/>
      <c r="F48" s="141"/>
      <c r="G48" s="36" t="s">
        <v>112</v>
      </c>
      <c r="H48" s="37" t="s">
        <v>111</v>
      </c>
      <c r="I48" s="37" t="s">
        <v>111</v>
      </c>
      <c r="J48" s="38"/>
      <c r="K48" s="163"/>
      <c r="L48" s="164"/>
    </row>
    <row r="49" spans="1:13" ht="15" customHeight="1">
      <c r="A49" s="146"/>
      <c r="B49" s="117"/>
      <c r="C49" s="118"/>
      <c r="D49" s="139" t="s">
        <v>66</v>
      </c>
      <c r="E49" s="140"/>
      <c r="F49" s="141"/>
      <c r="G49" s="36" t="s">
        <v>111</v>
      </c>
      <c r="H49" s="37" t="s">
        <v>111</v>
      </c>
      <c r="I49" s="37" t="s">
        <v>111</v>
      </c>
      <c r="J49" s="38"/>
      <c r="K49" s="163"/>
      <c r="L49" s="164"/>
    </row>
    <row r="50" spans="1:13" ht="28.5" customHeight="1">
      <c r="A50" s="146"/>
      <c r="B50" s="117"/>
      <c r="C50" s="118"/>
      <c r="D50" s="139" t="s">
        <v>67</v>
      </c>
      <c r="E50" s="140"/>
      <c r="F50" s="141"/>
      <c r="G50" s="36" t="s">
        <v>112</v>
      </c>
      <c r="H50" s="37" t="s">
        <v>111</v>
      </c>
      <c r="I50" s="37" t="s">
        <v>111</v>
      </c>
      <c r="J50" s="38"/>
      <c r="K50" s="163"/>
      <c r="L50" s="164"/>
    </row>
    <row r="51" spans="1:13" ht="15" customHeight="1">
      <c r="A51" s="146"/>
      <c r="B51" s="117"/>
      <c r="C51" s="118"/>
      <c r="D51" s="139" t="s">
        <v>68</v>
      </c>
      <c r="E51" s="140"/>
      <c r="F51" s="141"/>
      <c r="G51" s="36" t="s">
        <v>111</v>
      </c>
      <c r="H51" s="37" t="s">
        <v>111</v>
      </c>
      <c r="I51" s="37" t="s">
        <v>111</v>
      </c>
      <c r="J51" s="38"/>
      <c r="K51" s="163"/>
      <c r="L51" s="164"/>
    </row>
    <row r="52" spans="1:13" ht="15" customHeight="1">
      <c r="A52" s="146"/>
      <c r="B52" s="117"/>
      <c r="C52" s="118"/>
      <c r="D52" s="139" t="s">
        <v>69</v>
      </c>
      <c r="E52" s="140"/>
      <c r="F52" s="141"/>
      <c r="G52" s="36" t="s">
        <v>111</v>
      </c>
      <c r="H52" s="37" t="s">
        <v>111</v>
      </c>
      <c r="I52" s="37" t="s">
        <v>110</v>
      </c>
      <c r="J52" s="38"/>
      <c r="K52" s="163"/>
      <c r="L52" s="164"/>
    </row>
    <row r="53" spans="1:13" ht="15" customHeight="1">
      <c r="A53" s="146"/>
      <c r="B53" s="117"/>
      <c r="C53" s="118"/>
      <c r="D53" s="139" t="s">
        <v>70</v>
      </c>
      <c r="E53" s="140"/>
      <c r="F53" s="141"/>
      <c r="G53" s="36" t="s">
        <v>111</v>
      </c>
      <c r="H53" s="37" t="s">
        <v>111</v>
      </c>
      <c r="I53" s="37" t="s">
        <v>111</v>
      </c>
      <c r="J53" s="38"/>
      <c r="K53" s="163"/>
      <c r="L53" s="164"/>
    </row>
    <row r="54" spans="1:13" ht="15" customHeight="1">
      <c r="A54" s="146"/>
      <c r="B54" s="117"/>
      <c r="C54" s="118"/>
      <c r="D54" s="139" t="s">
        <v>71</v>
      </c>
      <c r="E54" s="140"/>
      <c r="F54" s="141"/>
      <c r="G54" s="36" t="s">
        <v>111</v>
      </c>
      <c r="H54" s="37" t="s">
        <v>111</v>
      </c>
      <c r="I54" s="37" t="s">
        <v>110</v>
      </c>
      <c r="J54" s="38"/>
      <c r="K54" s="163"/>
      <c r="L54" s="164"/>
    </row>
    <row r="55" spans="1:13" ht="27" customHeight="1" thickBot="1">
      <c r="A55" s="147"/>
      <c r="B55" s="119"/>
      <c r="C55" s="120"/>
      <c r="D55" s="142" t="s">
        <v>72</v>
      </c>
      <c r="E55" s="143"/>
      <c r="F55" s="144"/>
      <c r="G55" s="39" t="s">
        <v>111</v>
      </c>
      <c r="H55" s="40" t="s">
        <v>111</v>
      </c>
      <c r="I55" s="40" t="s">
        <v>111</v>
      </c>
      <c r="J55" s="41"/>
      <c r="K55" s="165"/>
      <c r="L55" s="166"/>
    </row>
    <row r="56" spans="1:13" ht="14.25" thickBot="1"/>
    <row r="57" spans="1:13" ht="14.25" thickBot="1">
      <c r="G57" s="121" t="s">
        <v>4</v>
      </c>
      <c r="H57" s="122"/>
      <c r="I57" s="123" t="str">
        <f>D6</f>
        <v>大分　太郎</v>
      </c>
      <c r="J57" s="124"/>
      <c r="K57" s="124"/>
      <c r="L57" s="122"/>
    </row>
    <row r="58" spans="1:13" ht="14.25" customHeight="1">
      <c r="A58" s="125" t="s">
        <v>14</v>
      </c>
      <c r="B58" s="126"/>
      <c r="C58" s="126"/>
      <c r="D58" s="126"/>
      <c r="E58" s="126"/>
      <c r="F58" s="127"/>
      <c r="G58" s="12" t="str">
        <f t="shared" ref="G58:J59" si="1">G16</f>
        <v>1期</v>
      </c>
      <c r="H58" s="13" t="str">
        <f t="shared" si="1"/>
        <v>2期</v>
      </c>
      <c r="I58" s="13" t="str">
        <f t="shared" si="1"/>
        <v>3期</v>
      </c>
      <c r="J58" s="14" t="str">
        <f t="shared" si="1"/>
        <v>4期</v>
      </c>
      <c r="K58" s="131" t="s">
        <v>19</v>
      </c>
      <c r="L58" s="132"/>
      <c r="M58" s="4"/>
    </row>
    <row r="59" spans="1:13" ht="13.5" customHeight="1" thickBot="1">
      <c r="A59" s="128"/>
      <c r="B59" s="129"/>
      <c r="C59" s="129"/>
      <c r="D59" s="129"/>
      <c r="E59" s="129"/>
      <c r="F59" s="130"/>
      <c r="G59" s="27">
        <f t="shared" si="1"/>
        <v>45077</v>
      </c>
      <c r="H59" s="28">
        <f t="shared" si="1"/>
        <v>45199</v>
      </c>
      <c r="I59" s="28">
        <f t="shared" si="1"/>
        <v>45322</v>
      </c>
      <c r="J59" s="29">
        <f t="shared" si="1"/>
        <v>0</v>
      </c>
      <c r="K59" s="133"/>
      <c r="L59" s="134"/>
      <c r="M59" s="4"/>
    </row>
    <row r="60" spans="1:13" ht="15" customHeight="1">
      <c r="A60" s="135" t="s">
        <v>73</v>
      </c>
      <c r="B60" s="93" t="s">
        <v>33</v>
      </c>
      <c r="C60" s="94"/>
      <c r="D60" s="99" t="s">
        <v>74</v>
      </c>
      <c r="E60" s="100"/>
      <c r="F60" s="100"/>
      <c r="G60" s="100"/>
      <c r="H60" s="100"/>
      <c r="I60" s="100"/>
      <c r="J60" s="101"/>
      <c r="K60" s="108"/>
      <c r="L60" s="109"/>
    </row>
    <row r="61" spans="1:13" ht="15" customHeight="1">
      <c r="A61" s="136"/>
      <c r="B61" s="95"/>
      <c r="C61" s="96"/>
      <c r="D61" s="102"/>
      <c r="E61" s="103"/>
      <c r="F61" s="103"/>
      <c r="G61" s="103"/>
      <c r="H61" s="103"/>
      <c r="I61" s="103"/>
      <c r="J61" s="104"/>
      <c r="K61" s="110"/>
      <c r="L61" s="111"/>
    </row>
    <row r="62" spans="1:13" ht="15" customHeight="1">
      <c r="A62" s="136"/>
      <c r="B62" s="95"/>
      <c r="C62" s="96"/>
      <c r="D62" s="102"/>
      <c r="E62" s="103"/>
      <c r="F62" s="103"/>
      <c r="G62" s="103"/>
      <c r="H62" s="103"/>
      <c r="I62" s="103"/>
      <c r="J62" s="104"/>
      <c r="K62" s="110"/>
      <c r="L62" s="111"/>
    </row>
    <row r="63" spans="1:13" ht="15" customHeight="1" thickBot="1">
      <c r="A63" s="136"/>
      <c r="B63" s="95"/>
      <c r="C63" s="96"/>
      <c r="D63" s="105"/>
      <c r="E63" s="106"/>
      <c r="F63" s="106"/>
      <c r="G63" s="106"/>
      <c r="H63" s="106"/>
      <c r="I63" s="106"/>
      <c r="J63" s="107"/>
      <c r="K63" s="110"/>
      <c r="L63" s="111"/>
    </row>
    <row r="64" spans="1:13" ht="15" customHeight="1">
      <c r="A64" s="136"/>
      <c r="B64" s="95"/>
      <c r="C64" s="96"/>
      <c r="D64" s="87" t="s">
        <v>75</v>
      </c>
      <c r="E64" s="87"/>
      <c r="F64" s="87"/>
      <c r="G64" s="33" t="s">
        <v>110</v>
      </c>
      <c r="H64" s="34" t="s">
        <v>110</v>
      </c>
      <c r="I64" s="34" t="s">
        <v>110</v>
      </c>
      <c r="J64" s="35"/>
      <c r="K64" s="110"/>
      <c r="L64" s="111"/>
    </row>
    <row r="65" spans="1:12" ht="15" customHeight="1">
      <c r="A65" s="136"/>
      <c r="B65" s="95"/>
      <c r="C65" s="96"/>
      <c r="D65" s="86" t="s">
        <v>76</v>
      </c>
      <c r="E65" s="86"/>
      <c r="F65" s="86"/>
      <c r="G65" s="36" t="s">
        <v>110</v>
      </c>
      <c r="H65" s="37" t="s">
        <v>110</v>
      </c>
      <c r="I65" s="37" t="s">
        <v>110</v>
      </c>
      <c r="J65" s="38"/>
      <c r="K65" s="110"/>
      <c r="L65" s="111"/>
    </row>
    <row r="66" spans="1:12" ht="15" customHeight="1">
      <c r="A66" s="136"/>
      <c r="B66" s="95"/>
      <c r="C66" s="96"/>
      <c r="D66" s="86" t="s">
        <v>77</v>
      </c>
      <c r="E66" s="86"/>
      <c r="F66" s="86"/>
      <c r="G66" s="36" t="s">
        <v>110</v>
      </c>
      <c r="H66" s="37" t="s">
        <v>110</v>
      </c>
      <c r="I66" s="37" t="s">
        <v>110</v>
      </c>
      <c r="J66" s="38"/>
      <c r="K66" s="110"/>
      <c r="L66" s="111"/>
    </row>
    <row r="67" spans="1:12" ht="15" customHeight="1">
      <c r="A67" s="136"/>
      <c r="B67" s="95"/>
      <c r="C67" s="96"/>
      <c r="D67" s="138" t="s">
        <v>78</v>
      </c>
      <c r="E67" s="138"/>
      <c r="F67" s="138"/>
      <c r="G67" s="36" t="s">
        <v>110</v>
      </c>
      <c r="H67" s="37" t="s">
        <v>110</v>
      </c>
      <c r="I67" s="37" t="s">
        <v>110</v>
      </c>
      <c r="J67" s="38"/>
      <c r="K67" s="110"/>
      <c r="L67" s="111"/>
    </row>
    <row r="68" spans="1:12" ht="26.25" customHeight="1">
      <c r="A68" s="136"/>
      <c r="B68" s="95"/>
      <c r="C68" s="96"/>
      <c r="D68" s="86" t="s">
        <v>79</v>
      </c>
      <c r="E68" s="86"/>
      <c r="F68" s="86"/>
      <c r="G68" s="36" t="s">
        <v>111</v>
      </c>
      <c r="H68" s="37" t="s">
        <v>111</v>
      </c>
      <c r="I68" s="37" t="s">
        <v>111</v>
      </c>
      <c r="J68" s="38"/>
      <c r="K68" s="110"/>
      <c r="L68" s="111"/>
    </row>
    <row r="69" spans="1:12" ht="15" customHeight="1">
      <c r="A69" s="136"/>
      <c r="B69" s="95"/>
      <c r="C69" s="96"/>
      <c r="D69" s="86" t="s">
        <v>80</v>
      </c>
      <c r="E69" s="86"/>
      <c r="F69" s="86"/>
      <c r="G69" s="36" t="s">
        <v>110</v>
      </c>
      <c r="H69" s="37" t="s">
        <v>110</v>
      </c>
      <c r="I69" s="37" t="s">
        <v>110</v>
      </c>
      <c r="J69" s="38"/>
      <c r="K69" s="110"/>
      <c r="L69" s="111"/>
    </row>
    <row r="70" spans="1:12" ht="15" customHeight="1">
      <c r="A70" s="136"/>
      <c r="B70" s="95"/>
      <c r="C70" s="96"/>
      <c r="D70" s="86" t="s">
        <v>81</v>
      </c>
      <c r="E70" s="86"/>
      <c r="F70" s="86"/>
      <c r="G70" s="36" t="s">
        <v>111</v>
      </c>
      <c r="H70" s="37" t="s">
        <v>110</v>
      </c>
      <c r="I70" s="37" t="s">
        <v>110</v>
      </c>
      <c r="J70" s="38"/>
      <c r="K70" s="110"/>
      <c r="L70" s="111"/>
    </row>
    <row r="71" spans="1:12" ht="28.5" customHeight="1">
      <c r="A71" s="136"/>
      <c r="B71" s="95"/>
      <c r="C71" s="96"/>
      <c r="D71" s="86" t="s">
        <v>82</v>
      </c>
      <c r="E71" s="86"/>
      <c r="F71" s="86"/>
      <c r="G71" s="36" t="s">
        <v>110</v>
      </c>
      <c r="H71" s="37" t="s">
        <v>110</v>
      </c>
      <c r="I71" s="37" t="s">
        <v>110</v>
      </c>
      <c r="J71" s="38"/>
      <c r="K71" s="110"/>
      <c r="L71" s="111"/>
    </row>
    <row r="72" spans="1:12" ht="15" customHeight="1">
      <c r="A72" s="136"/>
      <c r="B72" s="95"/>
      <c r="C72" s="96"/>
      <c r="D72" s="86" t="s">
        <v>83</v>
      </c>
      <c r="E72" s="86"/>
      <c r="F72" s="86"/>
      <c r="G72" s="36" t="s">
        <v>112</v>
      </c>
      <c r="H72" s="37" t="s">
        <v>112</v>
      </c>
      <c r="I72" s="37" t="s">
        <v>111</v>
      </c>
      <c r="J72" s="38"/>
      <c r="K72" s="110"/>
      <c r="L72" s="111"/>
    </row>
    <row r="73" spans="1:12" ht="15" customHeight="1">
      <c r="A73" s="136"/>
      <c r="B73" s="95"/>
      <c r="C73" s="96"/>
      <c r="D73" s="86" t="s">
        <v>84</v>
      </c>
      <c r="E73" s="86"/>
      <c r="F73" s="86"/>
      <c r="G73" s="36" t="s">
        <v>112</v>
      </c>
      <c r="H73" s="37" t="s">
        <v>112</v>
      </c>
      <c r="I73" s="37" t="s">
        <v>111</v>
      </c>
      <c r="J73" s="38"/>
      <c r="K73" s="110"/>
      <c r="L73" s="111"/>
    </row>
    <row r="74" spans="1:12" ht="15" customHeight="1">
      <c r="A74" s="136"/>
      <c r="B74" s="95"/>
      <c r="C74" s="96"/>
      <c r="D74" s="86" t="s">
        <v>85</v>
      </c>
      <c r="E74" s="86"/>
      <c r="F74" s="86"/>
      <c r="G74" s="36" t="s">
        <v>111</v>
      </c>
      <c r="H74" s="37" t="s">
        <v>111</v>
      </c>
      <c r="I74" s="37" t="s">
        <v>111</v>
      </c>
      <c r="J74" s="38"/>
      <c r="K74" s="110"/>
      <c r="L74" s="111"/>
    </row>
    <row r="75" spans="1:12" ht="15" customHeight="1" thickBot="1">
      <c r="A75" s="136"/>
      <c r="B75" s="97"/>
      <c r="C75" s="98"/>
      <c r="D75" s="88" t="s">
        <v>86</v>
      </c>
      <c r="E75" s="88"/>
      <c r="F75" s="88"/>
      <c r="G75" s="39" t="s">
        <v>114</v>
      </c>
      <c r="H75" s="40" t="s">
        <v>114</v>
      </c>
      <c r="I75" s="40" t="s">
        <v>114</v>
      </c>
      <c r="J75" s="41"/>
      <c r="K75" s="112"/>
      <c r="L75" s="113"/>
    </row>
    <row r="76" spans="1:12" ht="15" customHeight="1">
      <c r="A76" s="136"/>
      <c r="B76" s="115" t="s">
        <v>87</v>
      </c>
      <c r="C76" s="116"/>
      <c r="D76" s="99" t="s">
        <v>88</v>
      </c>
      <c r="E76" s="100"/>
      <c r="F76" s="100"/>
      <c r="G76" s="100"/>
      <c r="H76" s="100"/>
      <c r="I76" s="100"/>
      <c r="J76" s="101"/>
      <c r="K76" s="108" t="s">
        <v>115</v>
      </c>
      <c r="L76" s="109"/>
    </row>
    <row r="77" spans="1:12" ht="15" customHeight="1">
      <c r="A77" s="136"/>
      <c r="B77" s="117"/>
      <c r="C77" s="118"/>
      <c r="D77" s="102"/>
      <c r="E77" s="103"/>
      <c r="F77" s="103"/>
      <c r="G77" s="103"/>
      <c r="H77" s="103"/>
      <c r="I77" s="103"/>
      <c r="J77" s="104"/>
      <c r="K77" s="110"/>
      <c r="L77" s="111"/>
    </row>
    <row r="78" spans="1:12" ht="15" customHeight="1">
      <c r="A78" s="136"/>
      <c r="B78" s="117"/>
      <c r="C78" s="118"/>
      <c r="D78" s="102"/>
      <c r="E78" s="103"/>
      <c r="F78" s="103"/>
      <c r="G78" s="103"/>
      <c r="H78" s="103"/>
      <c r="I78" s="103"/>
      <c r="J78" s="104"/>
      <c r="K78" s="110"/>
      <c r="L78" s="111"/>
    </row>
    <row r="79" spans="1:12" ht="31.5" customHeight="1" thickBot="1">
      <c r="A79" s="136"/>
      <c r="B79" s="117"/>
      <c r="C79" s="118"/>
      <c r="D79" s="105"/>
      <c r="E79" s="106"/>
      <c r="F79" s="106"/>
      <c r="G79" s="106"/>
      <c r="H79" s="106"/>
      <c r="I79" s="106"/>
      <c r="J79" s="107"/>
      <c r="K79" s="110"/>
      <c r="L79" s="111"/>
    </row>
    <row r="80" spans="1:12" ht="28.5" customHeight="1">
      <c r="A80" s="136"/>
      <c r="B80" s="117"/>
      <c r="C80" s="118"/>
      <c r="D80" s="87" t="s">
        <v>89</v>
      </c>
      <c r="E80" s="87"/>
      <c r="F80" s="87"/>
      <c r="G80" s="33" t="s">
        <v>111</v>
      </c>
      <c r="H80" s="34" t="s">
        <v>111</v>
      </c>
      <c r="I80" s="34" t="s">
        <v>111</v>
      </c>
      <c r="J80" s="35"/>
      <c r="K80" s="110"/>
      <c r="L80" s="111"/>
    </row>
    <row r="81" spans="1:12" ht="28.5" customHeight="1">
      <c r="A81" s="136"/>
      <c r="B81" s="117"/>
      <c r="C81" s="118"/>
      <c r="D81" s="86" t="s">
        <v>90</v>
      </c>
      <c r="E81" s="86"/>
      <c r="F81" s="86"/>
      <c r="G81" s="36" t="s">
        <v>112</v>
      </c>
      <c r="H81" s="37" t="s">
        <v>112</v>
      </c>
      <c r="I81" s="37" t="s">
        <v>111</v>
      </c>
      <c r="J81" s="38"/>
      <c r="K81" s="110"/>
      <c r="L81" s="111"/>
    </row>
    <row r="82" spans="1:12" ht="15" customHeight="1">
      <c r="A82" s="136"/>
      <c r="B82" s="117"/>
      <c r="C82" s="118"/>
      <c r="D82" s="86" t="s">
        <v>91</v>
      </c>
      <c r="E82" s="86"/>
      <c r="F82" s="86"/>
      <c r="G82" s="36" t="s">
        <v>112</v>
      </c>
      <c r="H82" s="37" t="s">
        <v>111</v>
      </c>
      <c r="I82" s="37" t="s">
        <v>111</v>
      </c>
      <c r="J82" s="38"/>
      <c r="K82" s="110"/>
      <c r="L82" s="111"/>
    </row>
    <row r="83" spans="1:12" ht="15" customHeight="1">
      <c r="A83" s="136"/>
      <c r="B83" s="117"/>
      <c r="C83" s="118"/>
      <c r="D83" s="86" t="s">
        <v>92</v>
      </c>
      <c r="E83" s="86"/>
      <c r="F83" s="86"/>
      <c r="G83" s="36" t="s">
        <v>112</v>
      </c>
      <c r="H83" s="37" t="s">
        <v>112</v>
      </c>
      <c r="I83" s="37" t="s">
        <v>112</v>
      </c>
      <c r="J83" s="38"/>
      <c r="K83" s="110"/>
      <c r="L83" s="111"/>
    </row>
    <row r="84" spans="1:12" ht="15" customHeight="1">
      <c r="A84" s="136"/>
      <c r="B84" s="117"/>
      <c r="C84" s="118"/>
      <c r="D84" s="87" t="s">
        <v>93</v>
      </c>
      <c r="E84" s="87"/>
      <c r="F84" s="87"/>
      <c r="G84" s="36" t="s">
        <v>111</v>
      </c>
      <c r="H84" s="37" t="s">
        <v>111</v>
      </c>
      <c r="I84" s="37" t="s">
        <v>111</v>
      </c>
      <c r="J84" s="38"/>
      <c r="K84" s="110"/>
      <c r="L84" s="111"/>
    </row>
    <row r="85" spans="1:12" ht="15" customHeight="1">
      <c r="A85" s="136"/>
      <c r="B85" s="117"/>
      <c r="C85" s="118"/>
      <c r="D85" s="86" t="s">
        <v>94</v>
      </c>
      <c r="E85" s="86"/>
      <c r="F85" s="86"/>
      <c r="G85" s="36" t="s">
        <v>111</v>
      </c>
      <c r="H85" s="37" t="s">
        <v>111</v>
      </c>
      <c r="I85" s="37" t="s">
        <v>111</v>
      </c>
      <c r="J85" s="38"/>
      <c r="K85" s="110"/>
      <c r="L85" s="111"/>
    </row>
    <row r="86" spans="1:12" ht="15" customHeight="1">
      <c r="A86" s="136"/>
      <c r="B86" s="117"/>
      <c r="C86" s="118"/>
      <c r="D86" s="86" t="s">
        <v>95</v>
      </c>
      <c r="E86" s="86"/>
      <c r="F86" s="86"/>
      <c r="G86" s="36" t="s">
        <v>111</v>
      </c>
      <c r="H86" s="37" t="s">
        <v>111</v>
      </c>
      <c r="I86" s="37" t="s">
        <v>111</v>
      </c>
      <c r="J86" s="38"/>
      <c r="K86" s="110"/>
      <c r="L86" s="111"/>
    </row>
    <row r="87" spans="1:12" ht="15" customHeight="1">
      <c r="A87" s="136"/>
      <c r="B87" s="117"/>
      <c r="C87" s="118"/>
      <c r="D87" s="86" t="s">
        <v>96</v>
      </c>
      <c r="E87" s="86"/>
      <c r="F87" s="86"/>
      <c r="G87" s="36" t="s">
        <v>111</v>
      </c>
      <c r="H87" s="37" t="s">
        <v>111</v>
      </c>
      <c r="I87" s="37" t="s">
        <v>111</v>
      </c>
      <c r="J87" s="38"/>
      <c r="K87" s="110"/>
      <c r="L87" s="111"/>
    </row>
    <row r="88" spans="1:12" ht="15" customHeight="1">
      <c r="A88" s="136"/>
      <c r="B88" s="117"/>
      <c r="C88" s="118"/>
      <c r="D88" s="86" t="s">
        <v>97</v>
      </c>
      <c r="E88" s="86"/>
      <c r="F88" s="86"/>
      <c r="G88" s="36" t="s">
        <v>111</v>
      </c>
      <c r="H88" s="37" t="s">
        <v>111</v>
      </c>
      <c r="I88" s="37" t="s">
        <v>111</v>
      </c>
      <c r="J88" s="38"/>
      <c r="K88" s="110"/>
      <c r="L88" s="111"/>
    </row>
    <row r="89" spans="1:12" ht="15" customHeight="1" thickBot="1">
      <c r="A89" s="136"/>
      <c r="B89" s="119"/>
      <c r="C89" s="120"/>
      <c r="D89" s="88" t="s">
        <v>98</v>
      </c>
      <c r="E89" s="88"/>
      <c r="F89" s="88"/>
      <c r="G89" s="39" t="s">
        <v>112</v>
      </c>
      <c r="H89" s="40" t="s">
        <v>112</v>
      </c>
      <c r="I89" s="40" t="s">
        <v>112</v>
      </c>
      <c r="J89" s="41"/>
      <c r="K89" s="112"/>
      <c r="L89" s="113"/>
    </row>
    <row r="90" spans="1:12" ht="15" customHeight="1">
      <c r="A90" s="136"/>
      <c r="B90" s="93" t="s">
        <v>40</v>
      </c>
      <c r="C90" s="94"/>
      <c r="D90" s="99" t="s">
        <v>99</v>
      </c>
      <c r="E90" s="100"/>
      <c r="F90" s="100"/>
      <c r="G90" s="100"/>
      <c r="H90" s="100"/>
      <c r="I90" s="100"/>
      <c r="J90" s="101"/>
      <c r="K90" s="108"/>
      <c r="L90" s="109"/>
    </row>
    <row r="91" spans="1:12" ht="15" customHeight="1">
      <c r="A91" s="136"/>
      <c r="B91" s="95"/>
      <c r="C91" s="96"/>
      <c r="D91" s="102"/>
      <c r="E91" s="103"/>
      <c r="F91" s="103"/>
      <c r="G91" s="103"/>
      <c r="H91" s="103"/>
      <c r="I91" s="103"/>
      <c r="J91" s="104"/>
      <c r="K91" s="110"/>
      <c r="L91" s="111"/>
    </row>
    <row r="92" spans="1:12" ht="15" customHeight="1">
      <c r="A92" s="136"/>
      <c r="B92" s="95"/>
      <c r="C92" s="96"/>
      <c r="D92" s="102"/>
      <c r="E92" s="103"/>
      <c r="F92" s="103"/>
      <c r="G92" s="103"/>
      <c r="H92" s="103"/>
      <c r="I92" s="103"/>
      <c r="J92" s="104"/>
      <c r="K92" s="110"/>
      <c r="L92" s="111"/>
    </row>
    <row r="93" spans="1:12" ht="15" customHeight="1" thickBot="1">
      <c r="A93" s="136"/>
      <c r="B93" s="95"/>
      <c r="C93" s="96"/>
      <c r="D93" s="105"/>
      <c r="E93" s="106"/>
      <c r="F93" s="106"/>
      <c r="G93" s="106"/>
      <c r="H93" s="106"/>
      <c r="I93" s="106"/>
      <c r="J93" s="107"/>
      <c r="K93" s="110"/>
      <c r="L93" s="111"/>
    </row>
    <row r="94" spans="1:12" ht="26.25" customHeight="1">
      <c r="A94" s="136"/>
      <c r="B94" s="95"/>
      <c r="C94" s="96"/>
      <c r="D94" s="87" t="s">
        <v>100</v>
      </c>
      <c r="E94" s="87"/>
      <c r="F94" s="87"/>
      <c r="G94" s="33" t="s">
        <v>110</v>
      </c>
      <c r="H94" s="34" t="s">
        <v>110</v>
      </c>
      <c r="I94" s="34" t="s">
        <v>110</v>
      </c>
      <c r="J94" s="35"/>
      <c r="K94" s="110"/>
      <c r="L94" s="111"/>
    </row>
    <row r="95" spans="1:12" ht="15" customHeight="1">
      <c r="A95" s="136"/>
      <c r="B95" s="95"/>
      <c r="C95" s="96"/>
      <c r="D95" s="86" t="s">
        <v>101</v>
      </c>
      <c r="E95" s="86"/>
      <c r="F95" s="86"/>
      <c r="G95" s="36" t="s">
        <v>111</v>
      </c>
      <c r="H95" s="37" t="s">
        <v>111</v>
      </c>
      <c r="I95" s="37" t="s">
        <v>111</v>
      </c>
      <c r="J95" s="38"/>
      <c r="K95" s="110"/>
      <c r="L95" s="111"/>
    </row>
    <row r="96" spans="1:12" ht="15" customHeight="1">
      <c r="A96" s="136"/>
      <c r="B96" s="95"/>
      <c r="C96" s="96"/>
      <c r="D96" s="86" t="s">
        <v>102</v>
      </c>
      <c r="E96" s="86"/>
      <c r="F96" s="86"/>
      <c r="G96" s="36" t="s">
        <v>111</v>
      </c>
      <c r="H96" s="37" t="s">
        <v>111</v>
      </c>
      <c r="I96" s="37" t="s">
        <v>111</v>
      </c>
      <c r="J96" s="38"/>
      <c r="K96" s="110"/>
      <c r="L96" s="111"/>
    </row>
    <row r="97" spans="1:35" ht="28.5" customHeight="1">
      <c r="A97" s="136"/>
      <c r="B97" s="95"/>
      <c r="C97" s="96"/>
      <c r="D97" s="86" t="s">
        <v>103</v>
      </c>
      <c r="E97" s="86"/>
      <c r="F97" s="86"/>
      <c r="G97" s="36" t="s">
        <v>111</v>
      </c>
      <c r="H97" s="37" t="s">
        <v>111</v>
      </c>
      <c r="I97" s="37" t="s">
        <v>111</v>
      </c>
      <c r="J97" s="38"/>
      <c r="K97" s="110"/>
      <c r="L97" s="111"/>
    </row>
    <row r="98" spans="1:35" ht="15" customHeight="1">
      <c r="A98" s="136"/>
      <c r="B98" s="95"/>
      <c r="C98" s="96"/>
      <c r="D98" s="86" t="s">
        <v>104</v>
      </c>
      <c r="E98" s="86"/>
      <c r="F98" s="86"/>
      <c r="G98" s="36" t="s">
        <v>110</v>
      </c>
      <c r="H98" s="37" t="s">
        <v>110</v>
      </c>
      <c r="I98" s="37" t="s">
        <v>110</v>
      </c>
      <c r="J98" s="38"/>
      <c r="K98" s="110"/>
      <c r="L98" s="111"/>
    </row>
    <row r="99" spans="1:35" ht="15" customHeight="1">
      <c r="A99" s="136"/>
      <c r="B99" s="95"/>
      <c r="C99" s="96"/>
      <c r="D99" s="86" t="s">
        <v>105</v>
      </c>
      <c r="E99" s="86"/>
      <c r="F99" s="86"/>
      <c r="G99" s="36" t="s">
        <v>110</v>
      </c>
      <c r="H99" s="37" t="s">
        <v>110</v>
      </c>
      <c r="I99" s="37" t="s">
        <v>110</v>
      </c>
      <c r="J99" s="38"/>
      <c r="K99" s="110"/>
      <c r="L99" s="111"/>
    </row>
    <row r="100" spans="1:35" ht="15" customHeight="1">
      <c r="A100" s="136"/>
      <c r="B100" s="95"/>
      <c r="C100" s="96"/>
      <c r="D100" s="86" t="s">
        <v>106</v>
      </c>
      <c r="E100" s="86"/>
      <c r="F100" s="86"/>
      <c r="G100" s="36" t="s">
        <v>110</v>
      </c>
      <c r="H100" s="37" t="s">
        <v>110</v>
      </c>
      <c r="I100" s="37" t="s">
        <v>110</v>
      </c>
      <c r="J100" s="38"/>
      <c r="K100" s="110"/>
      <c r="L100" s="111"/>
    </row>
    <row r="101" spans="1:35" ht="28.5" customHeight="1" thickBot="1">
      <c r="A101" s="137"/>
      <c r="B101" s="97"/>
      <c r="C101" s="98"/>
      <c r="D101" s="114" t="s">
        <v>107</v>
      </c>
      <c r="E101" s="114"/>
      <c r="F101" s="114"/>
      <c r="G101" s="39" t="s">
        <v>111</v>
      </c>
      <c r="H101" s="40" t="s">
        <v>111</v>
      </c>
      <c r="I101" s="40" t="s">
        <v>111</v>
      </c>
      <c r="J101" s="41"/>
      <c r="K101" s="112"/>
      <c r="L101" s="113"/>
    </row>
    <row r="102" spans="1:35" s="23" customFormat="1" ht="15.75" customHeight="1">
      <c r="A102" s="91"/>
      <c r="B102" s="92"/>
      <c r="C102" s="92"/>
      <c r="D102" s="92"/>
      <c r="E102" s="92"/>
      <c r="F102" s="92"/>
      <c r="G102" s="92"/>
      <c r="H102" s="92"/>
      <c r="I102" s="92"/>
      <c r="J102" s="92"/>
      <c r="K102" s="92"/>
      <c r="L102" s="92"/>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3.5" customHeight="1">
      <c r="A103" s="45"/>
      <c r="B103" s="46"/>
      <c r="C103" s="46"/>
      <c r="D103" s="46"/>
      <c r="E103" s="47"/>
      <c r="F103" s="48"/>
      <c r="G103" s="49"/>
      <c r="H103" s="49"/>
      <c r="I103" s="49"/>
      <c r="J103" s="49"/>
      <c r="K103" s="50"/>
      <c r="L103" s="50"/>
    </row>
    <row r="104" spans="1:35" ht="51" customHeight="1">
      <c r="A104" s="46"/>
      <c r="B104" s="46"/>
      <c r="C104" s="46"/>
      <c r="D104" s="46"/>
      <c r="E104" s="51"/>
      <c r="F104" s="52"/>
      <c r="G104" s="52"/>
      <c r="H104" s="52"/>
      <c r="I104" s="49"/>
      <c r="J104" s="49"/>
      <c r="K104" s="50"/>
      <c r="L104" s="50"/>
    </row>
    <row r="105" spans="1:35">
      <c r="A105" s="46"/>
      <c r="B105" s="46"/>
      <c r="C105" s="46"/>
      <c r="D105" s="46"/>
      <c r="E105" s="46"/>
      <c r="F105" s="53"/>
      <c r="G105" s="53"/>
      <c r="H105" s="53"/>
      <c r="I105" s="53"/>
      <c r="J105" s="53"/>
      <c r="K105" s="53"/>
      <c r="L105" s="53"/>
    </row>
    <row r="106" spans="1:35">
      <c r="A106" s="46"/>
      <c r="B106" s="46"/>
      <c r="C106" s="46"/>
      <c r="D106" s="46"/>
      <c r="E106" s="46"/>
      <c r="F106" s="46"/>
      <c r="G106" s="46"/>
      <c r="H106" s="46"/>
      <c r="I106" s="46"/>
      <c r="J106" s="46"/>
      <c r="K106" s="46"/>
      <c r="L106" s="46"/>
    </row>
    <row r="107" spans="1:35">
      <c r="A107" s="46"/>
      <c r="B107" s="46"/>
      <c r="C107" s="46"/>
      <c r="D107" s="46"/>
      <c r="E107" s="46"/>
      <c r="F107" s="46"/>
      <c r="G107" s="46"/>
      <c r="H107" s="46"/>
      <c r="I107" s="46"/>
      <c r="J107" s="46"/>
      <c r="K107" s="46"/>
      <c r="L107" s="46"/>
    </row>
    <row r="108" spans="1:35">
      <c r="A108" s="46"/>
      <c r="B108" s="46"/>
      <c r="C108" s="46"/>
      <c r="D108" s="46"/>
      <c r="E108" s="46"/>
      <c r="F108" s="46"/>
      <c r="G108" s="46"/>
      <c r="H108" s="46"/>
      <c r="I108" s="46"/>
      <c r="J108" s="46"/>
      <c r="K108" s="46"/>
      <c r="L108" s="46"/>
    </row>
    <row r="109" spans="1:35">
      <c r="A109" s="46"/>
      <c r="B109" s="46"/>
      <c r="C109" s="46"/>
      <c r="D109" s="46"/>
      <c r="E109" s="46"/>
      <c r="F109" s="46"/>
      <c r="G109" s="46"/>
      <c r="H109" s="46"/>
      <c r="I109" s="46"/>
      <c r="J109" s="46"/>
      <c r="K109" s="46"/>
      <c r="L109" s="46"/>
    </row>
    <row r="110" spans="1:35">
      <c r="A110" s="46"/>
      <c r="B110" s="46"/>
      <c r="C110" s="46"/>
      <c r="D110" s="46"/>
      <c r="E110" s="46"/>
      <c r="F110" s="46"/>
      <c r="G110" s="46"/>
      <c r="H110" s="46"/>
      <c r="I110" s="46"/>
      <c r="J110" s="46"/>
      <c r="K110" s="46"/>
      <c r="L110" s="46"/>
    </row>
    <row r="111" spans="1:35">
      <c r="A111" s="46"/>
      <c r="B111" s="46"/>
      <c r="C111" s="46"/>
      <c r="D111" s="46"/>
      <c r="E111" s="46"/>
      <c r="F111" s="46"/>
      <c r="G111" s="46"/>
      <c r="H111" s="46"/>
      <c r="I111" s="46"/>
      <c r="J111" s="46"/>
      <c r="K111" s="46"/>
      <c r="L111" s="46"/>
    </row>
    <row r="112" spans="1:35">
      <c r="A112" s="46"/>
      <c r="B112" s="46"/>
      <c r="C112" s="46"/>
      <c r="D112" s="46"/>
      <c r="E112" s="46"/>
      <c r="F112" s="46"/>
      <c r="G112" s="46"/>
      <c r="H112" s="46"/>
      <c r="I112" s="46"/>
      <c r="J112" s="46"/>
      <c r="K112" s="46"/>
      <c r="L112" s="46"/>
    </row>
    <row r="113" spans="1:13">
      <c r="A113" s="89"/>
      <c r="B113" s="89"/>
      <c r="C113" s="89"/>
      <c r="D113" s="89"/>
      <c r="E113" s="89"/>
      <c r="F113" s="89"/>
      <c r="G113" s="89"/>
      <c r="H113" s="89"/>
      <c r="I113" s="89"/>
      <c r="J113" s="89"/>
      <c r="K113" s="89"/>
      <c r="L113" s="89"/>
    </row>
    <row r="114" spans="1:13">
      <c r="A114" s="46"/>
      <c r="B114" s="46"/>
      <c r="C114" s="46"/>
      <c r="D114" s="46"/>
      <c r="E114" s="46"/>
      <c r="F114" s="46"/>
      <c r="G114" s="46"/>
      <c r="H114" s="46"/>
      <c r="I114" s="46"/>
      <c r="J114" s="46"/>
      <c r="K114" s="46"/>
      <c r="L114" s="46"/>
    </row>
    <row r="115" spans="1:13">
      <c r="A115" s="46"/>
      <c r="B115" s="46"/>
      <c r="C115" s="46"/>
      <c r="D115" s="46"/>
      <c r="E115" s="46"/>
      <c r="F115" s="46"/>
      <c r="G115" s="46"/>
      <c r="H115" s="46"/>
      <c r="I115" s="46"/>
      <c r="J115" s="46"/>
      <c r="K115" s="46"/>
      <c r="L115" s="46"/>
    </row>
    <row r="116" spans="1:13">
      <c r="A116" s="90" t="s">
        <v>108</v>
      </c>
      <c r="B116" s="90"/>
      <c r="C116" s="90"/>
      <c r="D116" s="90"/>
      <c r="E116" s="90"/>
      <c r="F116" s="90"/>
      <c r="G116" s="90"/>
      <c r="H116" s="90"/>
      <c r="I116" s="90"/>
      <c r="J116" s="90"/>
      <c r="K116" s="90"/>
      <c r="L116" s="90"/>
      <c r="M116" s="23"/>
    </row>
    <row r="117" spans="1:13">
      <c r="F117" s="24"/>
    </row>
  </sheetData>
  <protectedRanges>
    <protectedRange sqref="G16" name="範囲1"/>
  </protectedRanges>
  <mergeCells count="117">
    <mergeCell ref="W27:AD27"/>
    <mergeCell ref="W28:AD28"/>
    <mergeCell ref="A5:C5"/>
    <mergeCell ref="E5:J5"/>
    <mergeCell ref="A6:C6"/>
    <mergeCell ref="E6:J6"/>
    <mergeCell ref="A8:L12"/>
    <mergeCell ref="A1:L1"/>
    <mergeCell ref="A2:L2"/>
    <mergeCell ref="A3:C3"/>
    <mergeCell ref="D3:E3"/>
    <mergeCell ref="F3:G3"/>
    <mergeCell ref="H3:L3"/>
    <mergeCell ref="A15:L15"/>
    <mergeCell ref="A16:F17"/>
    <mergeCell ref="K16:L17"/>
    <mergeCell ref="N16:O17"/>
    <mergeCell ref="P16:T16"/>
    <mergeCell ref="N8:Q8"/>
    <mergeCell ref="N9:Q9"/>
    <mergeCell ref="N10:Q10"/>
    <mergeCell ref="N11:Q11"/>
    <mergeCell ref="A14:L14"/>
    <mergeCell ref="U16:Y16"/>
    <mergeCell ref="Z16:AD16"/>
    <mergeCell ref="AE16:AI16"/>
    <mergeCell ref="A18:A25"/>
    <mergeCell ref="B18:C21"/>
    <mergeCell ref="D18:F18"/>
    <mergeCell ref="K18:L25"/>
    <mergeCell ref="D19:F19"/>
    <mergeCell ref="D20:F20"/>
    <mergeCell ref="D21:F21"/>
    <mergeCell ref="B22:C25"/>
    <mergeCell ref="D22:F22"/>
    <mergeCell ref="D23:F23"/>
    <mergeCell ref="D24:F24"/>
    <mergeCell ref="D25:F25"/>
    <mergeCell ref="N25:O25"/>
    <mergeCell ref="A26:A55"/>
    <mergeCell ref="B26:C39"/>
    <mergeCell ref="D26:J29"/>
    <mergeCell ref="K26:L39"/>
    <mergeCell ref="U27:V28"/>
    <mergeCell ref="D30:F30"/>
    <mergeCell ref="D31:F31"/>
    <mergeCell ref="D32:F32"/>
    <mergeCell ref="D33:F33"/>
    <mergeCell ref="D34:F34"/>
    <mergeCell ref="D35:F35"/>
    <mergeCell ref="D36:F36"/>
    <mergeCell ref="D37:F37"/>
    <mergeCell ref="D38:F38"/>
    <mergeCell ref="D39:F39"/>
    <mergeCell ref="B40:C55"/>
    <mergeCell ref="D40:J42"/>
    <mergeCell ref="K40:L55"/>
    <mergeCell ref="D43:F43"/>
    <mergeCell ref="D44:F44"/>
    <mergeCell ref="D45:F45"/>
    <mergeCell ref="D46:F46"/>
    <mergeCell ref="D47:F47"/>
    <mergeCell ref="D48:F48"/>
    <mergeCell ref="D49:F49"/>
    <mergeCell ref="D50:F50"/>
    <mergeCell ref="D51:F51"/>
    <mergeCell ref="D52:F52"/>
    <mergeCell ref="D53:F53"/>
    <mergeCell ref="D54:F54"/>
    <mergeCell ref="D55:F55"/>
    <mergeCell ref="D72:F72"/>
    <mergeCell ref="D73:F73"/>
    <mergeCell ref="D74:F74"/>
    <mergeCell ref="D75:F75"/>
    <mergeCell ref="B76:C89"/>
    <mergeCell ref="D76:J79"/>
    <mergeCell ref="G57:H57"/>
    <mergeCell ref="I57:L57"/>
    <mergeCell ref="A58:F59"/>
    <mergeCell ref="K58:L59"/>
    <mergeCell ref="A60:A101"/>
    <mergeCell ref="B60:C75"/>
    <mergeCell ref="D60:J63"/>
    <mergeCell ref="K60:L75"/>
    <mergeCell ref="D64:F64"/>
    <mergeCell ref="D65:F65"/>
    <mergeCell ref="D66:F66"/>
    <mergeCell ref="D67:F67"/>
    <mergeCell ref="D68:F68"/>
    <mergeCell ref="D69:F69"/>
    <mergeCell ref="D70:F70"/>
    <mergeCell ref="D71:F71"/>
    <mergeCell ref="K76:L89"/>
    <mergeCell ref="D80:F80"/>
    <mergeCell ref="D81:F81"/>
    <mergeCell ref="D82:F82"/>
    <mergeCell ref="D83:F83"/>
    <mergeCell ref="D84:F84"/>
    <mergeCell ref="D85:F85"/>
    <mergeCell ref="D86:F86"/>
    <mergeCell ref="D87:F87"/>
    <mergeCell ref="D88:F88"/>
    <mergeCell ref="D89:F89"/>
    <mergeCell ref="A113:L113"/>
    <mergeCell ref="A116:L116"/>
    <mergeCell ref="A102:L102"/>
    <mergeCell ref="B90:C101"/>
    <mergeCell ref="D90:J93"/>
    <mergeCell ref="K90:L101"/>
    <mergeCell ref="D94:F94"/>
    <mergeCell ref="D95:F95"/>
    <mergeCell ref="D96:F96"/>
    <mergeCell ref="D97:F97"/>
    <mergeCell ref="D98:F98"/>
    <mergeCell ref="D99:F99"/>
    <mergeCell ref="D100:F100"/>
    <mergeCell ref="D101:F101"/>
  </mergeCells>
  <phoneticPr fontId="1"/>
  <dataValidations count="1">
    <dataValidation type="list" allowBlank="1" showInputMessage="1" showErrorMessage="1" sqref="G94:J101 G80:J89 G64:J75 G43:J55 G18:J25 G30:J39">
      <formula1>$R$8:$R$11</formula1>
    </dataValidation>
  </dataValidations>
  <printOptions horizontalCentered="1" verticalCentered="1"/>
  <pageMargins left="0.78740157480314965" right="0.39370078740157483" top="0.19685039370078741" bottom="0.19685039370078741" header="0.19685039370078741" footer="0"/>
  <pageSetup paperSize="9" scale="85" orientation="portrait" r:id="rId1"/>
  <headerFooter alignWithMargins="0"/>
  <rowBreaks count="1" manualBreakCount="1">
    <brk id="55" max="11" man="1"/>
  </rowBreaks>
  <colBreaks count="1" manualBreakCount="1">
    <brk id="12"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11111111111111127">
    <tabColor rgb="FFFFFF00"/>
  </sheetPr>
  <dimension ref="A1:AN117"/>
  <sheetViews>
    <sheetView tabSelected="1" view="pageBreakPreview" zoomScaleNormal="80" zoomScaleSheetLayoutView="100" workbookViewId="0">
      <pane xSplit="3" ySplit="6" topLeftCell="D10" activePane="bottomRight" state="frozen"/>
      <selection pane="topRight" activeCell="D1" sqref="D1"/>
      <selection pane="bottomLeft" activeCell="A7" sqref="A7"/>
      <selection pane="bottomRight" activeCell="O1" sqref="O1"/>
    </sheetView>
  </sheetViews>
  <sheetFormatPr defaultRowHeight="13.5"/>
  <cols>
    <col min="1" max="3" width="3" style="3" customWidth="1"/>
    <col min="4" max="4" width="46" style="3" customWidth="1"/>
    <col min="5" max="5" width="7.625" style="3" customWidth="1"/>
    <col min="6" max="6" width="7" style="3" customWidth="1"/>
    <col min="7" max="10" width="4.75" style="3" customWidth="1"/>
    <col min="11" max="12" width="9.5" style="3" customWidth="1"/>
    <col min="13" max="13" width="9" style="3"/>
    <col min="14" max="14" width="5.25" style="3" bestFit="1" customWidth="1"/>
    <col min="15" max="15" width="9" style="3"/>
    <col min="16" max="35" width="5.625" style="3" customWidth="1"/>
    <col min="36" max="16384" width="9" style="3"/>
  </cols>
  <sheetData>
    <row r="1" spans="1:35" s="4" customFormat="1" ht="27" customHeight="1">
      <c r="A1" s="202" t="s">
        <v>118</v>
      </c>
      <c r="B1" s="202"/>
      <c r="C1" s="202"/>
      <c r="D1" s="202"/>
      <c r="E1" s="202"/>
      <c r="F1" s="202"/>
      <c r="G1" s="202"/>
      <c r="H1" s="202"/>
      <c r="I1" s="202"/>
      <c r="J1" s="202"/>
      <c r="K1" s="202"/>
      <c r="L1" s="202"/>
      <c r="M1" s="3"/>
      <c r="N1" s="3"/>
      <c r="O1" s="3"/>
      <c r="P1" s="3"/>
      <c r="Q1" s="3"/>
      <c r="R1" s="3"/>
      <c r="S1" s="3"/>
      <c r="T1" s="3"/>
      <c r="U1" s="3"/>
      <c r="V1" s="3"/>
      <c r="W1" s="3"/>
      <c r="X1" s="3"/>
      <c r="Y1" s="3"/>
      <c r="Z1" s="3"/>
      <c r="AA1" s="3"/>
      <c r="AB1" s="3"/>
      <c r="AC1" s="3"/>
      <c r="AD1" s="3"/>
      <c r="AE1" s="3"/>
      <c r="AF1" s="3"/>
      <c r="AG1" s="3"/>
      <c r="AH1" s="3"/>
      <c r="AI1" s="3"/>
    </row>
    <row r="2" spans="1:35" s="4" customFormat="1" ht="7.5" customHeight="1">
      <c r="A2" s="203"/>
      <c r="B2" s="203"/>
      <c r="C2" s="203"/>
      <c r="D2" s="203"/>
      <c r="E2" s="203"/>
      <c r="F2" s="203"/>
      <c r="G2" s="203"/>
      <c r="H2" s="203"/>
      <c r="I2" s="203"/>
      <c r="J2" s="203"/>
      <c r="K2" s="203"/>
      <c r="L2" s="203"/>
      <c r="M2" s="3"/>
      <c r="N2" s="3"/>
      <c r="O2" s="3"/>
      <c r="P2" s="3"/>
      <c r="Q2" s="3"/>
      <c r="R2" s="3"/>
      <c r="S2" s="3"/>
      <c r="T2" s="3"/>
      <c r="U2" s="3"/>
      <c r="V2" s="3"/>
      <c r="W2" s="3"/>
      <c r="X2" s="3"/>
      <c r="Y2" s="3"/>
      <c r="Z2" s="3"/>
      <c r="AA2" s="3"/>
      <c r="AB2" s="3"/>
      <c r="AC2" s="3"/>
      <c r="AD2" s="3"/>
      <c r="AE2" s="3"/>
      <c r="AF2" s="3"/>
      <c r="AG2" s="3"/>
      <c r="AH2" s="3"/>
      <c r="AI2" s="3"/>
    </row>
    <row r="3" spans="1:35" s="4" customFormat="1" ht="30" customHeight="1">
      <c r="A3" s="204" t="s">
        <v>0</v>
      </c>
      <c r="B3" s="204"/>
      <c r="C3" s="204"/>
      <c r="D3" s="205"/>
      <c r="E3" s="205"/>
      <c r="F3" s="204" t="s">
        <v>1</v>
      </c>
      <c r="G3" s="204"/>
      <c r="H3" s="205"/>
      <c r="I3" s="205"/>
      <c r="J3" s="205"/>
      <c r="K3" s="205"/>
      <c r="L3" s="205"/>
      <c r="M3" s="3"/>
      <c r="N3" s="3"/>
      <c r="O3" s="3"/>
      <c r="P3" s="3"/>
      <c r="Q3" s="3"/>
      <c r="R3" s="3"/>
      <c r="S3" s="3"/>
      <c r="T3" s="3"/>
      <c r="U3" s="3"/>
      <c r="V3" s="3"/>
      <c r="W3" s="3"/>
      <c r="X3" s="3"/>
      <c r="Y3" s="3"/>
      <c r="Z3" s="3"/>
      <c r="AA3" s="3"/>
      <c r="AB3" s="3"/>
      <c r="AC3" s="3"/>
      <c r="AD3" s="3"/>
      <c r="AE3" s="3"/>
      <c r="AF3" s="3"/>
      <c r="AG3" s="3"/>
      <c r="AH3" s="3"/>
      <c r="AI3" s="3"/>
    </row>
    <row r="4" spans="1:35" s="4" customFormat="1" ht="8.25" customHeight="1">
      <c r="A4" s="25"/>
      <c r="B4" s="25"/>
      <c r="C4" s="25"/>
      <c r="D4" s="25"/>
      <c r="E4" s="25"/>
      <c r="F4" s="25"/>
      <c r="G4" s="25"/>
      <c r="H4" s="25"/>
      <c r="I4" s="25"/>
      <c r="J4" s="25"/>
      <c r="K4" s="25"/>
      <c r="L4" s="25"/>
      <c r="M4" s="3"/>
      <c r="N4" s="3"/>
      <c r="O4" s="3"/>
      <c r="P4" s="3"/>
      <c r="Q4" s="3"/>
      <c r="R4" s="3"/>
      <c r="S4" s="3"/>
      <c r="T4" s="3"/>
      <c r="U4" s="3"/>
      <c r="V4" s="3"/>
      <c r="W4" s="3"/>
      <c r="X4" s="3"/>
      <c r="Y4" s="3"/>
      <c r="Z4" s="3"/>
      <c r="AA4" s="3"/>
      <c r="AB4" s="3"/>
      <c r="AC4" s="3"/>
      <c r="AD4" s="3"/>
      <c r="AE4" s="3"/>
      <c r="AF4" s="3"/>
      <c r="AG4" s="3"/>
      <c r="AH4" s="3"/>
      <c r="AI4" s="3"/>
    </row>
    <row r="5" spans="1:35" ht="13.5" customHeight="1">
      <c r="A5" s="191" t="s">
        <v>2</v>
      </c>
      <c r="B5" s="192"/>
      <c r="C5" s="193"/>
      <c r="D5" s="31"/>
      <c r="E5" s="194" t="s">
        <v>3</v>
      </c>
      <c r="F5" s="194"/>
      <c r="G5" s="194"/>
      <c r="H5" s="194"/>
      <c r="I5" s="194"/>
      <c r="J5" s="194"/>
      <c r="K5" s="1"/>
      <c r="L5" s="1"/>
      <c r="S5" s="6"/>
    </row>
    <row r="6" spans="1:35" ht="30.75" customHeight="1">
      <c r="A6" s="195" t="s">
        <v>4</v>
      </c>
      <c r="B6" s="196"/>
      <c r="C6" s="197"/>
      <c r="D6" s="32"/>
      <c r="E6" s="198"/>
      <c r="F6" s="199"/>
      <c r="G6" s="199"/>
      <c r="H6" s="199"/>
      <c r="I6" s="199"/>
      <c r="J6" s="200"/>
      <c r="K6" s="1"/>
      <c r="L6" s="1"/>
    </row>
    <row r="7" spans="1:35" ht="9.9499999999999993" customHeight="1">
      <c r="A7" s="7"/>
      <c r="B7" s="8"/>
      <c r="C7" s="9"/>
      <c r="D7" s="9"/>
      <c r="E7" s="10"/>
      <c r="F7" s="10"/>
      <c r="G7" s="10"/>
      <c r="H7" s="10"/>
      <c r="I7" s="10"/>
      <c r="J7" s="10"/>
      <c r="K7" s="11"/>
      <c r="L7" s="11"/>
    </row>
    <row r="8" spans="1:35" ht="20.25" customHeight="1">
      <c r="A8" s="201" t="s">
        <v>116</v>
      </c>
      <c r="B8" s="201"/>
      <c r="C8" s="201"/>
      <c r="D8" s="201"/>
      <c r="E8" s="201"/>
      <c r="F8" s="201"/>
      <c r="G8" s="201"/>
      <c r="H8" s="201"/>
      <c r="I8" s="201"/>
      <c r="J8" s="201"/>
      <c r="K8" s="201"/>
      <c r="L8" s="201"/>
      <c r="N8" s="212" t="s">
        <v>5</v>
      </c>
      <c r="O8" s="212"/>
      <c r="P8" s="212"/>
      <c r="Q8" s="212"/>
      <c r="R8" s="26" t="s">
        <v>6</v>
      </c>
      <c r="S8" s="26">
        <v>3</v>
      </c>
    </row>
    <row r="9" spans="1:35" ht="17.25" customHeight="1">
      <c r="A9" s="201"/>
      <c r="B9" s="201"/>
      <c r="C9" s="201"/>
      <c r="D9" s="201"/>
      <c r="E9" s="201"/>
      <c r="F9" s="201"/>
      <c r="G9" s="201"/>
      <c r="H9" s="201"/>
      <c r="I9" s="201"/>
      <c r="J9" s="201"/>
      <c r="K9" s="201"/>
      <c r="L9" s="201"/>
      <c r="N9" s="212" t="s">
        <v>7</v>
      </c>
      <c r="O9" s="212"/>
      <c r="P9" s="212"/>
      <c r="Q9" s="212"/>
      <c r="R9" s="26" t="s">
        <v>8</v>
      </c>
      <c r="S9" s="26">
        <v>2</v>
      </c>
    </row>
    <row r="10" spans="1:35" ht="17.25" customHeight="1">
      <c r="A10" s="201"/>
      <c r="B10" s="201"/>
      <c r="C10" s="201"/>
      <c r="D10" s="201"/>
      <c r="E10" s="201"/>
      <c r="F10" s="201"/>
      <c r="G10" s="201"/>
      <c r="H10" s="201"/>
      <c r="I10" s="201"/>
      <c r="J10" s="201"/>
      <c r="K10" s="201"/>
      <c r="L10" s="201"/>
      <c r="N10" s="212" t="s">
        <v>9</v>
      </c>
      <c r="O10" s="212"/>
      <c r="P10" s="212"/>
      <c r="Q10" s="212"/>
      <c r="R10" s="26" t="s">
        <v>10</v>
      </c>
      <c r="S10" s="26">
        <v>1</v>
      </c>
    </row>
    <row r="11" spans="1:35" ht="17.25" customHeight="1">
      <c r="A11" s="201"/>
      <c r="B11" s="201"/>
      <c r="C11" s="201"/>
      <c r="D11" s="201"/>
      <c r="E11" s="201"/>
      <c r="F11" s="201"/>
      <c r="G11" s="201"/>
      <c r="H11" s="201"/>
      <c r="I11" s="201"/>
      <c r="J11" s="201"/>
      <c r="K11" s="201"/>
      <c r="L11" s="201"/>
      <c r="N11" s="212" t="s">
        <v>11</v>
      </c>
      <c r="O11" s="212"/>
      <c r="P11" s="212"/>
      <c r="Q11" s="212"/>
      <c r="R11" s="26" t="s">
        <v>12</v>
      </c>
      <c r="S11" s="26">
        <v>0</v>
      </c>
    </row>
    <row r="12" spans="1:35" ht="24" customHeight="1">
      <c r="A12" s="201"/>
      <c r="B12" s="201"/>
      <c r="C12" s="201"/>
      <c r="D12" s="201"/>
      <c r="E12" s="201"/>
      <c r="F12" s="201"/>
      <c r="G12" s="201"/>
      <c r="H12" s="201"/>
      <c r="I12" s="201"/>
      <c r="J12" s="201"/>
      <c r="K12" s="201"/>
      <c r="L12" s="201"/>
    </row>
    <row r="13" spans="1:35" ht="6" customHeight="1">
      <c r="A13" s="30"/>
      <c r="B13" s="30"/>
      <c r="C13" s="30"/>
      <c r="D13" s="30"/>
      <c r="E13" s="30"/>
      <c r="F13" s="30"/>
      <c r="G13" s="30"/>
      <c r="H13" s="30"/>
      <c r="I13" s="30"/>
      <c r="J13" s="30"/>
      <c r="K13" s="30"/>
      <c r="L13" s="30"/>
    </row>
    <row r="14" spans="1:35" ht="72.75" customHeight="1">
      <c r="A14" s="213" t="s">
        <v>117</v>
      </c>
      <c r="B14" s="213"/>
      <c r="C14" s="213"/>
      <c r="D14" s="213"/>
      <c r="E14" s="213"/>
      <c r="F14" s="213"/>
      <c r="G14" s="213"/>
      <c r="H14" s="213"/>
      <c r="I14" s="213"/>
      <c r="J14" s="213"/>
      <c r="K14" s="213"/>
      <c r="L14" s="213"/>
    </row>
    <row r="15" spans="1:35" ht="16.5" customHeight="1" thickBot="1">
      <c r="A15" s="206" t="s">
        <v>13</v>
      </c>
      <c r="B15" s="206"/>
      <c r="C15" s="206"/>
      <c r="D15" s="206"/>
      <c r="E15" s="206"/>
      <c r="F15" s="206"/>
      <c r="G15" s="206"/>
      <c r="H15" s="206"/>
      <c r="I15" s="206"/>
      <c r="J15" s="206"/>
      <c r="K15" s="206"/>
      <c r="L15" s="206"/>
    </row>
    <row r="16" spans="1:35" ht="14.25" customHeight="1">
      <c r="A16" s="125" t="s">
        <v>14</v>
      </c>
      <c r="B16" s="126"/>
      <c r="C16" s="126"/>
      <c r="D16" s="126"/>
      <c r="E16" s="126"/>
      <c r="F16" s="126"/>
      <c r="G16" s="12" t="s">
        <v>15</v>
      </c>
      <c r="H16" s="13" t="s">
        <v>16</v>
      </c>
      <c r="I16" s="13" t="s">
        <v>17</v>
      </c>
      <c r="J16" s="14" t="s">
        <v>18</v>
      </c>
      <c r="K16" s="207" t="s">
        <v>19</v>
      </c>
      <c r="L16" s="208"/>
      <c r="M16" s="4"/>
      <c r="N16" s="211" t="s">
        <v>14</v>
      </c>
      <c r="O16" s="211"/>
      <c r="P16" s="170" t="str">
        <f>G16</f>
        <v>1期</v>
      </c>
      <c r="Q16" s="171"/>
      <c r="R16" s="171"/>
      <c r="S16" s="171"/>
      <c r="T16" s="172"/>
      <c r="U16" s="170" t="str">
        <f>H16</f>
        <v>2期</v>
      </c>
      <c r="V16" s="171"/>
      <c r="W16" s="171"/>
      <c r="X16" s="171"/>
      <c r="Y16" s="172"/>
      <c r="Z16" s="170" t="str">
        <f>I16</f>
        <v>3期</v>
      </c>
      <c r="AA16" s="171"/>
      <c r="AB16" s="171"/>
      <c r="AC16" s="171"/>
      <c r="AD16" s="172"/>
      <c r="AE16" s="170" t="str">
        <f>J16</f>
        <v>4期</v>
      </c>
      <c r="AF16" s="171"/>
      <c r="AG16" s="171"/>
      <c r="AH16" s="171"/>
      <c r="AI16" s="172"/>
    </row>
    <row r="17" spans="1:40" ht="13.5" customHeight="1" thickBot="1">
      <c r="A17" s="128"/>
      <c r="B17" s="129"/>
      <c r="C17" s="129"/>
      <c r="D17" s="129"/>
      <c r="E17" s="129"/>
      <c r="F17" s="129"/>
      <c r="G17" s="42"/>
      <c r="H17" s="43"/>
      <c r="I17" s="43"/>
      <c r="J17" s="44"/>
      <c r="K17" s="209"/>
      <c r="L17" s="210"/>
      <c r="M17" s="4"/>
      <c r="N17" s="211"/>
      <c r="O17" s="211"/>
      <c r="P17" s="15" t="s">
        <v>20</v>
      </c>
      <c r="Q17" s="16" t="str">
        <f>R8</f>
        <v>◎</v>
      </c>
      <c r="R17" s="16" t="str">
        <f>R9</f>
        <v>○</v>
      </c>
      <c r="S17" s="16" t="str">
        <f>R10</f>
        <v>－</v>
      </c>
      <c r="T17" s="16" t="str">
        <f>R11</f>
        <v>／</v>
      </c>
      <c r="U17" s="15" t="s">
        <v>20</v>
      </c>
      <c r="V17" s="16" t="str">
        <f>R8</f>
        <v>◎</v>
      </c>
      <c r="W17" s="16" t="str">
        <f>R9</f>
        <v>○</v>
      </c>
      <c r="X17" s="16" t="str">
        <f>R10</f>
        <v>－</v>
      </c>
      <c r="Y17" s="16" t="str">
        <f>R11</f>
        <v>／</v>
      </c>
      <c r="Z17" s="15" t="s">
        <v>20</v>
      </c>
      <c r="AA17" s="16" t="str">
        <f>R8</f>
        <v>◎</v>
      </c>
      <c r="AB17" s="16" t="str">
        <f>R9</f>
        <v>○</v>
      </c>
      <c r="AC17" s="16" t="str">
        <f>R10</f>
        <v>－</v>
      </c>
      <c r="AD17" s="16" t="str">
        <f>R11</f>
        <v>／</v>
      </c>
      <c r="AE17" s="15" t="s">
        <v>20</v>
      </c>
      <c r="AF17" s="16" t="str">
        <f>R8</f>
        <v>◎</v>
      </c>
      <c r="AG17" s="16" t="str">
        <f>R9</f>
        <v>○</v>
      </c>
      <c r="AH17" s="16" t="str">
        <f>R10</f>
        <v>－</v>
      </c>
      <c r="AI17" s="16" t="str">
        <f>R11</f>
        <v>／</v>
      </c>
    </row>
    <row r="18" spans="1:40" ht="15" customHeight="1">
      <c r="A18" s="173" t="s">
        <v>21</v>
      </c>
      <c r="B18" s="176" t="s">
        <v>22</v>
      </c>
      <c r="C18" s="177"/>
      <c r="D18" s="86" t="s">
        <v>23</v>
      </c>
      <c r="E18" s="86"/>
      <c r="F18" s="86"/>
      <c r="G18" s="33"/>
      <c r="H18" s="34"/>
      <c r="I18" s="34"/>
      <c r="J18" s="35"/>
      <c r="K18" s="180"/>
      <c r="L18" s="181"/>
      <c r="M18" s="4"/>
      <c r="N18" s="26">
        <v>1</v>
      </c>
      <c r="O18" s="26" t="s">
        <v>21</v>
      </c>
      <c r="P18" s="26">
        <v>8</v>
      </c>
      <c r="Q18" s="26">
        <f>COUNTIFS(項目1_1期,R8)</f>
        <v>0</v>
      </c>
      <c r="R18" s="26">
        <f>COUNTIFS(項目1_1期,R9)</f>
        <v>0</v>
      </c>
      <c r="S18" s="26">
        <f>COUNTIFS(項目1_1期,R10)</f>
        <v>0</v>
      </c>
      <c r="T18" s="26">
        <f>COUNTIFS(項目1_1期,R11)</f>
        <v>0</v>
      </c>
      <c r="U18" s="26">
        <v>8</v>
      </c>
      <c r="V18" s="26">
        <f>COUNTIFS(項目1_2期,R8)</f>
        <v>0</v>
      </c>
      <c r="W18" s="26">
        <f>COUNTIFS(項目1_2期,R9)</f>
        <v>0</v>
      </c>
      <c r="X18" s="26">
        <f>COUNTIFS(項目1_2期,R10)</f>
        <v>0</v>
      </c>
      <c r="Y18" s="26">
        <f>COUNTIFS(項目1_2期,R11)</f>
        <v>0</v>
      </c>
      <c r="Z18" s="26">
        <v>8</v>
      </c>
      <c r="AA18" s="26">
        <f>COUNTIFS(項目1_3期,R8)</f>
        <v>0</v>
      </c>
      <c r="AB18" s="26">
        <f>COUNTIFS(項目1_3期,R9)</f>
        <v>0</v>
      </c>
      <c r="AC18" s="26">
        <f>COUNTIFS(項目1_3期,R10)</f>
        <v>0</v>
      </c>
      <c r="AD18" s="26">
        <f>COUNTIFS(項目1_3期,R11)</f>
        <v>0</v>
      </c>
      <c r="AE18" s="26">
        <v>8</v>
      </c>
      <c r="AF18" s="26">
        <f>COUNTIFS(項目1_4期,R8)</f>
        <v>0</v>
      </c>
      <c r="AG18" s="26">
        <f>COUNTIFS(項目1_4期,R9)</f>
        <v>0</v>
      </c>
      <c r="AH18" s="26">
        <f>COUNTIFS(項目1_4期,R10)</f>
        <v>0</v>
      </c>
      <c r="AI18" s="26">
        <f>COUNTIFS(項目1_4期,R11)</f>
        <v>0</v>
      </c>
      <c r="AJ18" s="17"/>
      <c r="AK18" s="18" t="s">
        <v>24</v>
      </c>
      <c r="AL18" s="18" t="s">
        <v>25</v>
      </c>
      <c r="AM18" s="18"/>
    </row>
    <row r="19" spans="1:40" ht="15" customHeight="1">
      <c r="A19" s="174"/>
      <c r="B19" s="178"/>
      <c r="C19" s="179"/>
      <c r="D19" s="86" t="s">
        <v>26</v>
      </c>
      <c r="E19" s="86"/>
      <c r="F19" s="86"/>
      <c r="G19" s="36"/>
      <c r="H19" s="37"/>
      <c r="I19" s="37"/>
      <c r="J19" s="38"/>
      <c r="K19" s="182"/>
      <c r="L19" s="183"/>
      <c r="M19" s="4"/>
      <c r="N19" s="26">
        <v>2</v>
      </c>
      <c r="O19" s="26" t="s">
        <v>27</v>
      </c>
      <c r="P19" s="26">
        <v>10</v>
      </c>
      <c r="Q19" s="26">
        <f>COUNTIFS(項目2_1期,R8)</f>
        <v>0</v>
      </c>
      <c r="R19" s="26">
        <f>COUNTIFS(項目2_1期,R9)</f>
        <v>0</v>
      </c>
      <c r="S19" s="26">
        <f>COUNTIFS(項目2_1期,R10)</f>
        <v>0</v>
      </c>
      <c r="T19" s="26">
        <f>COUNTIFS(項目2_1期,R11)</f>
        <v>0</v>
      </c>
      <c r="U19" s="26">
        <v>10</v>
      </c>
      <c r="V19" s="26">
        <f>COUNTIFS(項目2_2期,R8)</f>
        <v>0</v>
      </c>
      <c r="W19" s="26">
        <f>COUNTIFS(項目2_2期,R9)</f>
        <v>0</v>
      </c>
      <c r="X19" s="26">
        <f>COUNTIFS(項目2_2期,R10)</f>
        <v>0</v>
      </c>
      <c r="Y19" s="26">
        <f>COUNTIFS(項目2_2期,R11)</f>
        <v>0</v>
      </c>
      <c r="Z19" s="26">
        <v>10</v>
      </c>
      <c r="AA19" s="26">
        <f>COUNTIFS(項目2_3期,R8)</f>
        <v>0</v>
      </c>
      <c r="AB19" s="26">
        <f>COUNTIFS(項目2_3期,R9)</f>
        <v>0</v>
      </c>
      <c r="AC19" s="26">
        <f>COUNTIFS(項目2_3期,R10)</f>
        <v>0</v>
      </c>
      <c r="AD19" s="26">
        <f>COUNTIFS(項目2_3期,R11)</f>
        <v>0</v>
      </c>
      <c r="AE19" s="26">
        <v>10</v>
      </c>
      <c r="AF19" s="26">
        <f>COUNTIFS(項目2_4期,R8)</f>
        <v>0</v>
      </c>
      <c r="AG19" s="26">
        <f>COUNTIFS(項目2_4期,R9)</f>
        <v>0</v>
      </c>
      <c r="AH19" s="26">
        <f>COUNTIFS(項目2_4期,R10)</f>
        <v>0</v>
      </c>
      <c r="AI19" s="26">
        <f>COUNTIFS(項目2_4期,R11)</f>
        <v>0</v>
      </c>
      <c r="AK19" s="3" t="s">
        <v>28</v>
      </c>
      <c r="AL19" s="3" t="s">
        <v>28</v>
      </c>
    </row>
    <row r="20" spans="1:40" ht="15" customHeight="1">
      <c r="A20" s="174"/>
      <c r="B20" s="178"/>
      <c r="C20" s="179"/>
      <c r="D20" s="86" t="s">
        <v>29</v>
      </c>
      <c r="E20" s="86"/>
      <c r="F20" s="86"/>
      <c r="G20" s="36"/>
      <c r="H20" s="37"/>
      <c r="I20" s="37"/>
      <c r="J20" s="38"/>
      <c r="K20" s="182"/>
      <c r="L20" s="183"/>
      <c r="N20" s="26">
        <v>3</v>
      </c>
      <c r="O20" s="26" t="s">
        <v>30</v>
      </c>
      <c r="P20" s="26">
        <v>13</v>
      </c>
      <c r="Q20" s="26">
        <f>COUNTIFS(項目3_1期,R8)</f>
        <v>0</v>
      </c>
      <c r="R20" s="26">
        <f>COUNTIFS(項目3_1期,R9)</f>
        <v>0</v>
      </c>
      <c r="S20" s="26">
        <f>COUNTIFS(項目3_1期,R10)</f>
        <v>0</v>
      </c>
      <c r="T20" s="26">
        <f>COUNTIFS(項目3_1期,R11)</f>
        <v>0</v>
      </c>
      <c r="U20" s="26">
        <v>13</v>
      </c>
      <c r="V20" s="26">
        <f>COUNTIFS(項目3_2期,R8)</f>
        <v>0</v>
      </c>
      <c r="W20" s="26">
        <f>COUNTIFS(項目3_2期,R9)</f>
        <v>0</v>
      </c>
      <c r="X20" s="26">
        <f>COUNTIFS(項目3_2期,R10)</f>
        <v>0</v>
      </c>
      <c r="Y20" s="26">
        <f>COUNTIFS(項目3_2期,R11)</f>
        <v>0</v>
      </c>
      <c r="Z20" s="26">
        <v>13</v>
      </c>
      <c r="AA20" s="26">
        <f>COUNTIFS(項目3_3期,R8)</f>
        <v>0</v>
      </c>
      <c r="AB20" s="26">
        <f>COUNTIFS(項目3_3期,R9)</f>
        <v>0</v>
      </c>
      <c r="AC20" s="26">
        <f>COUNTIFS(項目3_3期,R10)</f>
        <v>0</v>
      </c>
      <c r="AD20" s="26">
        <f>COUNTIFS(項目3_3期,R11)</f>
        <v>0</v>
      </c>
      <c r="AE20" s="26">
        <v>13</v>
      </c>
      <c r="AF20" s="26">
        <f>COUNTIFS(項目3_4期,R8)</f>
        <v>0</v>
      </c>
      <c r="AG20" s="26">
        <f>COUNTIFS(項目3_4期,R9)</f>
        <v>0</v>
      </c>
      <c r="AH20" s="26">
        <f>COUNTIFS(項目3_4期,R10)</f>
        <v>0</v>
      </c>
      <c r="AI20" s="26">
        <f>COUNTIFS(項目3_4期,R11)</f>
        <v>0</v>
      </c>
      <c r="AK20" s="3" t="s">
        <v>31</v>
      </c>
      <c r="AL20" s="3" t="s">
        <v>31</v>
      </c>
    </row>
    <row r="21" spans="1:40" ht="15" customHeight="1">
      <c r="A21" s="174"/>
      <c r="B21" s="178"/>
      <c r="C21" s="179"/>
      <c r="D21" s="86" t="s">
        <v>32</v>
      </c>
      <c r="E21" s="86"/>
      <c r="F21" s="86"/>
      <c r="G21" s="36"/>
      <c r="H21" s="37"/>
      <c r="I21" s="37"/>
      <c r="J21" s="38"/>
      <c r="K21" s="182"/>
      <c r="L21" s="183"/>
      <c r="N21" s="26">
        <v>4</v>
      </c>
      <c r="O21" s="26" t="s">
        <v>33</v>
      </c>
      <c r="P21" s="26">
        <v>12</v>
      </c>
      <c r="Q21" s="26">
        <f>COUNTIFS(項目4_1期,R8)</f>
        <v>0</v>
      </c>
      <c r="R21" s="26">
        <f>COUNTIFS(項目4_1期,R9)</f>
        <v>0</v>
      </c>
      <c r="S21" s="26">
        <f>COUNTIFS(項目4_1期,R10)</f>
        <v>0</v>
      </c>
      <c r="T21" s="26">
        <f>COUNTIFS(項目4_1期,R11)</f>
        <v>0</v>
      </c>
      <c r="U21" s="26">
        <v>12</v>
      </c>
      <c r="V21" s="26">
        <f>COUNTIFS(項目4_2期,R8)</f>
        <v>0</v>
      </c>
      <c r="W21" s="26">
        <f>COUNTIFS(項目4_2期,R9)</f>
        <v>0</v>
      </c>
      <c r="X21" s="26">
        <f>COUNTIFS(項目4_2期,R10)</f>
        <v>0</v>
      </c>
      <c r="Y21" s="26">
        <f>COUNTIFS(項目4_2期,R11)</f>
        <v>0</v>
      </c>
      <c r="Z21" s="26">
        <v>12</v>
      </c>
      <c r="AA21" s="26">
        <f>COUNTIFS(項目4_3期,R8)</f>
        <v>0</v>
      </c>
      <c r="AB21" s="26">
        <f>COUNTIFS(項目4_3期,R9)</f>
        <v>0</v>
      </c>
      <c r="AC21" s="26">
        <f>COUNTIFS(項目4_3期,R10)</f>
        <v>0</v>
      </c>
      <c r="AD21" s="26">
        <f>COUNTIFS(項目4_3期,R11)</f>
        <v>0</v>
      </c>
      <c r="AE21" s="26">
        <v>12</v>
      </c>
      <c r="AF21" s="26">
        <f>COUNTIFS(項目4_4期,R8)</f>
        <v>0</v>
      </c>
      <c r="AG21" s="26">
        <f>COUNTIFS(項目4_4期,R9)</f>
        <v>0</v>
      </c>
      <c r="AH21" s="26">
        <f>COUNTIFS(項目4_4期,R10)</f>
        <v>0</v>
      </c>
      <c r="AI21" s="26">
        <f>COUNTIFS(項目4_4期,R11)</f>
        <v>0</v>
      </c>
      <c r="AK21" s="3" t="s">
        <v>34</v>
      </c>
      <c r="AL21" s="3" t="s">
        <v>35</v>
      </c>
    </row>
    <row r="22" spans="1:40" ht="15" customHeight="1">
      <c r="A22" s="174"/>
      <c r="B22" s="186" t="s">
        <v>36</v>
      </c>
      <c r="C22" s="179"/>
      <c r="D22" s="86" t="s">
        <v>37</v>
      </c>
      <c r="E22" s="86"/>
      <c r="F22" s="86"/>
      <c r="G22" s="36"/>
      <c r="H22" s="37"/>
      <c r="I22" s="37"/>
      <c r="J22" s="38"/>
      <c r="K22" s="182"/>
      <c r="L22" s="183"/>
      <c r="N22" s="26">
        <v>5</v>
      </c>
      <c r="O22" s="26" t="s">
        <v>38</v>
      </c>
      <c r="P22" s="26">
        <v>10</v>
      </c>
      <c r="Q22" s="26">
        <f>COUNTIFS(項目5_1期,R8)</f>
        <v>0</v>
      </c>
      <c r="R22" s="26">
        <f>COUNTIFS(項目5_1期,R9)</f>
        <v>0</v>
      </c>
      <c r="S22" s="26">
        <f>COUNTIFS(項目5_1期,R10)</f>
        <v>0</v>
      </c>
      <c r="T22" s="26">
        <f>COUNTIFS(項目5_1期,R11)</f>
        <v>0</v>
      </c>
      <c r="U22" s="26">
        <v>10</v>
      </c>
      <c r="V22" s="26">
        <f>COUNTIFS(項目5_2期,R8)</f>
        <v>0</v>
      </c>
      <c r="W22" s="26">
        <f>COUNTIFS(項目5_2期,R9)</f>
        <v>0</v>
      </c>
      <c r="X22" s="26">
        <f>COUNTIFS(項目5_2期,R10)</f>
        <v>0</v>
      </c>
      <c r="Y22" s="26">
        <f>COUNTIFS(項目5_2期,R11)</f>
        <v>0</v>
      </c>
      <c r="Z22" s="26">
        <v>10</v>
      </c>
      <c r="AA22" s="26">
        <f>COUNTIFS(項目5_3期,R8)</f>
        <v>0</v>
      </c>
      <c r="AB22" s="26">
        <f>COUNTIFS(項目5_3期,R9)</f>
        <v>0</v>
      </c>
      <c r="AC22" s="26">
        <f>COUNTIFS(項目5_3期,R10)</f>
        <v>0</v>
      </c>
      <c r="AD22" s="26">
        <f>COUNTIFS(項目5_3期,R11)</f>
        <v>0</v>
      </c>
      <c r="AE22" s="26">
        <v>10</v>
      </c>
      <c r="AF22" s="26">
        <f>COUNTIFS(項目5_4期,R8)</f>
        <v>0</v>
      </c>
      <c r="AG22" s="26">
        <f>COUNTIFS(項目5_4期,R9)</f>
        <v>0</v>
      </c>
      <c r="AH22" s="26">
        <f>COUNTIFS(項目5_4期,R10)</f>
        <v>0</v>
      </c>
      <c r="AI22" s="26">
        <f>COUNTIFS(項目5_4期,R11)</f>
        <v>0</v>
      </c>
    </row>
    <row r="23" spans="1:40" ht="15" customHeight="1">
      <c r="A23" s="174"/>
      <c r="B23" s="178"/>
      <c r="C23" s="179"/>
      <c r="D23" s="86" t="s">
        <v>39</v>
      </c>
      <c r="E23" s="86"/>
      <c r="F23" s="86"/>
      <c r="G23" s="36"/>
      <c r="H23" s="37"/>
      <c r="I23" s="37"/>
      <c r="J23" s="38"/>
      <c r="K23" s="182"/>
      <c r="L23" s="183"/>
      <c r="N23" s="26">
        <v>6</v>
      </c>
      <c r="O23" s="26" t="s">
        <v>40</v>
      </c>
      <c r="P23" s="26">
        <v>8</v>
      </c>
      <c r="Q23" s="26">
        <f>COUNTIFS(項目6_1期,R8)</f>
        <v>0</v>
      </c>
      <c r="R23" s="26">
        <f>COUNTIFS(項目6_1期,R9)</f>
        <v>0</v>
      </c>
      <c r="S23" s="26">
        <f>COUNTIFS(項目6_1期,R10)</f>
        <v>0</v>
      </c>
      <c r="T23" s="26">
        <f>COUNTIFS(項目6_1期,R11)</f>
        <v>0</v>
      </c>
      <c r="U23" s="26">
        <v>8</v>
      </c>
      <c r="V23" s="26">
        <f>COUNTIFS(項目6_2期,R8)</f>
        <v>0</v>
      </c>
      <c r="W23" s="26">
        <f>COUNTIFS(項目6_2期,R9)</f>
        <v>0</v>
      </c>
      <c r="X23" s="26">
        <f>COUNTIFS(項目6_2期,R10)</f>
        <v>0</v>
      </c>
      <c r="Y23" s="26">
        <f>COUNTIFS(項目6_2期,R11)</f>
        <v>0</v>
      </c>
      <c r="Z23" s="26">
        <v>8</v>
      </c>
      <c r="AA23" s="26">
        <f>COUNTIFS(項目6_3期,R8)</f>
        <v>0</v>
      </c>
      <c r="AB23" s="26">
        <f>COUNTIFS(項目6_3期,R9)</f>
        <v>0</v>
      </c>
      <c r="AC23" s="26">
        <f>COUNTIFS(項目6_3期,R10)</f>
        <v>0</v>
      </c>
      <c r="AD23" s="26">
        <f>COUNTIFS(項目6_3期,R11)</f>
        <v>0</v>
      </c>
      <c r="AE23" s="26">
        <v>8</v>
      </c>
      <c r="AF23" s="26">
        <f>COUNTIFS(項目6_4期,R8)</f>
        <v>0</v>
      </c>
      <c r="AG23" s="26">
        <f>COUNTIFS(項目6_4期,R9)</f>
        <v>0</v>
      </c>
      <c r="AH23" s="26">
        <f>COUNTIFS(項目6_4期,R10)</f>
        <v>0</v>
      </c>
      <c r="AI23" s="26">
        <f>COUNTIFS(項目6_4期,R11)</f>
        <v>0</v>
      </c>
    </row>
    <row r="24" spans="1:40" ht="24" customHeight="1">
      <c r="A24" s="174"/>
      <c r="B24" s="178"/>
      <c r="C24" s="179"/>
      <c r="D24" s="86" t="s">
        <v>41</v>
      </c>
      <c r="E24" s="86"/>
      <c r="F24" s="86"/>
      <c r="G24" s="36"/>
      <c r="H24" s="37"/>
      <c r="I24" s="37"/>
      <c r="J24" s="38"/>
      <c r="K24" s="182"/>
      <c r="L24" s="183"/>
      <c r="AJ24" s="19"/>
      <c r="AK24" s="19"/>
      <c r="AL24" s="19"/>
      <c r="AM24" s="19"/>
      <c r="AN24" s="19"/>
    </row>
    <row r="25" spans="1:40" ht="15" customHeight="1" thickBot="1">
      <c r="A25" s="175"/>
      <c r="B25" s="187"/>
      <c r="C25" s="188"/>
      <c r="D25" s="88" t="s">
        <v>42</v>
      </c>
      <c r="E25" s="88"/>
      <c r="F25" s="88"/>
      <c r="G25" s="39"/>
      <c r="H25" s="40"/>
      <c r="I25" s="40"/>
      <c r="J25" s="41"/>
      <c r="K25" s="184"/>
      <c r="L25" s="185"/>
      <c r="M25" s="1"/>
      <c r="N25" s="148"/>
      <c r="O25" s="189"/>
      <c r="P25" s="26" t="str">
        <f>G16</f>
        <v>1期</v>
      </c>
      <c r="Q25" s="26" t="str">
        <f t="shared" ref="Q25:S25" si="0">H16</f>
        <v>2期</v>
      </c>
      <c r="R25" s="26" t="str">
        <f t="shared" si="0"/>
        <v>3期</v>
      </c>
      <c r="S25" s="26" t="str">
        <f t="shared" si="0"/>
        <v>4期</v>
      </c>
      <c r="AJ25" s="19"/>
      <c r="AK25" s="19"/>
      <c r="AL25" s="19"/>
      <c r="AM25" s="19"/>
      <c r="AN25" s="19"/>
    </row>
    <row r="26" spans="1:40" ht="15" customHeight="1">
      <c r="A26" s="145" t="s">
        <v>43</v>
      </c>
      <c r="B26" s="115" t="s">
        <v>44</v>
      </c>
      <c r="C26" s="116"/>
      <c r="D26" s="99" t="s">
        <v>157</v>
      </c>
      <c r="E26" s="100"/>
      <c r="F26" s="100"/>
      <c r="G26" s="100"/>
      <c r="H26" s="100"/>
      <c r="I26" s="100"/>
      <c r="J26" s="101"/>
      <c r="K26" s="108"/>
      <c r="L26" s="109"/>
      <c r="O26" s="20" t="s">
        <v>21</v>
      </c>
      <c r="P26" s="21" t="str">
        <f>IF(COUNTA(項目1_1期)=0,"",(Q18*3+R18*2+S18*1)/(P18*3))</f>
        <v/>
      </c>
      <c r="Q26" s="21" t="str">
        <f>IF(COUNTA(項目1_2期)=0,"",(V18*3+W18*2+X18*1)/(U18*3))</f>
        <v/>
      </c>
      <c r="R26" s="21" t="str">
        <f>IF(COUNTA(項目1_3期)=0,"",(AA18*3+AB18*2+AC18*1)/(Z18*3))</f>
        <v/>
      </c>
      <c r="S26" s="21" t="str">
        <f>IF(COUNTA(項目1_4期)=0,"",(AF18*3+AG18*2+AH18*1)/(AE18*3))</f>
        <v/>
      </c>
      <c r="AJ26" s="19"/>
      <c r="AK26" s="19"/>
      <c r="AL26" s="19"/>
      <c r="AM26" s="19"/>
      <c r="AN26" s="19"/>
    </row>
    <row r="27" spans="1:40" ht="15" customHeight="1">
      <c r="A27" s="146"/>
      <c r="B27" s="117"/>
      <c r="C27" s="118"/>
      <c r="D27" s="102"/>
      <c r="E27" s="103"/>
      <c r="F27" s="103"/>
      <c r="G27" s="103"/>
      <c r="H27" s="103"/>
      <c r="I27" s="103"/>
      <c r="J27" s="104"/>
      <c r="K27" s="110"/>
      <c r="L27" s="111"/>
      <c r="O27" s="20" t="s">
        <v>27</v>
      </c>
      <c r="P27" s="21" t="str">
        <f>IF(COUNTA(項目2_1期)=0,"",(Q19*3+R19*2+S19*1)/(P19*3))</f>
        <v/>
      </c>
      <c r="Q27" s="21" t="str">
        <f>IF(COUNTA(項目2_2期)=0,"",(V19*3+W19*2+X19*1)/(U19*3))</f>
        <v/>
      </c>
      <c r="R27" s="21" t="str">
        <f>IF(COUNTA(項目2_3期)=0,"",(AA19*3+AB19*2+AC19*1)/(Z19*3))</f>
        <v/>
      </c>
      <c r="S27" s="21" t="str">
        <f>IF(COUNTA(項目2_4期)=0,"",(AF19*3+AG19*2+AH19*1)/(AE19*3))</f>
        <v/>
      </c>
      <c r="T27" s="22"/>
      <c r="U27" s="148" t="s">
        <v>45</v>
      </c>
      <c r="V27" s="148"/>
      <c r="W27" s="190" t="s">
        <v>46</v>
      </c>
      <c r="X27" s="190"/>
      <c r="Y27" s="190"/>
      <c r="Z27" s="190"/>
      <c r="AA27" s="190"/>
      <c r="AB27" s="190"/>
      <c r="AC27" s="190"/>
      <c r="AD27" s="190"/>
      <c r="AJ27" s="19"/>
      <c r="AK27" s="19"/>
      <c r="AL27" s="19"/>
      <c r="AM27" s="19"/>
      <c r="AN27" s="19"/>
    </row>
    <row r="28" spans="1:40" ht="15" customHeight="1">
      <c r="A28" s="146"/>
      <c r="B28" s="117"/>
      <c r="C28" s="118"/>
      <c r="D28" s="102"/>
      <c r="E28" s="103"/>
      <c r="F28" s="103"/>
      <c r="G28" s="103"/>
      <c r="H28" s="103"/>
      <c r="I28" s="103"/>
      <c r="J28" s="104"/>
      <c r="K28" s="110"/>
      <c r="L28" s="111"/>
      <c r="O28" s="20" t="s">
        <v>30</v>
      </c>
      <c r="P28" s="21" t="str">
        <f>IF(COUNTA(項目3_1期)=0,"",(Q20*3+R20*2+S20*1)/(P20*3))</f>
        <v/>
      </c>
      <c r="Q28" s="21" t="str">
        <f>IF(COUNTA(項目3_2期)=0,"",(V20*3+W20*2+X20*1)/(U20*3))</f>
        <v/>
      </c>
      <c r="R28" s="21" t="str">
        <f>IF(COUNTA(項目3_3期)=0,"",(AA20*3+AB20*2+AC20*1)/(Z20*3))</f>
        <v/>
      </c>
      <c r="S28" s="21" t="str">
        <f>IF(COUNTA(項目3_4期)=0,"",(AF20*3+AG20*2+AH20*1)/(AE20*3))</f>
        <v/>
      </c>
      <c r="U28" s="148"/>
      <c r="V28" s="148"/>
      <c r="W28" s="148" t="s">
        <v>47</v>
      </c>
      <c r="X28" s="148"/>
      <c r="Y28" s="148"/>
      <c r="Z28" s="148"/>
      <c r="AA28" s="148"/>
      <c r="AB28" s="148"/>
      <c r="AC28" s="148"/>
      <c r="AD28" s="148"/>
      <c r="AJ28" s="19"/>
      <c r="AK28" s="19"/>
      <c r="AL28" s="19"/>
      <c r="AM28" s="19"/>
      <c r="AN28" s="19"/>
    </row>
    <row r="29" spans="1:40" ht="15" customHeight="1" thickBot="1">
      <c r="A29" s="146"/>
      <c r="B29" s="117"/>
      <c r="C29" s="118"/>
      <c r="D29" s="105"/>
      <c r="E29" s="106"/>
      <c r="F29" s="106"/>
      <c r="G29" s="106"/>
      <c r="H29" s="106"/>
      <c r="I29" s="106"/>
      <c r="J29" s="107"/>
      <c r="K29" s="110"/>
      <c r="L29" s="111"/>
      <c r="O29" s="20" t="s">
        <v>33</v>
      </c>
      <c r="P29" s="21" t="str">
        <f>IF(COUNTA(項目4_1期)=0,"",(Q21*3+R21*2+S21*1)/(P21*3))</f>
        <v/>
      </c>
      <c r="Q29" s="21" t="str">
        <f>IF(COUNTA(項目4_2期)=0,"",(V21*3+W21*2+X21*1)/(U21*3))</f>
        <v/>
      </c>
      <c r="R29" s="21" t="str">
        <f>IF(COUNTA(項目4_3期)=0,"",(AA21*3+AB21*2+AC21*1)/(Z21*3))</f>
        <v/>
      </c>
      <c r="S29" s="21" t="str">
        <f>IF(COUNTA(項目4_4期)=0,"",(AF21*3+AG21*2+AH21*1)/(AE21*3))</f>
        <v/>
      </c>
      <c r="AJ29" s="19"/>
      <c r="AK29" s="19"/>
      <c r="AL29" s="19"/>
      <c r="AM29" s="19"/>
      <c r="AN29" s="19"/>
    </row>
    <row r="30" spans="1:40" ht="15" customHeight="1">
      <c r="A30" s="146"/>
      <c r="B30" s="117"/>
      <c r="C30" s="118"/>
      <c r="D30" s="149" t="s">
        <v>48</v>
      </c>
      <c r="E30" s="87"/>
      <c r="F30" s="87"/>
      <c r="G30" s="33"/>
      <c r="H30" s="34"/>
      <c r="I30" s="34"/>
      <c r="J30" s="35"/>
      <c r="K30" s="110"/>
      <c r="L30" s="111"/>
      <c r="O30" s="20" t="s">
        <v>38</v>
      </c>
      <c r="P30" s="21" t="str">
        <f>IF(COUNTA(項目5_1期)=0,"",(Q22*3+R22*2+S22*1)/(P22*3))</f>
        <v/>
      </c>
      <c r="Q30" s="21" t="str">
        <f>IF(COUNTA(項目5_2期)=0,"",(V22*3+W22*2+X22*1)/(U22*3))</f>
        <v/>
      </c>
      <c r="R30" s="21" t="str">
        <f>IF(COUNTA(項目5_3期)=0,"",(AA22*3+AB22*2+AC22*1)/(Z22*3))</f>
        <v/>
      </c>
      <c r="S30" s="21" t="str">
        <f>IF(COUNTA(項目5_4期)=0,"",(AF22*3+AG22*2+AH22*1)/(AE22*3))</f>
        <v/>
      </c>
    </row>
    <row r="31" spans="1:40" ht="15" customHeight="1">
      <c r="A31" s="146"/>
      <c r="B31" s="117"/>
      <c r="C31" s="118"/>
      <c r="D31" s="141" t="s">
        <v>49</v>
      </c>
      <c r="E31" s="86"/>
      <c r="F31" s="86"/>
      <c r="G31" s="36"/>
      <c r="H31" s="37"/>
      <c r="I31" s="37"/>
      <c r="J31" s="38"/>
      <c r="K31" s="110"/>
      <c r="L31" s="111"/>
      <c r="O31" s="20" t="s">
        <v>40</v>
      </c>
      <c r="P31" s="21" t="str">
        <f>IF(COUNTA(項目6_1期)=0,"",(Q23*3+R23*2+S23*1)/(P23*3))</f>
        <v/>
      </c>
      <c r="Q31" s="21" t="str">
        <f>IF(COUNTA(項目6_2期)=0,"",(V23*3+W23*2+X23*1)/(U23*3))</f>
        <v/>
      </c>
      <c r="R31" s="21" t="str">
        <f>IF(COUNTA(項目6_3期)=0,"",(AA23*3+AB23*2+AC23*1)/(Z23*3))</f>
        <v/>
      </c>
      <c r="S31" s="21" t="str">
        <f>IF(COUNTA(項目6_4期)=0,"",(AF23*3+AG23*2+AH23*1)/(AE23*3))</f>
        <v/>
      </c>
    </row>
    <row r="32" spans="1:40" ht="15" customHeight="1">
      <c r="A32" s="146"/>
      <c r="B32" s="117"/>
      <c r="C32" s="118"/>
      <c r="D32" s="141" t="s">
        <v>50</v>
      </c>
      <c r="E32" s="86"/>
      <c r="F32" s="86"/>
      <c r="G32" s="36"/>
      <c r="H32" s="37"/>
      <c r="I32" s="37"/>
      <c r="J32" s="38"/>
      <c r="K32" s="110"/>
      <c r="L32" s="111"/>
      <c r="P32" s="3" t="s">
        <v>51</v>
      </c>
    </row>
    <row r="33" spans="1:12" ht="15" customHeight="1">
      <c r="A33" s="146"/>
      <c r="B33" s="117"/>
      <c r="C33" s="118"/>
      <c r="D33" s="141" t="s">
        <v>52</v>
      </c>
      <c r="E33" s="86"/>
      <c r="F33" s="86"/>
      <c r="G33" s="36"/>
      <c r="H33" s="37"/>
      <c r="I33" s="37"/>
      <c r="J33" s="38"/>
      <c r="K33" s="110"/>
      <c r="L33" s="111"/>
    </row>
    <row r="34" spans="1:12" ht="15" customHeight="1">
      <c r="A34" s="146"/>
      <c r="B34" s="117"/>
      <c r="C34" s="118"/>
      <c r="D34" s="141" t="s">
        <v>53</v>
      </c>
      <c r="E34" s="86"/>
      <c r="F34" s="86"/>
      <c r="G34" s="36"/>
      <c r="H34" s="37"/>
      <c r="I34" s="37"/>
      <c r="J34" s="38"/>
      <c r="K34" s="110"/>
      <c r="L34" s="111"/>
    </row>
    <row r="35" spans="1:12" ht="15" customHeight="1">
      <c r="A35" s="146"/>
      <c r="B35" s="117"/>
      <c r="C35" s="118"/>
      <c r="D35" s="141" t="s">
        <v>54</v>
      </c>
      <c r="E35" s="86"/>
      <c r="F35" s="86"/>
      <c r="G35" s="36"/>
      <c r="H35" s="37"/>
      <c r="I35" s="37"/>
      <c r="J35" s="38"/>
      <c r="K35" s="110"/>
      <c r="L35" s="111"/>
    </row>
    <row r="36" spans="1:12" ht="28.5" customHeight="1">
      <c r="A36" s="146"/>
      <c r="B36" s="117"/>
      <c r="C36" s="118"/>
      <c r="D36" s="141" t="s">
        <v>55</v>
      </c>
      <c r="E36" s="86"/>
      <c r="F36" s="86"/>
      <c r="G36" s="36"/>
      <c r="H36" s="37"/>
      <c r="I36" s="37"/>
      <c r="J36" s="38"/>
      <c r="K36" s="110"/>
      <c r="L36" s="111"/>
    </row>
    <row r="37" spans="1:12" ht="28.5" customHeight="1">
      <c r="A37" s="146"/>
      <c r="B37" s="117"/>
      <c r="C37" s="118"/>
      <c r="D37" s="141" t="s">
        <v>56</v>
      </c>
      <c r="E37" s="86"/>
      <c r="F37" s="86"/>
      <c r="G37" s="36"/>
      <c r="H37" s="37"/>
      <c r="I37" s="37"/>
      <c r="J37" s="38"/>
      <c r="K37" s="110"/>
      <c r="L37" s="111"/>
    </row>
    <row r="38" spans="1:12" ht="15" customHeight="1">
      <c r="A38" s="146"/>
      <c r="B38" s="117"/>
      <c r="C38" s="118"/>
      <c r="D38" s="140" t="s">
        <v>57</v>
      </c>
      <c r="E38" s="140"/>
      <c r="F38" s="141"/>
      <c r="G38" s="36"/>
      <c r="H38" s="37"/>
      <c r="I38" s="37"/>
      <c r="J38" s="38"/>
      <c r="K38" s="110"/>
      <c r="L38" s="111"/>
    </row>
    <row r="39" spans="1:12" ht="28.5" customHeight="1" thickBot="1">
      <c r="A39" s="146"/>
      <c r="B39" s="119"/>
      <c r="C39" s="120"/>
      <c r="D39" s="150" t="s">
        <v>58</v>
      </c>
      <c r="E39" s="150"/>
      <c r="F39" s="151"/>
      <c r="G39" s="39"/>
      <c r="H39" s="40"/>
      <c r="I39" s="40"/>
      <c r="J39" s="41"/>
      <c r="K39" s="112"/>
      <c r="L39" s="113"/>
    </row>
    <row r="40" spans="1:12" ht="15" customHeight="1">
      <c r="A40" s="146"/>
      <c r="B40" s="115" t="s">
        <v>30</v>
      </c>
      <c r="C40" s="116"/>
      <c r="D40" s="152" t="s">
        <v>59</v>
      </c>
      <c r="E40" s="153"/>
      <c r="F40" s="153"/>
      <c r="G40" s="153"/>
      <c r="H40" s="153"/>
      <c r="I40" s="153"/>
      <c r="J40" s="154"/>
      <c r="K40" s="161"/>
      <c r="L40" s="162"/>
    </row>
    <row r="41" spans="1:12" ht="32.25" customHeight="1">
      <c r="A41" s="146"/>
      <c r="B41" s="117"/>
      <c r="C41" s="118"/>
      <c r="D41" s="155"/>
      <c r="E41" s="156"/>
      <c r="F41" s="156"/>
      <c r="G41" s="156"/>
      <c r="H41" s="156"/>
      <c r="I41" s="156"/>
      <c r="J41" s="157"/>
      <c r="K41" s="163"/>
      <c r="L41" s="164"/>
    </row>
    <row r="42" spans="1:12" ht="15" customHeight="1" thickBot="1">
      <c r="A42" s="146"/>
      <c r="B42" s="117"/>
      <c r="C42" s="118"/>
      <c r="D42" s="158"/>
      <c r="E42" s="159"/>
      <c r="F42" s="159"/>
      <c r="G42" s="159"/>
      <c r="H42" s="159"/>
      <c r="I42" s="159"/>
      <c r="J42" s="160"/>
      <c r="K42" s="163"/>
      <c r="L42" s="164"/>
    </row>
    <row r="43" spans="1:12" ht="15" customHeight="1">
      <c r="A43" s="146"/>
      <c r="B43" s="117"/>
      <c r="C43" s="118"/>
      <c r="D43" s="87" t="s">
        <v>60</v>
      </c>
      <c r="E43" s="87"/>
      <c r="F43" s="87"/>
      <c r="G43" s="33"/>
      <c r="H43" s="34"/>
      <c r="I43" s="34"/>
      <c r="J43" s="35"/>
      <c r="K43" s="163"/>
      <c r="L43" s="164"/>
    </row>
    <row r="44" spans="1:12" ht="15" customHeight="1">
      <c r="A44" s="146"/>
      <c r="B44" s="117"/>
      <c r="C44" s="118"/>
      <c r="D44" s="139" t="s">
        <v>61</v>
      </c>
      <c r="E44" s="140"/>
      <c r="F44" s="141"/>
      <c r="G44" s="36"/>
      <c r="H44" s="37"/>
      <c r="I44" s="37"/>
      <c r="J44" s="38"/>
      <c r="K44" s="163"/>
      <c r="L44" s="164"/>
    </row>
    <row r="45" spans="1:12" ht="15" customHeight="1">
      <c r="A45" s="146"/>
      <c r="B45" s="117"/>
      <c r="C45" s="118"/>
      <c r="D45" s="139" t="s">
        <v>62</v>
      </c>
      <c r="E45" s="140"/>
      <c r="F45" s="141"/>
      <c r="G45" s="36"/>
      <c r="H45" s="37"/>
      <c r="I45" s="37"/>
      <c r="J45" s="38"/>
      <c r="K45" s="163"/>
      <c r="L45" s="164"/>
    </row>
    <row r="46" spans="1:12" ht="15" customHeight="1">
      <c r="A46" s="146"/>
      <c r="B46" s="117"/>
      <c r="C46" s="118"/>
      <c r="D46" s="139" t="s">
        <v>63</v>
      </c>
      <c r="E46" s="140"/>
      <c r="F46" s="141"/>
      <c r="G46" s="36"/>
      <c r="H46" s="37"/>
      <c r="I46" s="37"/>
      <c r="J46" s="38"/>
      <c r="K46" s="163"/>
      <c r="L46" s="164"/>
    </row>
    <row r="47" spans="1:12" ht="15" customHeight="1">
      <c r="A47" s="146"/>
      <c r="B47" s="117"/>
      <c r="C47" s="118"/>
      <c r="D47" s="167" t="s">
        <v>64</v>
      </c>
      <c r="E47" s="168"/>
      <c r="F47" s="169"/>
      <c r="G47" s="36"/>
      <c r="H47" s="37"/>
      <c r="I47" s="37"/>
      <c r="J47" s="38"/>
      <c r="K47" s="163"/>
      <c r="L47" s="164"/>
    </row>
    <row r="48" spans="1:12" ht="15" customHeight="1">
      <c r="A48" s="146"/>
      <c r="B48" s="117"/>
      <c r="C48" s="118"/>
      <c r="D48" s="139" t="s">
        <v>65</v>
      </c>
      <c r="E48" s="140"/>
      <c r="F48" s="141"/>
      <c r="G48" s="36"/>
      <c r="H48" s="37"/>
      <c r="I48" s="37"/>
      <c r="J48" s="38"/>
      <c r="K48" s="163"/>
      <c r="L48" s="164"/>
    </row>
    <row r="49" spans="1:13" ht="15" customHeight="1">
      <c r="A49" s="146"/>
      <c r="B49" s="117"/>
      <c r="C49" s="118"/>
      <c r="D49" s="139" t="s">
        <v>66</v>
      </c>
      <c r="E49" s="140"/>
      <c r="F49" s="141"/>
      <c r="G49" s="36"/>
      <c r="H49" s="37"/>
      <c r="I49" s="37"/>
      <c r="J49" s="38"/>
      <c r="K49" s="163"/>
      <c r="L49" s="164"/>
    </row>
    <row r="50" spans="1:13" ht="28.5" customHeight="1">
      <c r="A50" s="146"/>
      <c r="B50" s="117"/>
      <c r="C50" s="118"/>
      <c r="D50" s="139" t="s">
        <v>67</v>
      </c>
      <c r="E50" s="140"/>
      <c r="F50" s="141"/>
      <c r="G50" s="36"/>
      <c r="H50" s="37"/>
      <c r="I50" s="37"/>
      <c r="J50" s="38"/>
      <c r="K50" s="163"/>
      <c r="L50" s="164"/>
    </row>
    <row r="51" spans="1:13" ht="15" customHeight="1">
      <c r="A51" s="146"/>
      <c r="B51" s="117"/>
      <c r="C51" s="118"/>
      <c r="D51" s="139" t="s">
        <v>68</v>
      </c>
      <c r="E51" s="140"/>
      <c r="F51" s="141"/>
      <c r="G51" s="36"/>
      <c r="H51" s="37"/>
      <c r="I51" s="37"/>
      <c r="J51" s="38"/>
      <c r="K51" s="163"/>
      <c r="L51" s="164"/>
    </row>
    <row r="52" spans="1:13" ht="15" customHeight="1">
      <c r="A52" s="146"/>
      <c r="B52" s="117"/>
      <c r="C52" s="118"/>
      <c r="D52" s="139" t="s">
        <v>69</v>
      </c>
      <c r="E52" s="140"/>
      <c r="F52" s="141"/>
      <c r="G52" s="36"/>
      <c r="H52" s="37"/>
      <c r="I52" s="37"/>
      <c r="J52" s="38"/>
      <c r="K52" s="163"/>
      <c r="L52" s="164"/>
    </row>
    <row r="53" spans="1:13" ht="15" customHeight="1">
      <c r="A53" s="146"/>
      <c r="B53" s="117"/>
      <c r="C53" s="118"/>
      <c r="D53" s="139" t="s">
        <v>70</v>
      </c>
      <c r="E53" s="140"/>
      <c r="F53" s="141"/>
      <c r="G53" s="36"/>
      <c r="H53" s="37"/>
      <c r="I53" s="37"/>
      <c r="J53" s="38"/>
      <c r="K53" s="163"/>
      <c r="L53" s="164"/>
    </row>
    <row r="54" spans="1:13" ht="15" customHeight="1">
      <c r="A54" s="146"/>
      <c r="B54" s="117"/>
      <c r="C54" s="118"/>
      <c r="D54" s="139" t="s">
        <v>71</v>
      </c>
      <c r="E54" s="140"/>
      <c r="F54" s="141"/>
      <c r="G54" s="36"/>
      <c r="H54" s="37"/>
      <c r="I54" s="37"/>
      <c r="J54" s="38"/>
      <c r="K54" s="163"/>
      <c r="L54" s="164"/>
    </row>
    <row r="55" spans="1:13" ht="27" customHeight="1" thickBot="1">
      <c r="A55" s="147"/>
      <c r="B55" s="119"/>
      <c r="C55" s="120"/>
      <c r="D55" s="142" t="s">
        <v>72</v>
      </c>
      <c r="E55" s="143"/>
      <c r="F55" s="144"/>
      <c r="G55" s="39"/>
      <c r="H55" s="40"/>
      <c r="I55" s="40"/>
      <c r="J55" s="41"/>
      <c r="K55" s="165"/>
      <c r="L55" s="166"/>
    </row>
    <row r="56" spans="1:13" ht="14.25" thickBot="1"/>
    <row r="57" spans="1:13" ht="14.25" thickBot="1">
      <c r="G57" s="121" t="s">
        <v>4</v>
      </c>
      <c r="H57" s="122"/>
      <c r="I57" s="123">
        <f>D6</f>
        <v>0</v>
      </c>
      <c r="J57" s="124"/>
      <c r="K57" s="124"/>
      <c r="L57" s="122"/>
    </row>
    <row r="58" spans="1:13" ht="14.25" customHeight="1">
      <c r="A58" s="125" t="s">
        <v>14</v>
      </c>
      <c r="B58" s="126"/>
      <c r="C58" s="126"/>
      <c r="D58" s="126"/>
      <c r="E58" s="126"/>
      <c r="F58" s="127"/>
      <c r="G58" s="12" t="str">
        <f t="shared" ref="G58:J59" si="1">G16</f>
        <v>1期</v>
      </c>
      <c r="H58" s="13" t="str">
        <f t="shared" si="1"/>
        <v>2期</v>
      </c>
      <c r="I58" s="13" t="str">
        <f t="shared" si="1"/>
        <v>3期</v>
      </c>
      <c r="J58" s="14" t="str">
        <f t="shared" si="1"/>
        <v>4期</v>
      </c>
      <c r="K58" s="131" t="s">
        <v>19</v>
      </c>
      <c r="L58" s="132"/>
      <c r="M58" s="4"/>
    </row>
    <row r="59" spans="1:13" ht="13.5" customHeight="1" thickBot="1">
      <c r="A59" s="128"/>
      <c r="B59" s="129"/>
      <c r="C59" s="129"/>
      <c r="D59" s="129"/>
      <c r="E59" s="129"/>
      <c r="F59" s="130"/>
      <c r="G59" s="27">
        <f t="shared" si="1"/>
        <v>0</v>
      </c>
      <c r="H59" s="28">
        <f t="shared" si="1"/>
        <v>0</v>
      </c>
      <c r="I59" s="28">
        <f t="shared" si="1"/>
        <v>0</v>
      </c>
      <c r="J59" s="29">
        <f t="shared" si="1"/>
        <v>0</v>
      </c>
      <c r="K59" s="133"/>
      <c r="L59" s="134"/>
      <c r="M59" s="4"/>
    </row>
    <row r="60" spans="1:13" ht="15" customHeight="1">
      <c r="A60" s="135" t="s">
        <v>73</v>
      </c>
      <c r="B60" s="93" t="s">
        <v>33</v>
      </c>
      <c r="C60" s="94"/>
      <c r="D60" s="99" t="s">
        <v>74</v>
      </c>
      <c r="E60" s="100"/>
      <c r="F60" s="100"/>
      <c r="G60" s="100"/>
      <c r="H60" s="100"/>
      <c r="I60" s="100"/>
      <c r="J60" s="101"/>
      <c r="K60" s="108"/>
      <c r="L60" s="109"/>
    </row>
    <row r="61" spans="1:13" ht="15" customHeight="1">
      <c r="A61" s="136"/>
      <c r="B61" s="95"/>
      <c r="C61" s="96"/>
      <c r="D61" s="102"/>
      <c r="E61" s="103"/>
      <c r="F61" s="103"/>
      <c r="G61" s="103"/>
      <c r="H61" s="103"/>
      <c r="I61" s="103"/>
      <c r="J61" s="104"/>
      <c r="K61" s="110"/>
      <c r="L61" s="111"/>
    </row>
    <row r="62" spans="1:13" ht="15" customHeight="1">
      <c r="A62" s="136"/>
      <c r="B62" s="95"/>
      <c r="C62" s="96"/>
      <c r="D62" s="102"/>
      <c r="E62" s="103"/>
      <c r="F62" s="103"/>
      <c r="G62" s="103"/>
      <c r="H62" s="103"/>
      <c r="I62" s="103"/>
      <c r="J62" s="104"/>
      <c r="K62" s="110"/>
      <c r="L62" s="111"/>
    </row>
    <row r="63" spans="1:13" ht="15" customHeight="1" thickBot="1">
      <c r="A63" s="136"/>
      <c r="B63" s="95"/>
      <c r="C63" s="96"/>
      <c r="D63" s="105"/>
      <c r="E63" s="106"/>
      <c r="F63" s="106"/>
      <c r="G63" s="106"/>
      <c r="H63" s="106"/>
      <c r="I63" s="106"/>
      <c r="J63" s="107"/>
      <c r="K63" s="110"/>
      <c r="L63" s="111"/>
    </row>
    <row r="64" spans="1:13" ht="15" customHeight="1">
      <c r="A64" s="136"/>
      <c r="B64" s="95"/>
      <c r="C64" s="96"/>
      <c r="D64" s="87" t="s">
        <v>75</v>
      </c>
      <c r="E64" s="87"/>
      <c r="F64" s="87"/>
      <c r="G64" s="33"/>
      <c r="H64" s="34"/>
      <c r="I64" s="34"/>
      <c r="J64" s="35"/>
      <c r="K64" s="110"/>
      <c r="L64" s="111"/>
    </row>
    <row r="65" spans="1:12" ht="15" customHeight="1">
      <c r="A65" s="136"/>
      <c r="B65" s="95"/>
      <c r="C65" s="96"/>
      <c r="D65" s="86" t="s">
        <v>76</v>
      </c>
      <c r="E65" s="86"/>
      <c r="F65" s="86"/>
      <c r="G65" s="36"/>
      <c r="H65" s="37"/>
      <c r="I65" s="37"/>
      <c r="J65" s="38"/>
      <c r="K65" s="110"/>
      <c r="L65" s="111"/>
    </row>
    <row r="66" spans="1:12" ht="15" customHeight="1">
      <c r="A66" s="136"/>
      <c r="B66" s="95"/>
      <c r="C66" s="96"/>
      <c r="D66" s="86" t="s">
        <v>77</v>
      </c>
      <c r="E66" s="86"/>
      <c r="F66" s="86"/>
      <c r="G66" s="36"/>
      <c r="H66" s="37"/>
      <c r="I66" s="37"/>
      <c r="J66" s="38"/>
      <c r="K66" s="110"/>
      <c r="L66" s="111"/>
    </row>
    <row r="67" spans="1:12" ht="15" customHeight="1">
      <c r="A67" s="136"/>
      <c r="B67" s="95"/>
      <c r="C67" s="96"/>
      <c r="D67" s="138" t="s">
        <v>78</v>
      </c>
      <c r="E67" s="138"/>
      <c r="F67" s="138"/>
      <c r="G67" s="36"/>
      <c r="H67" s="37"/>
      <c r="I67" s="37"/>
      <c r="J67" s="38"/>
      <c r="K67" s="110"/>
      <c r="L67" s="111"/>
    </row>
    <row r="68" spans="1:12" ht="26.25" customHeight="1">
      <c r="A68" s="136"/>
      <c r="B68" s="95"/>
      <c r="C68" s="96"/>
      <c r="D68" s="86" t="s">
        <v>79</v>
      </c>
      <c r="E68" s="86"/>
      <c r="F68" s="86"/>
      <c r="G68" s="36"/>
      <c r="H68" s="37"/>
      <c r="I68" s="37"/>
      <c r="J68" s="38"/>
      <c r="K68" s="110"/>
      <c r="L68" s="111"/>
    </row>
    <row r="69" spans="1:12" ht="15" customHeight="1">
      <c r="A69" s="136"/>
      <c r="B69" s="95"/>
      <c r="C69" s="96"/>
      <c r="D69" s="86" t="s">
        <v>80</v>
      </c>
      <c r="E69" s="86"/>
      <c r="F69" s="86"/>
      <c r="G69" s="36"/>
      <c r="H69" s="37"/>
      <c r="I69" s="37"/>
      <c r="J69" s="38"/>
      <c r="K69" s="110"/>
      <c r="L69" s="111"/>
    </row>
    <row r="70" spans="1:12" ht="15" customHeight="1">
      <c r="A70" s="136"/>
      <c r="B70" s="95"/>
      <c r="C70" s="96"/>
      <c r="D70" s="86" t="s">
        <v>81</v>
      </c>
      <c r="E70" s="86"/>
      <c r="F70" s="86"/>
      <c r="G70" s="36"/>
      <c r="H70" s="37"/>
      <c r="I70" s="37"/>
      <c r="J70" s="38"/>
      <c r="K70" s="110"/>
      <c r="L70" s="111"/>
    </row>
    <row r="71" spans="1:12" ht="28.5" customHeight="1">
      <c r="A71" s="136"/>
      <c r="B71" s="95"/>
      <c r="C71" s="96"/>
      <c r="D71" s="86" t="s">
        <v>82</v>
      </c>
      <c r="E71" s="86"/>
      <c r="F71" s="86"/>
      <c r="G71" s="36"/>
      <c r="H71" s="37"/>
      <c r="I71" s="37"/>
      <c r="J71" s="38"/>
      <c r="K71" s="110"/>
      <c r="L71" s="111"/>
    </row>
    <row r="72" spans="1:12" ht="15" customHeight="1">
      <c r="A72" s="136"/>
      <c r="B72" s="95"/>
      <c r="C72" s="96"/>
      <c r="D72" s="86" t="s">
        <v>83</v>
      </c>
      <c r="E72" s="86"/>
      <c r="F72" s="86"/>
      <c r="G72" s="36"/>
      <c r="H72" s="37"/>
      <c r="I72" s="37"/>
      <c r="J72" s="38"/>
      <c r="K72" s="110"/>
      <c r="L72" s="111"/>
    </row>
    <row r="73" spans="1:12" ht="15" customHeight="1">
      <c r="A73" s="136"/>
      <c r="B73" s="95"/>
      <c r="C73" s="96"/>
      <c r="D73" s="86" t="s">
        <v>84</v>
      </c>
      <c r="E73" s="86"/>
      <c r="F73" s="86"/>
      <c r="G73" s="36"/>
      <c r="H73" s="37"/>
      <c r="I73" s="37"/>
      <c r="J73" s="38"/>
      <c r="K73" s="110"/>
      <c r="L73" s="111"/>
    </row>
    <row r="74" spans="1:12" ht="15" customHeight="1">
      <c r="A74" s="136"/>
      <c r="B74" s="95"/>
      <c r="C74" s="96"/>
      <c r="D74" s="86" t="s">
        <v>85</v>
      </c>
      <c r="E74" s="86"/>
      <c r="F74" s="86"/>
      <c r="G74" s="36"/>
      <c r="H74" s="37"/>
      <c r="I74" s="37"/>
      <c r="J74" s="38"/>
      <c r="K74" s="110"/>
      <c r="L74" s="111"/>
    </row>
    <row r="75" spans="1:12" ht="15" customHeight="1" thickBot="1">
      <c r="A75" s="136"/>
      <c r="B75" s="97"/>
      <c r="C75" s="98"/>
      <c r="D75" s="88" t="s">
        <v>86</v>
      </c>
      <c r="E75" s="88"/>
      <c r="F75" s="88"/>
      <c r="G75" s="39"/>
      <c r="H75" s="40"/>
      <c r="I75" s="40"/>
      <c r="J75" s="41"/>
      <c r="K75" s="112"/>
      <c r="L75" s="113"/>
    </row>
    <row r="76" spans="1:12" ht="15" customHeight="1">
      <c r="A76" s="136"/>
      <c r="B76" s="115" t="s">
        <v>87</v>
      </c>
      <c r="C76" s="116"/>
      <c r="D76" s="99" t="s">
        <v>88</v>
      </c>
      <c r="E76" s="100"/>
      <c r="F76" s="100"/>
      <c r="G76" s="100"/>
      <c r="H76" s="100"/>
      <c r="I76" s="100"/>
      <c r="J76" s="101"/>
      <c r="K76" s="108"/>
      <c r="L76" s="109"/>
    </row>
    <row r="77" spans="1:12" ht="15" customHeight="1">
      <c r="A77" s="136"/>
      <c r="B77" s="117"/>
      <c r="C77" s="118"/>
      <c r="D77" s="102"/>
      <c r="E77" s="103"/>
      <c r="F77" s="103"/>
      <c r="G77" s="103"/>
      <c r="H77" s="103"/>
      <c r="I77" s="103"/>
      <c r="J77" s="104"/>
      <c r="K77" s="110"/>
      <c r="L77" s="111"/>
    </row>
    <row r="78" spans="1:12" ht="15" customHeight="1">
      <c r="A78" s="136"/>
      <c r="B78" s="117"/>
      <c r="C78" s="118"/>
      <c r="D78" s="102"/>
      <c r="E78" s="103"/>
      <c r="F78" s="103"/>
      <c r="G78" s="103"/>
      <c r="H78" s="103"/>
      <c r="I78" s="103"/>
      <c r="J78" s="104"/>
      <c r="K78" s="110"/>
      <c r="L78" s="111"/>
    </row>
    <row r="79" spans="1:12" ht="31.5" customHeight="1" thickBot="1">
      <c r="A79" s="136"/>
      <c r="B79" s="117"/>
      <c r="C79" s="118"/>
      <c r="D79" s="105"/>
      <c r="E79" s="106"/>
      <c r="F79" s="106"/>
      <c r="G79" s="106"/>
      <c r="H79" s="106"/>
      <c r="I79" s="106"/>
      <c r="J79" s="107"/>
      <c r="K79" s="110"/>
      <c r="L79" s="111"/>
    </row>
    <row r="80" spans="1:12" ht="28.5" customHeight="1">
      <c r="A80" s="136"/>
      <c r="B80" s="117"/>
      <c r="C80" s="118"/>
      <c r="D80" s="87" t="s">
        <v>89</v>
      </c>
      <c r="E80" s="87"/>
      <c r="F80" s="87"/>
      <c r="G80" s="33"/>
      <c r="H80" s="34"/>
      <c r="I80" s="34"/>
      <c r="J80" s="35"/>
      <c r="K80" s="110"/>
      <c r="L80" s="111"/>
    </row>
    <row r="81" spans="1:12" ht="28.5" customHeight="1">
      <c r="A81" s="136"/>
      <c r="B81" s="117"/>
      <c r="C81" s="118"/>
      <c r="D81" s="86" t="s">
        <v>90</v>
      </c>
      <c r="E81" s="86"/>
      <c r="F81" s="86"/>
      <c r="G81" s="36"/>
      <c r="H81" s="37"/>
      <c r="I81" s="37"/>
      <c r="J81" s="38"/>
      <c r="K81" s="110"/>
      <c r="L81" s="111"/>
    </row>
    <row r="82" spans="1:12" ht="15" customHeight="1">
      <c r="A82" s="136"/>
      <c r="B82" s="117"/>
      <c r="C82" s="118"/>
      <c r="D82" s="86" t="s">
        <v>91</v>
      </c>
      <c r="E82" s="86"/>
      <c r="F82" s="86"/>
      <c r="G82" s="36"/>
      <c r="H82" s="37"/>
      <c r="I82" s="37"/>
      <c r="J82" s="38"/>
      <c r="K82" s="110"/>
      <c r="L82" s="111"/>
    </row>
    <row r="83" spans="1:12" ht="15" customHeight="1">
      <c r="A83" s="136"/>
      <c r="B83" s="117"/>
      <c r="C83" s="118"/>
      <c r="D83" s="86" t="s">
        <v>92</v>
      </c>
      <c r="E83" s="86"/>
      <c r="F83" s="86"/>
      <c r="G83" s="36"/>
      <c r="H83" s="37"/>
      <c r="I83" s="37"/>
      <c r="J83" s="38"/>
      <c r="K83" s="110"/>
      <c r="L83" s="111"/>
    </row>
    <row r="84" spans="1:12" ht="15" customHeight="1">
      <c r="A84" s="136"/>
      <c r="B84" s="117"/>
      <c r="C84" s="118"/>
      <c r="D84" s="87" t="s">
        <v>93</v>
      </c>
      <c r="E84" s="87"/>
      <c r="F84" s="87"/>
      <c r="G84" s="36"/>
      <c r="H84" s="37"/>
      <c r="I84" s="37"/>
      <c r="J84" s="38"/>
      <c r="K84" s="110"/>
      <c r="L84" s="111"/>
    </row>
    <row r="85" spans="1:12" ht="15" customHeight="1">
      <c r="A85" s="136"/>
      <c r="B85" s="117"/>
      <c r="C85" s="118"/>
      <c r="D85" s="86" t="s">
        <v>94</v>
      </c>
      <c r="E85" s="86"/>
      <c r="F85" s="86"/>
      <c r="G85" s="36"/>
      <c r="H85" s="37"/>
      <c r="I85" s="37"/>
      <c r="J85" s="38"/>
      <c r="K85" s="110"/>
      <c r="L85" s="111"/>
    </row>
    <row r="86" spans="1:12" ht="15" customHeight="1">
      <c r="A86" s="136"/>
      <c r="B86" s="117"/>
      <c r="C86" s="118"/>
      <c r="D86" s="86" t="s">
        <v>95</v>
      </c>
      <c r="E86" s="86"/>
      <c r="F86" s="86"/>
      <c r="G86" s="36"/>
      <c r="H86" s="37"/>
      <c r="I86" s="37"/>
      <c r="J86" s="38"/>
      <c r="K86" s="110"/>
      <c r="L86" s="111"/>
    </row>
    <row r="87" spans="1:12" ht="15" customHeight="1">
      <c r="A87" s="136"/>
      <c r="B87" s="117"/>
      <c r="C87" s="118"/>
      <c r="D87" s="86" t="s">
        <v>96</v>
      </c>
      <c r="E87" s="86"/>
      <c r="F87" s="86"/>
      <c r="G87" s="36"/>
      <c r="H87" s="37"/>
      <c r="I87" s="37"/>
      <c r="J87" s="38"/>
      <c r="K87" s="110"/>
      <c r="L87" s="111"/>
    </row>
    <row r="88" spans="1:12" ht="15" customHeight="1">
      <c r="A88" s="136"/>
      <c r="B88" s="117"/>
      <c r="C88" s="118"/>
      <c r="D88" s="86" t="s">
        <v>97</v>
      </c>
      <c r="E88" s="86"/>
      <c r="F88" s="86"/>
      <c r="G88" s="36"/>
      <c r="H88" s="37"/>
      <c r="I88" s="37"/>
      <c r="J88" s="38"/>
      <c r="K88" s="110"/>
      <c r="L88" s="111"/>
    </row>
    <row r="89" spans="1:12" ht="15" customHeight="1" thickBot="1">
      <c r="A89" s="136"/>
      <c r="B89" s="119"/>
      <c r="C89" s="120"/>
      <c r="D89" s="88" t="s">
        <v>98</v>
      </c>
      <c r="E89" s="88"/>
      <c r="F89" s="88"/>
      <c r="G89" s="39"/>
      <c r="H89" s="40"/>
      <c r="I89" s="40"/>
      <c r="J89" s="41"/>
      <c r="K89" s="112"/>
      <c r="L89" s="113"/>
    </row>
    <row r="90" spans="1:12" ht="15" customHeight="1">
      <c r="A90" s="136"/>
      <c r="B90" s="93" t="s">
        <v>40</v>
      </c>
      <c r="C90" s="94"/>
      <c r="D90" s="99" t="s">
        <v>99</v>
      </c>
      <c r="E90" s="100"/>
      <c r="F90" s="100"/>
      <c r="G90" s="100"/>
      <c r="H90" s="100"/>
      <c r="I90" s="100"/>
      <c r="J90" s="101"/>
      <c r="K90" s="108"/>
      <c r="L90" s="109"/>
    </row>
    <row r="91" spans="1:12" ht="15" customHeight="1">
      <c r="A91" s="136"/>
      <c r="B91" s="95"/>
      <c r="C91" s="96"/>
      <c r="D91" s="102"/>
      <c r="E91" s="103"/>
      <c r="F91" s="103"/>
      <c r="G91" s="103"/>
      <c r="H91" s="103"/>
      <c r="I91" s="103"/>
      <c r="J91" s="104"/>
      <c r="K91" s="110"/>
      <c r="L91" s="111"/>
    </row>
    <row r="92" spans="1:12" ht="15" customHeight="1">
      <c r="A92" s="136"/>
      <c r="B92" s="95"/>
      <c r="C92" s="96"/>
      <c r="D92" s="102"/>
      <c r="E92" s="103"/>
      <c r="F92" s="103"/>
      <c r="G92" s="103"/>
      <c r="H92" s="103"/>
      <c r="I92" s="103"/>
      <c r="J92" s="104"/>
      <c r="K92" s="110"/>
      <c r="L92" s="111"/>
    </row>
    <row r="93" spans="1:12" ht="15" customHeight="1" thickBot="1">
      <c r="A93" s="136"/>
      <c r="B93" s="95"/>
      <c r="C93" s="96"/>
      <c r="D93" s="105"/>
      <c r="E93" s="106"/>
      <c r="F93" s="106"/>
      <c r="G93" s="106"/>
      <c r="H93" s="106"/>
      <c r="I93" s="106"/>
      <c r="J93" s="107"/>
      <c r="K93" s="110"/>
      <c r="L93" s="111"/>
    </row>
    <row r="94" spans="1:12" ht="26.25" customHeight="1">
      <c r="A94" s="136"/>
      <c r="B94" s="95"/>
      <c r="C94" s="96"/>
      <c r="D94" s="87" t="s">
        <v>100</v>
      </c>
      <c r="E94" s="87"/>
      <c r="F94" s="87"/>
      <c r="G94" s="33"/>
      <c r="H94" s="34"/>
      <c r="I94" s="34"/>
      <c r="J94" s="35"/>
      <c r="K94" s="110"/>
      <c r="L94" s="111"/>
    </row>
    <row r="95" spans="1:12" ht="15" customHeight="1">
      <c r="A95" s="136"/>
      <c r="B95" s="95"/>
      <c r="C95" s="96"/>
      <c r="D95" s="86" t="s">
        <v>101</v>
      </c>
      <c r="E95" s="86"/>
      <c r="F95" s="86"/>
      <c r="G95" s="36"/>
      <c r="H95" s="37"/>
      <c r="I95" s="37"/>
      <c r="J95" s="38"/>
      <c r="K95" s="110"/>
      <c r="L95" s="111"/>
    </row>
    <row r="96" spans="1:12" ht="15" customHeight="1">
      <c r="A96" s="136"/>
      <c r="B96" s="95"/>
      <c r="C96" s="96"/>
      <c r="D96" s="86" t="s">
        <v>102</v>
      </c>
      <c r="E96" s="86"/>
      <c r="F96" s="86"/>
      <c r="G96" s="36"/>
      <c r="H96" s="37"/>
      <c r="I96" s="37"/>
      <c r="J96" s="38"/>
      <c r="K96" s="110"/>
      <c r="L96" s="111"/>
    </row>
    <row r="97" spans="1:35" ht="28.5" customHeight="1">
      <c r="A97" s="136"/>
      <c r="B97" s="95"/>
      <c r="C97" s="96"/>
      <c r="D97" s="86" t="s">
        <v>103</v>
      </c>
      <c r="E97" s="86"/>
      <c r="F97" s="86"/>
      <c r="G97" s="36"/>
      <c r="H97" s="37"/>
      <c r="I97" s="37"/>
      <c r="J97" s="38"/>
      <c r="K97" s="110"/>
      <c r="L97" s="111"/>
    </row>
    <row r="98" spans="1:35" ht="15" customHeight="1">
      <c r="A98" s="136"/>
      <c r="B98" s="95"/>
      <c r="C98" s="96"/>
      <c r="D98" s="86" t="s">
        <v>104</v>
      </c>
      <c r="E98" s="86"/>
      <c r="F98" s="86"/>
      <c r="G98" s="36"/>
      <c r="H98" s="37"/>
      <c r="I98" s="37"/>
      <c r="J98" s="38"/>
      <c r="K98" s="110"/>
      <c r="L98" s="111"/>
    </row>
    <row r="99" spans="1:35" ht="15" customHeight="1">
      <c r="A99" s="136"/>
      <c r="B99" s="95"/>
      <c r="C99" s="96"/>
      <c r="D99" s="86" t="s">
        <v>105</v>
      </c>
      <c r="E99" s="86"/>
      <c r="F99" s="86"/>
      <c r="G99" s="36"/>
      <c r="H99" s="37"/>
      <c r="I99" s="37"/>
      <c r="J99" s="38"/>
      <c r="K99" s="110"/>
      <c r="L99" s="111"/>
    </row>
    <row r="100" spans="1:35" ht="15" customHeight="1">
      <c r="A100" s="136"/>
      <c r="B100" s="95"/>
      <c r="C100" s="96"/>
      <c r="D100" s="86" t="s">
        <v>106</v>
      </c>
      <c r="E100" s="86"/>
      <c r="F100" s="86"/>
      <c r="G100" s="36"/>
      <c r="H100" s="37"/>
      <c r="I100" s="37"/>
      <c r="J100" s="38"/>
      <c r="K100" s="110"/>
      <c r="L100" s="111"/>
    </row>
    <row r="101" spans="1:35" ht="28.5" customHeight="1" thickBot="1">
      <c r="A101" s="137"/>
      <c r="B101" s="97"/>
      <c r="C101" s="98"/>
      <c r="D101" s="114" t="s">
        <v>107</v>
      </c>
      <c r="E101" s="114"/>
      <c r="F101" s="114"/>
      <c r="G101" s="39"/>
      <c r="H101" s="40"/>
      <c r="I101" s="40"/>
      <c r="J101" s="41"/>
      <c r="K101" s="112"/>
      <c r="L101" s="113"/>
    </row>
    <row r="102" spans="1:35" s="23" customFormat="1" ht="15.75" customHeight="1">
      <c r="A102" s="91"/>
      <c r="B102" s="92"/>
      <c r="C102" s="92"/>
      <c r="D102" s="92"/>
      <c r="E102" s="92"/>
      <c r="F102" s="92"/>
      <c r="G102" s="92"/>
      <c r="H102" s="92"/>
      <c r="I102" s="92"/>
      <c r="J102" s="92"/>
      <c r="K102" s="92"/>
      <c r="L102" s="92"/>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3.5" customHeight="1">
      <c r="A103" s="45"/>
      <c r="B103" s="46"/>
      <c r="C103" s="46"/>
      <c r="D103" s="46"/>
      <c r="E103" s="47"/>
      <c r="F103" s="48"/>
      <c r="G103" s="49"/>
      <c r="H103" s="49"/>
      <c r="I103" s="49"/>
      <c r="J103" s="49"/>
      <c r="K103" s="50"/>
      <c r="L103" s="50"/>
    </row>
    <row r="104" spans="1:35" ht="51" customHeight="1">
      <c r="A104" s="46"/>
      <c r="B104" s="46"/>
      <c r="C104" s="46"/>
      <c r="D104" s="46"/>
      <c r="E104" s="51"/>
      <c r="F104" s="52"/>
      <c r="G104" s="52"/>
      <c r="H104" s="52"/>
      <c r="I104" s="49"/>
      <c r="J104" s="49"/>
      <c r="K104" s="50"/>
      <c r="L104" s="50"/>
    </row>
    <row r="105" spans="1:35">
      <c r="A105" s="46"/>
      <c r="B105" s="46"/>
      <c r="C105" s="46"/>
      <c r="D105" s="46"/>
      <c r="E105" s="46"/>
      <c r="F105" s="53"/>
      <c r="G105" s="53"/>
      <c r="H105" s="53"/>
      <c r="I105" s="53"/>
      <c r="J105" s="53"/>
      <c r="K105" s="53"/>
      <c r="L105" s="53"/>
    </row>
    <row r="106" spans="1:35">
      <c r="A106" s="46"/>
      <c r="B106" s="46"/>
      <c r="C106" s="46"/>
      <c r="D106" s="46"/>
      <c r="E106" s="46"/>
      <c r="F106" s="46"/>
      <c r="G106" s="46"/>
      <c r="H106" s="46"/>
      <c r="I106" s="46"/>
      <c r="J106" s="46"/>
      <c r="K106" s="46"/>
      <c r="L106" s="46"/>
    </row>
    <row r="107" spans="1:35">
      <c r="A107" s="46"/>
      <c r="B107" s="46"/>
      <c r="C107" s="46"/>
      <c r="D107" s="46"/>
      <c r="E107" s="46"/>
      <c r="F107" s="46"/>
      <c r="G107" s="46"/>
      <c r="H107" s="46"/>
      <c r="I107" s="46"/>
      <c r="J107" s="46"/>
      <c r="K107" s="46"/>
      <c r="L107" s="46"/>
    </row>
    <row r="108" spans="1:35">
      <c r="A108" s="46"/>
      <c r="B108" s="46"/>
      <c r="C108" s="46"/>
      <c r="D108" s="46"/>
      <c r="E108" s="46"/>
      <c r="F108" s="46"/>
      <c r="G108" s="46"/>
      <c r="H108" s="46"/>
      <c r="I108" s="46"/>
      <c r="J108" s="46"/>
      <c r="K108" s="46"/>
      <c r="L108" s="46"/>
    </row>
    <row r="109" spans="1:35">
      <c r="A109" s="46"/>
      <c r="B109" s="46"/>
      <c r="C109" s="46"/>
      <c r="D109" s="46"/>
      <c r="E109" s="46"/>
      <c r="F109" s="46"/>
      <c r="G109" s="46"/>
      <c r="H109" s="46"/>
      <c r="I109" s="46"/>
      <c r="J109" s="46"/>
      <c r="K109" s="46"/>
      <c r="L109" s="46"/>
    </row>
    <row r="110" spans="1:35">
      <c r="A110" s="46"/>
      <c r="B110" s="46"/>
      <c r="C110" s="46"/>
      <c r="D110" s="46"/>
      <c r="E110" s="46"/>
      <c r="F110" s="46"/>
      <c r="G110" s="46"/>
      <c r="H110" s="46"/>
      <c r="I110" s="46"/>
      <c r="J110" s="46"/>
      <c r="K110" s="46"/>
      <c r="L110" s="46"/>
    </row>
    <row r="111" spans="1:35">
      <c r="A111" s="46"/>
      <c r="B111" s="46"/>
      <c r="C111" s="46"/>
      <c r="D111" s="46"/>
      <c r="E111" s="46"/>
      <c r="F111" s="46"/>
      <c r="G111" s="46"/>
      <c r="H111" s="46"/>
      <c r="I111" s="46"/>
      <c r="J111" s="46"/>
      <c r="K111" s="46"/>
      <c r="L111" s="46"/>
    </row>
    <row r="112" spans="1:35">
      <c r="A112" s="46"/>
      <c r="B112" s="46"/>
      <c r="C112" s="46"/>
      <c r="D112" s="46"/>
      <c r="E112" s="46"/>
      <c r="F112" s="46"/>
      <c r="G112" s="46"/>
      <c r="H112" s="46"/>
      <c r="I112" s="46"/>
      <c r="J112" s="46"/>
      <c r="K112" s="46"/>
      <c r="L112" s="46"/>
    </row>
    <row r="113" spans="1:13">
      <c r="A113" s="89"/>
      <c r="B113" s="89"/>
      <c r="C113" s="89"/>
      <c r="D113" s="89"/>
      <c r="E113" s="89"/>
      <c r="F113" s="89"/>
      <c r="G113" s="89"/>
      <c r="H113" s="89"/>
      <c r="I113" s="89"/>
      <c r="J113" s="89"/>
      <c r="K113" s="89"/>
      <c r="L113" s="89"/>
    </row>
    <row r="114" spans="1:13">
      <c r="A114" s="46"/>
      <c r="B114" s="46"/>
      <c r="C114" s="46"/>
      <c r="D114" s="46"/>
      <c r="E114" s="46"/>
      <c r="F114" s="46"/>
      <c r="G114" s="46"/>
      <c r="H114" s="46"/>
      <c r="I114" s="46"/>
      <c r="J114" s="46"/>
      <c r="K114" s="46"/>
      <c r="L114" s="46"/>
    </row>
    <row r="115" spans="1:13">
      <c r="A115" s="46"/>
      <c r="B115" s="46"/>
      <c r="C115" s="46"/>
      <c r="D115" s="46"/>
      <c r="E115" s="46"/>
      <c r="F115" s="46"/>
      <c r="G115" s="46"/>
      <c r="H115" s="46"/>
      <c r="I115" s="46"/>
      <c r="J115" s="46"/>
      <c r="K115" s="46"/>
      <c r="L115" s="46"/>
    </row>
    <row r="116" spans="1:13">
      <c r="A116" s="90" t="s">
        <v>108</v>
      </c>
      <c r="B116" s="90"/>
      <c r="C116" s="90"/>
      <c r="D116" s="90"/>
      <c r="E116" s="90"/>
      <c r="F116" s="90"/>
      <c r="G116" s="90"/>
      <c r="H116" s="90"/>
      <c r="I116" s="90"/>
      <c r="J116" s="90"/>
      <c r="K116" s="90"/>
      <c r="L116" s="90"/>
      <c r="M116" s="23"/>
    </row>
    <row r="117" spans="1:13">
      <c r="F117" s="24"/>
    </row>
  </sheetData>
  <protectedRanges>
    <protectedRange sqref="G16" name="範囲1_1"/>
  </protectedRanges>
  <mergeCells count="117">
    <mergeCell ref="A1:L1"/>
    <mergeCell ref="A2:L2"/>
    <mergeCell ref="A3:C3"/>
    <mergeCell ref="D3:E3"/>
    <mergeCell ref="F3:G3"/>
    <mergeCell ref="H3:L3"/>
    <mergeCell ref="A14:L14"/>
    <mergeCell ref="A15:L15"/>
    <mergeCell ref="A16:F17"/>
    <mergeCell ref="K16:L17"/>
    <mergeCell ref="A5:C5"/>
    <mergeCell ref="E5:J5"/>
    <mergeCell ref="A6:C6"/>
    <mergeCell ref="E6:J6"/>
    <mergeCell ref="A8:L12"/>
    <mergeCell ref="N8:Q8"/>
    <mergeCell ref="N9:Q9"/>
    <mergeCell ref="N10:Q10"/>
    <mergeCell ref="N11:Q11"/>
    <mergeCell ref="U16:Y16"/>
    <mergeCell ref="Z16:AD16"/>
    <mergeCell ref="AE16:AI16"/>
    <mergeCell ref="A18:A25"/>
    <mergeCell ref="B18:C21"/>
    <mergeCell ref="D18:F18"/>
    <mergeCell ref="K18:L25"/>
    <mergeCell ref="D19:F19"/>
    <mergeCell ref="D20:F20"/>
    <mergeCell ref="D21:F21"/>
    <mergeCell ref="N16:O17"/>
    <mergeCell ref="P16:T16"/>
    <mergeCell ref="K26:L39"/>
    <mergeCell ref="U27:V28"/>
    <mergeCell ref="W27:AD27"/>
    <mergeCell ref="W28:AD28"/>
    <mergeCell ref="D30:F30"/>
    <mergeCell ref="D31:F31"/>
    <mergeCell ref="D32:F32"/>
    <mergeCell ref="B22:C25"/>
    <mergeCell ref="D22:F22"/>
    <mergeCell ref="D23:F23"/>
    <mergeCell ref="D24:F24"/>
    <mergeCell ref="D25:F25"/>
    <mergeCell ref="N25:O25"/>
    <mergeCell ref="D33:F33"/>
    <mergeCell ref="D34:F34"/>
    <mergeCell ref="D35:F35"/>
    <mergeCell ref="D36:F36"/>
    <mergeCell ref="D37:F37"/>
    <mergeCell ref="D38:F38"/>
    <mergeCell ref="A26:A55"/>
    <mergeCell ref="B26:C39"/>
    <mergeCell ref="D26:J29"/>
    <mergeCell ref="D49:F49"/>
    <mergeCell ref="D50:F50"/>
    <mergeCell ref="D51:F51"/>
    <mergeCell ref="D52:F52"/>
    <mergeCell ref="D53:F53"/>
    <mergeCell ref="D54:F54"/>
    <mergeCell ref="D39:F39"/>
    <mergeCell ref="B40:C55"/>
    <mergeCell ref="D40:J42"/>
    <mergeCell ref="D43:F43"/>
    <mergeCell ref="D44:F44"/>
    <mergeCell ref="D45:F45"/>
    <mergeCell ref="D46:F46"/>
    <mergeCell ref="D47:F47"/>
    <mergeCell ref="D48:F48"/>
    <mergeCell ref="D55:F55"/>
    <mergeCell ref="G57:H57"/>
    <mergeCell ref="I57:L57"/>
    <mergeCell ref="A58:F59"/>
    <mergeCell ref="K58:L59"/>
    <mergeCell ref="A60:A101"/>
    <mergeCell ref="B60:C75"/>
    <mergeCell ref="D60:J63"/>
    <mergeCell ref="K60:L75"/>
    <mergeCell ref="D64:F64"/>
    <mergeCell ref="D88:F88"/>
    <mergeCell ref="D101:F101"/>
    <mergeCell ref="K40:L55"/>
    <mergeCell ref="D71:F71"/>
    <mergeCell ref="D72:F72"/>
    <mergeCell ref="D73:F73"/>
    <mergeCell ref="D74:F74"/>
    <mergeCell ref="D75:F75"/>
    <mergeCell ref="B76:C89"/>
    <mergeCell ref="D76:J79"/>
    <mergeCell ref="D89:F89"/>
    <mergeCell ref="D65:F65"/>
    <mergeCell ref="D66:F66"/>
    <mergeCell ref="D67:F67"/>
    <mergeCell ref="D68:F68"/>
    <mergeCell ref="D69:F69"/>
    <mergeCell ref="D70:F70"/>
    <mergeCell ref="K76:L89"/>
    <mergeCell ref="D80:F80"/>
    <mergeCell ref="D81:F81"/>
    <mergeCell ref="D82:F82"/>
    <mergeCell ref="D83:F83"/>
    <mergeCell ref="D84:F84"/>
    <mergeCell ref="D85:F85"/>
    <mergeCell ref="D86:F86"/>
    <mergeCell ref="D87:F87"/>
    <mergeCell ref="A102:L102"/>
    <mergeCell ref="A113:L113"/>
    <mergeCell ref="A116:L116"/>
    <mergeCell ref="B90:C101"/>
    <mergeCell ref="D90:J93"/>
    <mergeCell ref="K90:L101"/>
    <mergeCell ref="D94:F94"/>
    <mergeCell ref="D95:F95"/>
    <mergeCell ref="D96:F96"/>
    <mergeCell ref="D97:F97"/>
    <mergeCell ref="D98:F98"/>
    <mergeCell ref="D99:F99"/>
    <mergeCell ref="D100:F100"/>
  </mergeCells>
  <phoneticPr fontId="1"/>
  <dataValidations count="1">
    <dataValidation type="list" allowBlank="1" showInputMessage="1" showErrorMessage="1" sqref="G94:J101 G80:J89 G64:J75 G43:J55 G18:J25 G30:J39">
      <formula1>$R$8:$R$11</formula1>
    </dataValidation>
  </dataValidations>
  <printOptions horizontalCentered="1" verticalCentered="1"/>
  <pageMargins left="0.78740157480314965" right="0.39370078740157483" top="0.19685039370078741" bottom="0.19685039370078741" header="0.19685039370078741" footer="0"/>
  <pageSetup paperSize="9" scale="85" orientation="portrait" r:id="rId1"/>
  <headerFooter alignWithMargins="0"/>
  <rowBreaks count="1" manualBreakCount="1">
    <brk id="55" max="11" man="1"/>
  </rowBreaks>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11111111111111128">
    <tabColor rgb="FFFFFF00"/>
  </sheetPr>
  <dimension ref="A1:AN117"/>
  <sheetViews>
    <sheetView view="pageBreakPreview" zoomScaleNormal="80" zoomScaleSheetLayoutView="100" workbookViewId="0">
      <pane xSplit="3" ySplit="6" topLeftCell="D94" activePane="bottomRight" state="frozen"/>
      <selection pane="topRight" activeCell="D1" sqref="D1"/>
      <selection pane="bottomLeft" activeCell="A7" sqref="A7"/>
      <selection pane="bottomRight" activeCell="O1" sqref="O1"/>
    </sheetView>
  </sheetViews>
  <sheetFormatPr defaultRowHeight="13.5"/>
  <cols>
    <col min="1" max="3" width="3" style="3" customWidth="1"/>
    <col min="4" max="4" width="46" style="3" customWidth="1"/>
    <col min="5" max="5" width="7.625" style="3" customWidth="1"/>
    <col min="6" max="6" width="7" style="3" customWidth="1"/>
    <col min="7" max="10" width="4.75" style="3" customWidth="1"/>
    <col min="11" max="12" width="9.5" style="3" customWidth="1"/>
    <col min="13" max="13" width="9" style="3"/>
    <col min="14" max="14" width="5.25" style="3" bestFit="1" customWidth="1"/>
    <col min="15" max="15" width="9" style="3"/>
    <col min="16" max="35" width="5.625" style="3" customWidth="1"/>
    <col min="36" max="16384" width="9" style="3"/>
  </cols>
  <sheetData>
    <row r="1" spans="1:35" s="4" customFormat="1" ht="27" customHeight="1">
      <c r="A1" s="202" t="s">
        <v>118</v>
      </c>
      <c r="B1" s="202"/>
      <c r="C1" s="202"/>
      <c r="D1" s="202"/>
      <c r="E1" s="202"/>
      <c r="F1" s="202"/>
      <c r="G1" s="202"/>
      <c r="H1" s="202"/>
      <c r="I1" s="202"/>
      <c r="J1" s="202"/>
      <c r="K1" s="202"/>
      <c r="L1" s="202"/>
      <c r="M1" s="3"/>
      <c r="N1" s="3"/>
      <c r="O1" s="3"/>
      <c r="P1" s="3"/>
      <c r="Q1" s="3"/>
      <c r="R1" s="3"/>
      <c r="S1" s="3"/>
      <c r="T1" s="3"/>
      <c r="U1" s="3"/>
      <c r="V1" s="3"/>
      <c r="W1" s="3"/>
      <c r="X1" s="3"/>
      <c r="Y1" s="3"/>
      <c r="Z1" s="3"/>
      <c r="AA1" s="3"/>
      <c r="AB1" s="3"/>
      <c r="AC1" s="3"/>
      <c r="AD1" s="3"/>
      <c r="AE1" s="3"/>
      <c r="AF1" s="3"/>
      <c r="AG1" s="3"/>
      <c r="AH1" s="3"/>
      <c r="AI1" s="3"/>
    </row>
    <row r="2" spans="1:35" s="4" customFormat="1" ht="7.5" customHeight="1">
      <c r="A2" s="203"/>
      <c r="B2" s="203"/>
      <c r="C2" s="203"/>
      <c r="D2" s="203"/>
      <c r="E2" s="203"/>
      <c r="F2" s="203"/>
      <c r="G2" s="203"/>
      <c r="H2" s="203"/>
      <c r="I2" s="203"/>
      <c r="J2" s="203"/>
      <c r="K2" s="203"/>
      <c r="L2" s="203"/>
      <c r="M2" s="3"/>
      <c r="N2" s="3"/>
      <c r="O2" s="3"/>
      <c r="P2" s="3"/>
      <c r="Q2" s="3"/>
      <c r="R2" s="3"/>
      <c r="S2" s="3"/>
      <c r="T2" s="3"/>
      <c r="U2" s="3"/>
      <c r="V2" s="3"/>
      <c r="W2" s="3"/>
      <c r="X2" s="3"/>
      <c r="Y2" s="3"/>
      <c r="Z2" s="3"/>
      <c r="AA2" s="3"/>
      <c r="AB2" s="3"/>
      <c r="AC2" s="3"/>
      <c r="AD2" s="3"/>
      <c r="AE2" s="3"/>
      <c r="AF2" s="3"/>
      <c r="AG2" s="3"/>
      <c r="AH2" s="3"/>
      <c r="AI2" s="3"/>
    </row>
    <row r="3" spans="1:35" s="4" customFormat="1" ht="30" customHeight="1">
      <c r="A3" s="204" t="s">
        <v>0</v>
      </c>
      <c r="B3" s="204"/>
      <c r="C3" s="204"/>
      <c r="D3" s="205"/>
      <c r="E3" s="205"/>
      <c r="F3" s="204" t="s">
        <v>1</v>
      </c>
      <c r="G3" s="204"/>
      <c r="H3" s="205"/>
      <c r="I3" s="205"/>
      <c r="J3" s="205"/>
      <c r="K3" s="205"/>
      <c r="L3" s="205"/>
      <c r="M3" s="3"/>
      <c r="N3" s="3"/>
      <c r="O3" s="3"/>
      <c r="P3" s="3"/>
      <c r="Q3" s="3"/>
      <c r="R3" s="3"/>
      <c r="S3" s="3"/>
      <c r="T3" s="3"/>
      <c r="U3" s="3"/>
      <c r="V3" s="3"/>
      <c r="W3" s="3"/>
      <c r="X3" s="3"/>
      <c r="Y3" s="3"/>
      <c r="Z3" s="3"/>
      <c r="AA3" s="3"/>
      <c r="AB3" s="3"/>
      <c r="AC3" s="3"/>
      <c r="AD3" s="3"/>
      <c r="AE3" s="3"/>
      <c r="AF3" s="3"/>
      <c r="AG3" s="3"/>
      <c r="AH3" s="3"/>
      <c r="AI3" s="3"/>
    </row>
    <row r="4" spans="1:35" s="4" customFormat="1" ht="8.25" customHeight="1">
      <c r="A4" s="66"/>
      <c r="B4" s="66"/>
      <c r="C4" s="66"/>
      <c r="D4" s="66"/>
      <c r="E4" s="66"/>
      <c r="F4" s="66"/>
      <c r="G4" s="66"/>
      <c r="H4" s="66"/>
      <c r="I4" s="66"/>
      <c r="J4" s="66"/>
      <c r="K4" s="66"/>
      <c r="L4" s="66"/>
      <c r="M4" s="3"/>
      <c r="N4" s="3"/>
      <c r="O4" s="3"/>
      <c r="P4" s="3"/>
      <c r="Q4" s="3"/>
      <c r="R4" s="3"/>
      <c r="S4" s="3"/>
      <c r="T4" s="3"/>
      <c r="U4" s="3"/>
      <c r="V4" s="3"/>
      <c r="W4" s="3"/>
      <c r="X4" s="3"/>
      <c r="Y4" s="3"/>
      <c r="Z4" s="3"/>
      <c r="AA4" s="3"/>
      <c r="AB4" s="3"/>
      <c r="AC4" s="3"/>
      <c r="AD4" s="3"/>
      <c r="AE4" s="3"/>
      <c r="AF4" s="3"/>
      <c r="AG4" s="3"/>
      <c r="AH4" s="3"/>
      <c r="AI4" s="3"/>
    </row>
    <row r="5" spans="1:35" ht="13.5" customHeight="1">
      <c r="A5" s="191" t="s">
        <v>2</v>
      </c>
      <c r="B5" s="192"/>
      <c r="C5" s="193"/>
      <c r="D5" s="31"/>
      <c r="E5" s="194" t="s">
        <v>3</v>
      </c>
      <c r="F5" s="194"/>
      <c r="G5" s="194"/>
      <c r="H5" s="194"/>
      <c r="I5" s="194"/>
      <c r="J5" s="194"/>
      <c r="K5" s="1"/>
      <c r="L5" s="1"/>
      <c r="S5" s="6"/>
    </row>
    <row r="6" spans="1:35" ht="30.75" customHeight="1">
      <c r="A6" s="195" t="s">
        <v>4</v>
      </c>
      <c r="B6" s="196"/>
      <c r="C6" s="197"/>
      <c r="D6" s="32"/>
      <c r="E6" s="198"/>
      <c r="F6" s="199"/>
      <c r="G6" s="199"/>
      <c r="H6" s="199"/>
      <c r="I6" s="199"/>
      <c r="J6" s="200"/>
      <c r="K6" s="1"/>
      <c r="L6" s="1"/>
    </row>
    <row r="7" spans="1:35" ht="9.9499999999999993" customHeight="1">
      <c r="A7" s="7"/>
      <c r="B7" s="8"/>
      <c r="C7" s="9"/>
      <c r="D7" s="9"/>
      <c r="E7" s="10"/>
      <c r="F7" s="10"/>
      <c r="G7" s="10"/>
      <c r="H7" s="10"/>
      <c r="I7" s="10"/>
      <c r="J7" s="10"/>
      <c r="K7" s="11"/>
      <c r="L7" s="11"/>
    </row>
    <row r="8" spans="1:35" ht="20.25" customHeight="1">
      <c r="A8" s="201" t="s">
        <v>116</v>
      </c>
      <c r="B8" s="201"/>
      <c r="C8" s="201"/>
      <c r="D8" s="201"/>
      <c r="E8" s="201"/>
      <c r="F8" s="201"/>
      <c r="G8" s="201"/>
      <c r="H8" s="201"/>
      <c r="I8" s="201"/>
      <c r="J8" s="201"/>
      <c r="K8" s="201"/>
      <c r="L8" s="201"/>
      <c r="N8" s="212" t="s">
        <v>5</v>
      </c>
      <c r="O8" s="212"/>
      <c r="P8" s="212"/>
      <c r="Q8" s="212"/>
      <c r="R8" s="67" t="s">
        <v>6</v>
      </c>
      <c r="S8" s="67">
        <v>3</v>
      </c>
    </row>
    <row r="9" spans="1:35" ht="17.25" customHeight="1">
      <c r="A9" s="201"/>
      <c r="B9" s="201"/>
      <c r="C9" s="201"/>
      <c r="D9" s="201"/>
      <c r="E9" s="201"/>
      <c r="F9" s="201"/>
      <c r="G9" s="201"/>
      <c r="H9" s="201"/>
      <c r="I9" s="201"/>
      <c r="J9" s="201"/>
      <c r="K9" s="201"/>
      <c r="L9" s="201"/>
      <c r="N9" s="212" t="s">
        <v>7</v>
      </c>
      <c r="O9" s="212"/>
      <c r="P9" s="212"/>
      <c r="Q9" s="212"/>
      <c r="R9" s="67" t="s">
        <v>8</v>
      </c>
      <c r="S9" s="67">
        <v>2</v>
      </c>
    </row>
    <row r="10" spans="1:35" ht="17.25" customHeight="1">
      <c r="A10" s="201"/>
      <c r="B10" s="201"/>
      <c r="C10" s="201"/>
      <c r="D10" s="201"/>
      <c r="E10" s="201"/>
      <c r="F10" s="201"/>
      <c r="G10" s="201"/>
      <c r="H10" s="201"/>
      <c r="I10" s="201"/>
      <c r="J10" s="201"/>
      <c r="K10" s="201"/>
      <c r="L10" s="201"/>
      <c r="N10" s="212" t="s">
        <v>9</v>
      </c>
      <c r="O10" s="212"/>
      <c r="P10" s="212"/>
      <c r="Q10" s="212"/>
      <c r="R10" s="67" t="s">
        <v>10</v>
      </c>
      <c r="S10" s="67">
        <v>1</v>
      </c>
    </row>
    <row r="11" spans="1:35" ht="17.25" customHeight="1">
      <c r="A11" s="201"/>
      <c r="B11" s="201"/>
      <c r="C11" s="201"/>
      <c r="D11" s="201"/>
      <c r="E11" s="201"/>
      <c r="F11" s="201"/>
      <c r="G11" s="201"/>
      <c r="H11" s="201"/>
      <c r="I11" s="201"/>
      <c r="J11" s="201"/>
      <c r="K11" s="201"/>
      <c r="L11" s="201"/>
      <c r="N11" s="212" t="s">
        <v>11</v>
      </c>
      <c r="O11" s="212"/>
      <c r="P11" s="212"/>
      <c r="Q11" s="212"/>
      <c r="R11" s="67" t="s">
        <v>12</v>
      </c>
      <c r="S11" s="67">
        <v>0</v>
      </c>
    </row>
    <row r="12" spans="1:35" ht="24" customHeight="1">
      <c r="A12" s="201"/>
      <c r="B12" s="201"/>
      <c r="C12" s="201"/>
      <c r="D12" s="201"/>
      <c r="E12" s="201"/>
      <c r="F12" s="201"/>
      <c r="G12" s="201"/>
      <c r="H12" s="201"/>
      <c r="I12" s="201"/>
      <c r="J12" s="201"/>
      <c r="K12" s="201"/>
      <c r="L12" s="201"/>
    </row>
    <row r="13" spans="1:35" ht="6" customHeight="1">
      <c r="A13" s="30"/>
      <c r="B13" s="30"/>
      <c r="C13" s="30"/>
      <c r="D13" s="30"/>
      <c r="E13" s="30"/>
      <c r="F13" s="30"/>
      <c r="G13" s="30"/>
      <c r="H13" s="30"/>
      <c r="I13" s="30"/>
      <c r="J13" s="30"/>
      <c r="K13" s="30"/>
      <c r="L13" s="30"/>
    </row>
    <row r="14" spans="1:35" ht="72.75" customHeight="1">
      <c r="A14" s="213" t="s">
        <v>117</v>
      </c>
      <c r="B14" s="213"/>
      <c r="C14" s="213"/>
      <c r="D14" s="213"/>
      <c r="E14" s="213"/>
      <c r="F14" s="213"/>
      <c r="G14" s="213"/>
      <c r="H14" s="213"/>
      <c r="I14" s="213"/>
      <c r="J14" s="213"/>
      <c r="K14" s="213"/>
      <c r="L14" s="213"/>
    </row>
    <row r="15" spans="1:35" ht="16.5" customHeight="1" thickBot="1">
      <c r="A15" s="206" t="s">
        <v>13</v>
      </c>
      <c r="B15" s="206"/>
      <c r="C15" s="206"/>
      <c r="D15" s="206"/>
      <c r="E15" s="206"/>
      <c r="F15" s="206"/>
      <c r="G15" s="206"/>
      <c r="H15" s="206"/>
      <c r="I15" s="206"/>
      <c r="J15" s="206"/>
      <c r="K15" s="206"/>
      <c r="L15" s="206"/>
    </row>
    <row r="16" spans="1:35" ht="14.25" customHeight="1">
      <c r="A16" s="125" t="s">
        <v>14</v>
      </c>
      <c r="B16" s="126"/>
      <c r="C16" s="126"/>
      <c r="D16" s="126"/>
      <c r="E16" s="126"/>
      <c r="F16" s="126"/>
      <c r="G16" s="12" t="s">
        <v>15</v>
      </c>
      <c r="H16" s="13" t="s">
        <v>16</v>
      </c>
      <c r="I16" s="13" t="s">
        <v>17</v>
      </c>
      <c r="J16" s="14" t="s">
        <v>18</v>
      </c>
      <c r="K16" s="207" t="s">
        <v>19</v>
      </c>
      <c r="L16" s="208"/>
      <c r="M16" s="4"/>
      <c r="N16" s="211" t="s">
        <v>14</v>
      </c>
      <c r="O16" s="211"/>
      <c r="P16" s="170" t="str">
        <f>G16</f>
        <v>1期</v>
      </c>
      <c r="Q16" s="171"/>
      <c r="R16" s="171"/>
      <c r="S16" s="171"/>
      <c r="T16" s="172"/>
      <c r="U16" s="170" t="str">
        <f>H16</f>
        <v>2期</v>
      </c>
      <c r="V16" s="171"/>
      <c r="W16" s="171"/>
      <c r="X16" s="171"/>
      <c r="Y16" s="172"/>
      <c r="Z16" s="170" t="str">
        <f>I16</f>
        <v>3期</v>
      </c>
      <c r="AA16" s="171"/>
      <c r="AB16" s="171"/>
      <c r="AC16" s="171"/>
      <c r="AD16" s="172"/>
      <c r="AE16" s="170" t="str">
        <f>J16</f>
        <v>4期</v>
      </c>
      <c r="AF16" s="171"/>
      <c r="AG16" s="171"/>
      <c r="AH16" s="171"/>
      <c r="AI16" s="172"/>
    </row>
    <row r="17" spans="1:40" ht="13.5" customHeight="1" thickBot="1">
      <c r="A17" s="128"/>
      <c r="B17" s="129"/>
      <c r="C17" s="129"/>
      <c r="D17" s="129"/>
      <c r="E17" s="129"/>
      <c r="F17" s="129"/>
      <c r="G17" s="42"/>
      <c r="H17" s="43"/>
      <c r="I17" s="43"/>
      <c r="J17" s="44"/>
      <c r="K17" s="209"/>
      <c r="L17" s="210"/>
      <c r="M17" s="4"/>
      <c r="N17" s="211"/>
      <c r="O17" s="211"/>
      <c r="P17" s="15" t="s">
        <v>20</v>
      </c>
      <c r="Q17" s="16" t="str">
        <f>R8</f>
        <v>◎</v>
      </c>
      <c r="R17" s="16" t="str">
        <f>R9</f>
        <v>○</v>
      </c>
      <c r="S17" s="16" t="str">
        <f>R10</f>
        <v>－</v>
      </c>
      <c r="T17" s="16" t="str">
        <f>R11</f>
        <v>／</v>
      </c>
      <c r="U17" s="15" t="s">
        <v>20</v>
      </c>
      <c r="V17" s="16" t="str">
        <f>R8</f>
        <v>◎</v>
      </c>
      <c r="W17" s="16" t="str">
        <f>R9</f>
        <v>○</v>
      </c>
      <c r="X17" s="16" t="str">
        <f>R10</f>
        <v>－</v>
      </c>
      <c r="Y17" s="16" t="str">
        <f>R11</f>
        <v>／</v>
      </c>
      <c r="Z17" s="15" t="s">
        <v>20</v>
      </c>
      <c r="AA17" s="16" t="str">
        <f>R8</f>
        <v>◎</v>
      </c>
      <c r="AB17" s="16" t="str">
        <f>R9</f>
        <v>○</v>
      </c>
      <c r="AC17" s="16" t="str">
        <f>R10</f>
        <v>－</v>
      </c>
      <c r="AD17" s="16" t="str">
        <f>R11</f>
        <v>／</v>
      </c>
      <c r="AE17" s="15" t="s">
        <v>20</v>
      </c>
      <c r="AF17" s="16" t="str">
        <f>R8</f>
        <v>◎</v>
      </c>
      <c r="AG17" s="16" t="str">
        <f>R9</f>
        <v>○</v>
      </c>
      <c r="AH17" s="16" t="str">
        <f>R10</f>
        <v>－</v>
      </c>
      <c r="AI17" s="16" t="str">
        <f>R11</f>
        <v>／</v>
      </c>
    </row>
    <row r="18" spans="1:40" ht="15" customHeight="1">
      <c r="A18" s="173" t="s">
        <v>21</v>
      </c>
      <c r="B18" s="176" t="s">
        <v>22</v>
      </c>
      <c r="C18" s="177"/>
      <c r="D18" s="86" t="s">
        <v>23</v>
      </c>
      <c r="E18" s="86"/>
      <c r="F18" s="86"/>
      <c r="G18" s="33"/>
      <c r="H18" s="34"/>
      <c r="I18" s="34"/>
      <c r="J18" s="35"/>
      <c r="K18" s="180"/>
      <c r="L18" s="181"/>
      <c r="M18" s="4"/>
      <c r="N18" s="67">
        <v>1</v>
      </c>
      <c r="O18" s="67" t="s">
        <v>21</v>
      </c>
      <c r="P18" s="67">
        <v>8</v>
      </c>
      <c r="Q18" s="67">
        <f>COUNTIFS(項目1_1期,R8)</f>
        <v>0</v>
      </c>
      <c r="R18" s="67">
        <f>COUNTIFS(項目1_1期,R9)</f>
        <v>0</v>
      </c>
      <c r="S18" s="67">
        <f>COUNTIFS(項目1_1期,R10)</f>
        <v>0</v>
      </c>
      <c r="T18" s="67">
        <f>COUNTIFS(項目1_1期,R11)</f>
        <v>0</v>
      </c>
      <c r="U18" s="67">
        <v>8</v>
      </c>
      <c r="V18" s="67">
        <f>COUNTIFS(項目1_2期,R8)</f>
        <v>0</v>
      </c>
      <c r="W18" s="67">
        <f>COUNTIFS(項目1_2期,R9)</f>
        <v>0</v>
      </c>
      <c r="X18" s="67">
        <f>COUNTIFS(項目1_2期,R10)</f>
        <v>0</v>
      </c>
      <c r="Y18" s="67">
        <f>COUNTIFS(項目1_2期,R11)</f>
        <v>0</v>
      </c>
      <c r="Z18" s="67">
        <v>8</v>
      </c>
      <c r="AA18" s="67">
        <f>COUNTIFS(項目1_3期,R8)</f>
        <v>0</v>
      </c>
      <c r="AB18" s="67">
        <f>COUNTIFS(項目1_3期,R9)</f>
        <v>0</v>
      </c>
      <c r="AC18" s="67">
        <f>COUNTIFS(項目1_3期,R10)</f>
        <v>0</v>
      </c>
      <c r="AD18" s="67">
        <f>COUNTIFS(項目1_3期,R11)</f>
        <v>0</v>
      </c>
      <c r="AE18" s="67">
        <v>8</v>
      </c>
      <c r="AF18" s="67">
        <f>COUNTIFS(項目1_4期,R8)</f>
        <v>0</v>
      </c>
      <c r="AG18" s="67">
        <f>COUNTIFS(項目1_4期,R9)</f>
        <v>0</v>
      </c>
      <c r="AH18" s="67">
        <f>COUNTIFS(項目1_4期,R10)</f>
        <v>0</v>
      </c>
      <c r="AI18" s="67">
        <f>COUNTIFS(項目1_4期,R11)</f>
        <v>0</v>
      </c>
      <c r="AJ18" s="17"/>
      <c r="AK18" s="18" t="s">
        <v>24</v>
      </c>
      <c r="AL18" s="18" t="s">
        <v>25</v>
      </c>
      <c r="AM18" s="18"/>
    </row>
    <row r="19" spans="1:40" ht="15" customHeight="1">
      <c r="A19" s="174"/>
      <c r="B19" s="178"/>
      <c r="C19" s="179"/>
      <c r="D19" s="86" t="s">
        <v>26</v>
      </c>
      <c r="E19" s="86"/>
      <c r="F19" s="86"/>
      <c r="G19" s="36"/>
      <c r="H19" s="37"/>
      <c r="I19" s="37"/>
      <c r="J19" s="38"/>
      <c r="K19" s="182"/>
      <c r="L19" s="183"/>
      <c r="M19" s="4"/>
      <c r="N19" s="67">
        <v>2</v>
      </c>
      <c r="O19" s="67" t="s">
        <v>27</v>
      </c>
      <c r="P19" s="67">
        <v>10</v>
      </c>
      <c r="Q19" s="67">
        <f>COUNTIFS(項目2_1期,R8)</f>
        <v>0</v>
      </c>
      <c r="R19" s="67">
        <f>COUNTIFS(項目2_1期,R9)</f>
        <v>0</v>
      </c>
      <c r="S19" s="67">
        <f>COUNTIFS(項目2_1期,R10)</f>
        <v>0</v>
      </c>
      <c r="T19" s="67">
        <f>COUNTIFS(項目2_1期,R11)</f>
        <v>0</v>
      </c>
      <c r="U19" s="67">
        <v>10</v>
      </c>
      <c r="V19" s="67">
        <f>COUNTIFS(項目2_2期,R8)</f>
        <v>0</v>
      </c>
      <c r="W19" s="67">
        <f>COUNTIFS(項目2_2期,R9)</f>
        <v>0</v>
      </c>
      <c r="X19" s="67">
        <f>COUNTIFS(項目2_2期,R10)</f>
        <v>0</v>
      </c>
      <c r="Y19" s="67">
        <f>COUNTIFS(項目2_2期,R11)</f>
        <v>0</v>
      </c>
      <c r="Z19" s="67">
        <v>10</v>
      </c>
      <c r="AA19" s="67">
        <f>COUNTIFS(項目2_3期,R8)</f>
        <v>0</v>
      </c>
      <c r="AB19" s="67">
        <f>COUNTIFS(項目2_3期,R9)</f>
        <v>0</v>
      </c>
      <c r="AC19" s="67">
        <f>COUNTIFS(項目2_3期,R10)</f>
        <v>0</v>
      </c>
      <c r="AD19" s="67">
        <f>COUNTIFS(項目2_3期,R11)</f>
        <v>0</v>
      </c>
      <c r="AE19" s="67">
        <v>10</v>
      </c>
      <c r="AF19" s="67">
        <f>COUNTIFS(項目2_4期,R8)</f>
        <v>0</v>
      </c>
      <c r="AG19" s="67">
        <f>COUNTIFS(項目2_4期,R9)</f>
        <v>0</v>
      </c>
      <c r="AH19" s="67">
        <f>COUNTIFS(項目2_4期,R10)</f>
        <v>0</v>
      </c>
      <c r="AI19" s="67">
        <f>COUNTIFS(項目2_4期,R11)</f>
        <v>0</v>
      </c>
      <c r="AK19" s="3" t="s">
        <v>28</v>
      </c>
      <c r="AL19" s="3" t="s">
        <v>28</v>
      </c>
    </row>
    <row r="20" spans="1:40" ht="15" customHeight="1">
      <c r="A20" s="174"/>
      <c r="B20" s="178"/>
      <c r="C20" s="179"/>
      <c r="D20" s="86" t="s">
        <v>29</v>
      </c>
      <c r="E20" s="86"/>
      <c r="F20" s="86"/>
      <c r="G20" s="36"/>
      <c r="H20" s="37"/>
      <c r="I20" s="37"/>
      <c r="J20" s="38"/>
      <c r="K20" s="182"/>
      <c r="L20" s="183"/>
      <c r="N20" s="67">
        <v>3</v>
      </c>
      <c r="O20" s="67" t="s">
        <v>30</v>
      </c>
      <c r="P20" s="67">
        <v>13</v>
      </c>
      <c r="Q20" s="67">
        <f>COUNTIFS(項目3_1期,R8)</f>
        <v>0</v>
      </c>
      <c r="R20" s="67">
        <f>COUNTIFS(項目3_1期,R9)</f>
        <v>0</v>
      </c>
      <c r="S20" s="67">
        <f>COUNTIFS(項目3_1期,R10)</f>
        <v>0</v>
      </c>
      <c r="T20" s="67">
        <f>COUNTIFS(項目3_1期,R11)</f>
        <v>0</v>
      </c>
      <c r="U20" s="67">
        <v>13</v>
      </c>
      <c r="V20" s="67">
        <f>COUNTIFS(項目3_2期,R8)</f>
        <v>0</v>
      </c>
      <c r="W20" s="67">
        <f>COUNTIFS(項目3_2期,R9)</f>
        <v>0</v>
      </c>
      <c r="X20" s="67">
        <f>COUNTIFS(項目3_2期,R10)</f>
        <v>0</v>
      </c>
      <c r="Y20" s="67">
        <f>COUNTIFS(項目3_2期,R11)</f>
        <v>0</v>
      </c>
      <c r="Z20" s="67">
        <v>13</v>
      </c>
      <c r="AA20" s="67">
        <f>COUNTIFS(項目3_3期,R8)</f>
        <v>0</v>
      </c>
      <c r="AB20" s="67">
        <f>COUNTIFS(項目3_3期,R9)</f>
        <v>0</v>
      </c>
      <c r="AC20" s="67">
        <f>COUNTIFS(項目3_3期,R10)</f>
        <v>0</v>
      </c>
      <c r="AD20" s="67">
        <f>COUNTIFS(項目3_3期,R11)</f>
        <v>0</v>
      </c>
      <c r="AE20" s="67">
        <v>13</v>
      </c>
      <c r="AF20" s="67">
        <f>COUNTIFS(項目3_4期,R8)</f>
        <v>0</v>
      </c>
      <c r="AG20" s="67">
        <f>COUNTIFS(項目3_4期,R9)</f>
        <v>0</v>
      </c>
      <c r="AH20" s="67">
        <f>COUNTIFS(項目3_4期,R10)</f>
        <v>0</v>
      </c>
      <c r="AI20" s="67">
        <f>COUNTIFS(項目3_4期,R11)</f>
        <v>0</v>
      </c>
      <c r="AK20" s="3" t="s">
        <v>31</v>
      </c>
      <c r="AL20" s="3" t="s">
        <v>31</v>
      </c>
    </row>
    <row r="21" spans="1:40" ht="15" customHeight="1">
      <c r="A21" s="174"/>
      <c r="B21" s="178"/>
      <c r="C21" s="179"/>
      <c r="D21" s="86" t="s">
        <v>32</v>
      </c>
      <c r="E21" s="86"/>
      <c r="F21" s="86"/>
      <c r="G21" s="36"/>
      <c r="H21" s="37"/>
      <c r="I21" s="37"/>
      <c r="J21" s="38"/>
      <c r="K21" s="182"/>
      <c r="L21" s="183"/>
      <c r="N21" s="67">
        <v>4</v>
      </c>
      <c r="O21" s="67" t="s">
        <v>33</v>
      </c>
      <c r="P21" s="67">
        <v>12</v>
      </c>
      <c r="Q21" s="67">
        <f>COUNTIFS(項目4_1期,R8)</f>
        <v>0</v>
      </c>
      <c r="R21" s="67">
        <f>COUNTIFS(項目4_1期,R9)</f>
        <v>0</v>
      </c>
      <c r="S21" s="67">
        <f>COUNTIFS(項目4_1期,R10)</f>
        <v>0</v>
      </c>
      <c r="T21" s="67">
        <f>COUNTIFS(項目4_1期,R11)</f>
        <v>0</v>
      </c>
      <c r="U21" s="67">
        <v>12</v>
      </c>
      <c r="V21" s="67">
        <f>COUNTIFS(項目4_2期,R8)</f>
        <v>0</v>
      </c>
      <c r="W21" s="67">
        <f>COUNTIFS(項目4_2期,R9)</f>
        <v>0</v>
      </c>
      <c r="X21" s="67">
        <f>COUNTIFS(項目4_2期,R10)</f>
        <v>0</v>
      </c>
      <c r="Y21" s="67">
        <f>COUNTIFS(項目4_2期,R11)</f>
        <v>0</v>
      </c>
      <c r="Z21" s="67">
        <v>12</v>
      </c>
      <c r="AA21" s="67">
        <f>COUNTIFS(項目4_3期,R8)</f>
        <v>0</v>
      </c>
      <c r="AB21" s="67">
        <f>COUNTIFS(項目4_3期,R9)</f>
        <v>0</v>
      </c>
      <c r="AC21" s="67">
        <f>COUNTIFS(項目4_3期,R10)</f>
        <v>0</v>
      </c>
      <c r="AD21" s="67">
        <f>COUNTIFS(項目4_3期,R11)</f>
        <v>0</v>
      </c>
      <c r="AE21" s="67">
        <v>12</v>
      </c>
      <c r="AF21" s="67">
        <f>COUNTIFS(項目4_4期,R8)</f>
        <v>0</v>
      </c>
      <c r="AG21" s="67">
        <f>COUNTIFS(項目4_4期,R9)</f>
        <v>0</v>
      </c>
      <c r="AH21" s="67">
        <f>COUNTIFS(項目4_4期,R10)</f>
        <v>0</v>
      </c>
      <c r="AI21" s="67">
        <f>COUNTIFS(項目4_4期,R11)</f>
        <v>0</v>
      </c>
      <c r="AK21" s="3" t="s">
        <v>34</v>
      </c>
      <c r="AL21" s="3" t="s">
        <v>35</v>
      </c>
    </row>
    <row r="22" spans="1:40" ht="15" customHeight="1">
      <c r="A22" s="174"/>
      <c r="B22" s="186" t="s">
        <v>36</v>
      </c>
      <c r="C22" s="179"/>
      <c r="D22" s="86" t="s">
        <v>37</v>
      </c>
      <c r="E22" s="86"/>
      <c r="F22" s="86"/>
      <c r="G22" s="36"/>
      <c r="H22" s="37"/>
      <c r="I22" s="37"/>
      <c r="J22" s="38"/>
      <c r="K22" s="182"/>
      <c r="L22" s="183"/>
      <c r="N22" s="67">
        <v>5</v>
      </c>
      <c r="O22" s="67" t="s">
        <v>38</v>
      </c>
      <c r="P22" s="67">
        <v>10</v>
      </c>
      <c r="Q22" s="67">
        <f>COUNTIFS(項目5_1期,R8)</f>
        <v>0</v>
      </c>
      <c r="R22" s="67">
        <f>COUNTIFS(項目5_1期,R9)</f>
        <v>0</v>
      </c>
      <c r="S22" s="67">
        <f>COUNTIFS(項目5_1期,R10)</f>
        <v>0</v>
      </c>
      <c r="T22" s="67">
        <f>COUNTIFS(項目5_1期,R11)</f>
        <v>0</v>
      </c>
      <c r="U22" s="67">
        <v>10</v>
      </c>
      <c r="V22" s="67">
        <f>COUNTIFS(項目5_2期,R8)</f>
        <v>0</v>
      </c>
      <c r="W22" s="67">
        <f>COUNTIFS(項目5_2期,R9)</f>
        <v>0</v>
      </c>
      <c r="X22" s="67">
        <f>COUNTIFS(項目5_2期,R10)</f>
        <v>0</v>
      </c>
      <c r="Y22" s="67">
        <f>COUNTIFS(項目5_2期,R11)</f>
        <v>0</v>
      </c>
      <c r="Z22" s="67">
        <v>10</v>
      </c>
      <c r="AA22" s="67">
        <f>COUNTIFS(項目5_3期,R8)</f>
        <v>0</v>
      </c>
      <c r="AB22" s="67">
        <f>COUNTIFS(項目5_3期,R9)</f>
        <v>0</v>
      </c>
      <c r="AC22" s="67">
        <f>COUNTIFS(項目5_3期,R10)</f>
        <v>0</v>
      </c>
      <c r="AD22" s="67">
        <f>COUNTIFS(項目5_3期,R11)</f>
        <v>0</v>
      </c>
      <c r="AE22" s="67">
        <v>10</v>
      </c>
      <c r="AF22" s="67">
        <f>COUNTIFS(項目5_4期,R8)</f>
        <v>0</v>
      </c>
      <c r="AG22" s="67">
        <f>COUNTIFS(項目5_4期,R9)</f>
        <v>0</v>
      </c>
      <c r="AH22" s="67">
        <f>COUNTIFS(項目5_4期,R10)</f>
        <v>0</v>
      </c>
      <c r="AI22" s="67">
        <f>COUNTIFS(項目5_4期,R11)</f>
        <v>0</v>
      </c>
    </row>
    <row r="23" spans="1:40" ht="15" customHeight="1">
      <c r="A23" s="174"/>
      <c r="B23" s="178"/>
      <c r="C23" s="179"/>
      <c r="D23" s="86" t="s">
        <v>39</v>
      </c>
      <c r="E23" s="86"/>
      <c r="F23" s="86"/>
      <c r="G23" s="36"/>
      <c r="H23" s="37"/>
      <c r="I23" s="37"/>
      <c r="J23" s="38"/>
      <c r="K23" s="182"/>
      <c r="L23" s="183"/>
      <c r="N23" s="67">
        <v>6</v>
      </c>
      <c r="O23" s="67" t="s">
        <v>40</v>
      </c>
      <c r="P23" s="67">
        <v>8</v>
      </c>
      <c r="Q23" s="67">
        <f>COUNTIFS(項目6_1期,R8)</f>
        <v>0</v>
      </c>
      <c r="R23" s="67">
        <f>COUNTIFS(項目6_1期,R9)</f>
        <v>0</v>
      </c>
      <c r="S23" s="67">
        <f>COUNTIFS(項目6_1期,R10)</f>
        <v>0</v>
      </c>
      <c r="T23" s="67">
        <f>COUNTIFS(項目6_1期,R11)</f>
        <v>0</v>
      </c>
      <c r="U23" s="67">
        <v>8</v>
      </c>
      <c r="V23" s="67">
        <f>COUNTIFS(項目6_2期,R8)</f>
        <v>0</v>
      </c>
      <c r="W23" s="67">
        <f>COUNTIFS(項目6_2期,R9)</f>
        <v>0</v>
      </c>
      <c r="X23" s="67">
        <f>COUNTIFS(項目6_2期,R10)</f>
        <v>0</v>
      </c>
      <c r="Y23" s="67">
        <f>COUNTIFS(項目6_2期,R11)</f>
        <v>0</v>
      </c>
      <c r="Z23" s="67">
        <v>8</v>
      </c>
      <c r="AA23" s="67">
        <f>COUNTIFS(項目6_3期,R8)</f>
        <v>0</v>
      </c>
      <c r="AB23" s="67">
        <f>COUNTIFS(項目6_3期,R9)</f>
        <v>0</v>
      </c>
      <c r="AC23" s="67">
        <f>COUNTIFS(項目6_3期,R10)</f>
        <v>0</v>
      </c>
      <c r="AD23" s="67">
        <f>COUNTIFS(項目6_3期,R11)</f>
        <v>0</v>
      </c>
      <c r="AE23" s="67">
        <v>8</v>
      </c>
      <c r="AF23" s="67">
        <f>COUNTIFS(項目6_4期,R8)</f>
        <v>0</v>
      </c>
      <c r="AG23" s="67">
        <f>COUNTIFS(項目6_4期,R9)</f>
        <v>0</v>
      </c>
      <c r="AH23" s="67">
        <f>COUNTIFS(項目6_4期,R10)</f>
        <v>0</v>
      </c>
      <c r="AI23" s="67">
        <f>COUNTIFS(項目6_4期,R11)</f>
        <v>0</v>
      </c>
    </row>
    <row r="24" spans="1:40" ht="24" customHeight="1">
      <c r="A24" s="174"/>
      <c r="B24" s="178"/>
      <c r="C24" s="179"/>
      <c r="D24" s="86" t="s">
        <v>41</v>
      </c>
      <c r="E24" s="86"/>
      <c r="F24" s="86"/>
      <c r="G24" s="36"/>
      <c r="H24" s="37"/>
      <c r="I24" s="37"/>
      <c r="J24" s="38"/>
      <c r="K24" s="182"/>
      <c r="L24" s="183"/>
      <c r="AJ24" s="19"/>
      <c r="AK24" s="19"/>
      <c r="AL24" s="19"/>
      <c r="AM24" s="19"/>
      <c r="AN24" s="19"/>
    </row>
    <row r="25" spans="1:40" ht="15" customHeight="1" thickBot="1">
      <c r="A25" s="175"/>
      <c r="B25" s="187"/>
      <c r="C25" s="188"/>
      <c r="D25" s="88" t="s">
        <v>42</v>
      </c>
      <c r="E25" s="88"/>
      <c r="F25" s="88"/>
      <c r="G25" s="39"/>
      <c r="H25" s="40"/>
      <c r="I25" s="40"/>
      <c r="J25" s="41"/>
      <c r="K25" s="184"/>
      <c r="L25" s="185"/>
      <c r="M25" s="1"/>
      <c r="N25" s="148"/>
      <c r="O25" s="189"/>
      <c r="P25" s="67" t="str">
        <f>G16</f>
        <v>1期</v>
      </c>
      <c r="Q25" s="67" t="str">
        <f t="shared" ref="Q25:S25" si="0">H16</f>
        <v>2期</v>
      </c>
      <c r="R25" s="67" t="str">
        <f t="shared" si="0"/>
        <v>3期</v>
      </c>
      <c r="S25" s="67" t="str">
        <f t="shared" si="0"/>
        <v>4期</v>
      </c>
      <c r="AJ25" s="19"/>
      <c r="AK25" s="19"/>
      <c r="AL25" s="19"/>
      <c r="AM25" s="19"/>
      <c r="AN25" s="19"/>
    </row>
    <row r="26" spans="1:40" ht="15" customHeight="1">
      <c r="A26" s="145" t="s">
        <v>43</v>
      </c>
      <c r="B26" s="115" t="s">
        <v>44</v>
      </c>
      <c r="C26" s="116"/>
      <c r="D26" s="99" t="s">
        <v>157</v>
      </c>
      <c r="E26" s="100"/>
      <c r="F26" s="100"/>
      <c r="G26" s="100"/>
      <c r="H26" s="100"/>
      <c r="I26" s="100"/>
      <c r="J26" s="101"/>
      <c r="K26" s="108"/>
      <c r="L26" s="109"/>
      <c r="O26" s="20" t="s">
        <v>21</v>
      </c>
      <c r="P26" s="21" t="str">
        <f>IF(COUNTA(項目1_1期)=0,"",(Q18*3+R18*2+S18*1)/(P18*3))</f>
        <v/>
      </c>
      <c r="Q26" s="21" t="str">
        <f>IF(COUNTA(項目1_2期)=0,"",(V18*3+W18*2+X18*1)/(U18*3))</f>
        <v/>
      </c>
      <c r="R26" s="21" t="str">
        <f>IF(COUNTA(項目1_3期)=0,"",(AA18*3+AB18*2+AC18*1)/(Z18*3))</f>
        <v/>
      </c>
      <c r="S26" s="21" t="str">
        <f>IF(COUNTA(項目1_4期)=0,"",(AF18*3+AG18*2+AH18*1)/(AE18*3))</f>
        <v/>
      </c>
      <c r="AJ26" s="19"/>
      <c r="AK26" s="19"/>
      <c r="AL26" s="19"/>
      <c r="AM26" s="19"/>
      <c r="AN26" s="19"/>
    </row>
    <row r="27" spans="1:40" ht="15" customHeight="1">
      <c r="A27" s="146"/>
      <c r="B27" s="117"/>
      <c r="C27" s="118"/>
      <c r="D27" s="102"/>
      <c r="E27" s="103"/>
      <c r="F27" s="103"/>
      <c r="G27" s="103"/>
      <c r="H27" s="103"/>
      <c r="I27" s="103"/>
      <c r="J27" s="104"/>
      <c r="K27" s="110"/>
      <c r="L27" s="111"/>
      <c r="O27" s="20" t="s">
        <v>27</v>
      </c>
      <c r="P27" s="21" t="str">
        <f>IF(COUNTA(項目2_1期)=0,"",(Q19*3+R19*2+S19*1)/(P19*3))</f>
        <v/>
      </c>
      <c r="Q27" s="21" t="str">
        <f>IF(COUNTA(項目2_2期)=0,"",(V19*3+W19*2+X19*1)/(U19*3))</f>
        <v/>
      </c>
      <c r="R27" s="21" t="str">
        <f>IF(COUNTA(項目2_3期)=0,"",(AA19*3+AB19*2+AC19*1)/(Z19*3))</f>
        <v/>
      </c>
      <c r="S27" s="21" t="str">
        <f>IF(COUNTA(項目2_4期)=0,"",(AF19*3+AG19*2+AH19*1)/(AE19*3))</f>
        <v/>
      </c>
      <c r="T27" s="22"/>
      <c r="U27" s="148" t="s">
        <v>45</v>
      </c>
      <c r="V27" s="148"/>
      <c r="W27" s="190" t="s">
        <v>46</v>
      </c>
      <c r="X27" s="190"/>
      <c r="Y27" s="190"/>
      <c r="Z27" s="190"/>
      <c r="AA27" s="190"/>
      <c r="AB27" s="190"/>
      <c r="AC27" s="190"/>
      <c r="AD27" s="190"/>
      <c r="AJ27" s="19"/>
      <c r="AK27" s="19"/>
      <c r="AL27" s="19"/>
      <c r="AM27" s="19"/>
      <c r="AN27" s="19"/>
    </row>
    <row r="28" spans="1:40" ht="15" customHeight="1">
      <c r="A28" s="146"/>
      <c r="B28" s="117"/>
      <c r="C28" s="118"/>
      <c r="D28" s="102"/>
      <c r="E28" s="103"/>
      <c r="F28" s="103"/>
      <c r="G28" s="103"/>
      <c r="H28" s="103"/>
      <c r="I28" s="103"/>
      <c r="J28" s="104"/>
      <c r="K28" s="110"/>
      <c r="L28" s="111"/>
      <c r="O28" s="20" t="s">
        <v>30</v>
      </c>
      <c r="P28" s="21" t="str">
        <f>IF(COUNTA(項目3_1期)=0,"",(Q20*3+R20*2+S20*1)/(P20*3))</f>
        <v/>
      </c>
      <c r="Q28" s="21" t="str">
        <f>IF(COUNTA(項目3_2期)=0,"",(V20*3+W20*2+X20*1)/(U20*3))</f>
        <v/>
      </c>
      <c r="R28" s="21" t="str">
        <f>IF(COUNTA(項目3_3期)=0,"",(AA20*3+AB20*2+AC20*1)/(Z20*3))</f>
        <v/>
      </c>
      <c r="S28" s="21" t="str">
        <f>IF(COUNTA(項目3_4期)=0,"",(AF20*3+AG20*2+AH20*1)/(AE20*3))</f>
        <v/>
      </c>
      <c r="U28" s="148"/>
      <c r="V28" s="148"/>
      <c r="W28" s="148" t="s">
        <v>47</v>
      </c>
      <c r="X28" s="148"/>
      <c r="Y28" s="148"/>
      <c r="Z28" s="148"/>
      <c r="AA28" s="148"/>
      <c r="AB28" s="148"/>
      <c r="AC28" s="148"/>
      <c r="AD28" s="148"/>
      <c r="AJ28" s="19"/>
      <c r="AK28" s="19"/>
      <c r="AL28" s="19"/>
      <c r="AM28" s="19"/>
      <c r="AN28" s="19"/>
    </row>
    <row r="29" spans="1:40" ht="15" customHeight="1" thickBot="1">
      <c r="A29" s="146"/>
      <c r="B29" s="117"/>
      <c r="C29" s="118"/>
      <c r="D29" s="105"/>
      <c r="E29" s="106"/>
      <c r="F29" s="106"/>
      <c r="G29" s="106"/>
      <c r="H29" s="106"/>
      <c r="I29" s="106"/>
      <c r="J29" s="107"/>
      <c r="K29" s="110"/>
      <c r="L29" s="111"/>
      <c r="O29" s="20" t="s">
        <v>33</v>
      </c>
      <c r="P29" s="21" t="str">
        <f>IF(COUNTA(項目4_1期)=0,"",(Q21*3+R21*2+S21*1)/(P21*3))</f>
        <v/>
      </c>
      <c r="Q29" s="21" t="str">
        <f>IF(COUNTA(項目4_2期)=0,"",(V21*3+W21*2+X21*1)/(U21*3))</f>
        <v/>
      </c>
      <c r="R29" s="21" t="str">
        <f>IF(COUNTA(項目4_3期)=0,"",(AA21*3+AB21*2+AC21*1)/(Z21*3))</f>
        <v/>
      </c>
      <c r="S29" s="21" t="str">
        <f>IF(COUNTA(項目4_4期)=0,"",(AF21*3+AG21*2+AH21*1)/(AE21*3))</f>
        <v/>
      </c>
      <c r="AJ29" s="19"/>
      <c r="AK29" s="19"/>
      <c r="AL29" s="19"/>
      <c r="AM29" s="19"/>
      <c r="AN29" s="19"/>
    </row>
    <row r="30" spans="1:40" ht="15" customHeight="1">
      <c r="A30" s="146"/>
      <c r="B30" s="117"/>
      <c r="C30" s="118"/>
      <c r="D30" s="149" t="s">
        <v>48</v>
      </c>
      <c r="E30" s="87"/>
      <c r="F30" s="87"/>
      <c r="G30" s="33"/>
      <c r="H30" s="34"/>
      <c r="I30" s="34"/>
      <c r="J30" s="35"/>
      <c r="K30" s="110"/>
      <c r="L30" s="111"/>
      <c r="O30" s="20" t="s">
        <v>38</v>
      </c>
      <c r="P30" s="21" t="str">
        <f>IF(COUNTA(項目5_1期)=0,"",(Q22*3+R22*2+S22*1)/(P22*3))</f>
        <v/>
      </c>
      <c r="Q30" s="21" t="str">
        <f>IF(COUNTA(項目5_2期)=0,"",(V22*3+W22*2+X22*1)/(U22*3))</f>
        <v/>
      </c>
      <c r="R30" s="21" t="str">
        <f>IF(COUNTA(項目5_3期)=0,"",(AA22*3+AB22*2+AC22*1)/(Z22*3))</f>
        <v/>
      </c>
      <c r="S30" s="21" t="str">
        <f>IF(COUNTA(項目5_4期)=0,"",(AF22*3+AG22*2+AH22*1)/(AE22*3))</f>
        <v/>
      </c>
    </row>
    <row r="31" spans="1:40" ht="15" customHeight="1">
      <c r="A31" s="146"/>
      <c r="B31" s="117"/>
      <c r="C31" s="118"/>
      <c r="D31" s="141" t="s">
        <v>49</v>
      </c>
      <c r="E31" s="86"/>
      <c r="F31" s="86"/>
      <c r="G31" s="36"/>
      <c r="H31" s="37"/>
      <c r="I31" s="37"/>
      <c r="J31" s="38"/>
      <c r="K31" s="110"/>
      <c r="L31" s="111"/>
      <c r="O31" s="20" t="s">
        <v>40</v>
      </c>
      <c r="P31" s="21" t="str">
        <f>IF(COUNTA(項目6_1期)=0,"",(Q23*3+R23*2+S23*1)/(P23*3))</f>
        <v/>
      </c>
      <c r="Q31" s="21" t="str">
        <f>IF(COUNTA(項目6_2期)=0,"",(V23*3+W23*2+X23*1)/(U23*3))</f>
        <v/>
      </c>
      <c r="R31" s="21" t="str">
        <f>IF(COUNTA(項目6_3期)=0,"",(AA23*3+AB23*2+AC23*1)/(Z23*3))</f>
        <v/>
      </c>
      <c r="S31" s="21" t="str">
        <f>IF(COUNTA(項目6_4期)=0,"",(AF23*3+AG23*2+AH23*1)/(AE23*3))</f>
        <v/>
      </c>
    </row>
    <row r="32" spans="1:40" ht="15" customHeight="1">
      <c r="A32" s="146"/>
      <c r="B32" s="117"/>
      <c r="C32" s="118"/>
      <c r="D32" s="141" t="s">
        <v>50</v>
      </c>
      <c r="E32" s="86"/>
      <c r="F32" s="86"/>
      <c r="G32" s="36"/>
      <c r="H32" s="37"/>
      <c r="I32" s="37"/>
      <c r="J32" s="38"/>
      <c r="K32" s="110"/>
      <c r="L32" s="111"/>
      <c r="P32" s="3" t="s">
        <v>51</v>
      </c>
    </row>
    <row r="33" spans="1:12" ht="15" customHeight="1">
      <c r="A33" s="146"/>
      <c r="B33" s="117"/>
      <c r="C33" s="118"/>
      <c r="D33" s="141" t="s">
        <v>52</v>
      </c>
      <c r="E33" s="86"/>
      <c r="F33" s="86"/>
      <c r="G33" s="36"/>
      <c r="H33" s="37"/>
      <c r="I33" s="37"/>
      <c r="J33" s="38"/>
      <c r="K33" s="110"/>
      <c r="L33" s="111"/>
    </row>
    <row r="34" spans="1:12" ht="15" customHeight="1">
      <c r="A34" s="146"/>
      <c r="B34" s="117"/>
      <c r="C34" s="118"/>
      <c r="D34" s="141" t="s">
        <v>53</v>
      </c>
      <c r="E34" s="86"/>
      <c r="F34" s="86"/>
      <c r="G34" s="36"/>
      <c r="H34" s="37"/>
      <c r="I34" s="37"/>
      <c r="J34" s="38"/>
      <c r="K34" s="110"/>
      <c r="L34" s="111"/>
    </row>
    <row r="35" spans="1:12" ht="15" customHeight="1">
      <c r="A35" s="146"/>
      <c r="B35" s="117"/>
      <c r="C35" s="118"/>
      <c r="D35" s="141" t="s">
        <v>54</v>
      </c>
      <c r="E35" s="86"/>
      <c r="F35" s="86"/>
      <c r="G35" s="36"/>
      <c r="H35" s="37"/>
      <c r="I35" s="37"/>
      <c r="J35" s="38"/>
      <c r="K35" s="110"/>
      <c r="L35" s="111"/>
    </row>
    <row r="36" spans="1:12" ht="28.5" customHeight="1">
      <c r="A36" s="146"/>
      <c r="B36" s="117"/>
      <c r="C36" s="118"/>
      <c r="D36" s="141" t="s">
        <v>55</v>
      </c>
      <c r="E36" s="86"/>
      <c r="F36" s="86"/>
      <c r="G36" s="36"/>
      <c r="H36" s="37"/>
      <c r="I36" s="37"/>
      <c r="J36" s="38"/>
      <c r="K36" s="110"/>
      <c r="L36" s="111"/>
    </row>
    <row r="37" spans="1:12" ht="28.5" customHeight="1">
      <c r="A37" s="146"/>
      <c r="B37" s="117"/>
      <c r="C37" s="118"/>
      <c r="D37" s="141" t="s">
        <v>56</v>
      </c>
      <c r="E37" s="86"/>
      <c r="F37" s="86"/>
      <c r="G37" s="36"/>
      <c r="H37" s="37"/>
      <c r="I37" s="37"/>
      <c r="J37" s="38"/>
      <c r="K37" s="110"/>
      <c r="L37" s="111"/>
    </row>
    <row r="38" spans="1:12" ht="15" customHeight="1">
      <c r="A38" s="146"/>
      <c r="B38" s="117"/>
      <c r="C38" s="118"/>
      <c r="D38" s="140" t="s">
        <v>57</v>
      </c>
      <c r="E38" s="140"/>
      <c r="F38" s="141"/>
      <c r="G38" s="36"/>
      <c r="H38" s="37"/>
      <c r="I38" s="37"/>
      <c r="J38" s="38"/>
      <c r="K38" s="110"/>
      <c r="L38" s="111"/>
    </row>
    <row r="39" spans="1:12" ht="28.5" customHeight="1" thickBot="1">
      <c r="A39" s="146"/>
      <c r="B39" s="119"/>
      <c r="C39" s="120"/>
      <c r="D39" s="150" t="s">
        <v>58</v>
      </c>
      <c r="E39" s="150"/>
      <c r="F39" s="151"/>
      <c r="G39" s="39"/>
      <c r="H39" s="40"/>
      <c r="I39" s="40"/>
      <c r="J39" s="41"/>
      <c r="K39" s="112"/>
      <c r="L39" s="113"/>
    </row>
    <row r="40" spans="1:12" ht="15" customHeight="1">
      <c r="A40" s="146"/>
      <c r="B40" s="115" t="s">
        <v>30</v>
      </c>
      <c r="C40" s="116"/>
      <c r="D40" s="152" t="s">
        <v>59</v>
      </c>
      <c r="E40" s="153"/>
      <c r="F40" s="153"/>
      <c r="G40" s="153"/>
      <c r="H40" s="153"/>
      <c r="I40" s="153"/>
      <c r="J40" s="154"/>
      <c r="K40" s="161"/>
      <c r="L40" s="162"/>
    </row>
    <row r="41" spans="1:12" ht="32.25" customHeight="1">
      <c r="A41" s="146"/>
      <c r="B41" s="117"/>
      <c r="C41" s="118"/>
      <c r="D41" s="155"/>
      <c r="E41" s="156"/>
      <c r="F41" s="156"/>
      <c r="G41" s="156"/>
      <c r="H41" s="156"/>
      <c r="I41" s="156"/>
      <c r="J41" s="157"/>
      <c r="K41" s="163"/>
      <c r="L41" s="164"/>
    </row>
    <row r="42" spans="1:12" ht="15" customHeight="1" thickBot="1">
      <c r="A42" s="146"/>
      <c r="B42" s="117"/>
      <c r="C42" s="118"/>
      <c r="D42" s="158"/>
      <c r="E42" s="159"/>
      <c r="F42" s="159"/>
      <c r="G42" s="159"/>
      <c r="H42" s="159"/>
      <c r="I42" s="159"/>
      <c r="J42" s="160"/>
      <c r="K42" s="163"/>
      <c r="L42" s="164"/>
    </row>
    <row r="43" spans="1:12" ht="15" customHeight="1">
      <c r="A43" s="146"/>
      <c r="B43" s="117"/>
      <c r="C43" s="118"/>
      <c r="D43" s="87" t="s">
        <v>60</v>
      </c>
      <c r="E43" s="87"/>
      <c r="F43" s="87"/>
      <c r="G43" s="33"/>
      <c r="H43" s="34"/>
      <c r="I43" s="34"/>
      <c r="J43" s="35"/>
      <c r="K43" s="163"/>
      <c r="L43" s="164"/>
    </row>
    <row r="44" spans="1:12" ht="15" customHeight="1">
      <c r="A44" s="146"/>
      <c r="B44" s="117"/>
      <c r="C44" s="118"/>
      <c r="D44" s="139" t="s">
        <v>61</v>
      </c>
      <c r="E44" s="140"/>
      <c r="F44" s="141"/>
      <c r="G44" s="36"/>
      <c r="H44" s="37"/>
      <c r="I44" s="37"/>
      <c r="J44" s="38"/>
      <c r="K44" s="163"/>
      <c r="L44" s="164"/>
    </row>
    <row r="45" spans="1:12" ht="15" customHeight="1">
      <c r="A45" s="146"/>
      <c r="B45" s="117"/>
      <c r="C45" s="118"/>
      <c r="D45" s="139" t="s">
        <v>62</v>
      </c>
      <c r="E45" s="140"/>
      <c r="F45" s="141"/>
      <c r="G45" s="36"/>
      <c r="H45" s="37"/>
      <c r="I45" s="37"/>
      <c r="J45" s="38"/>
      <c r="K45" s="163"/>
      <c r="L45" s="164"/>
    </row>
    <row r="46" spans="1:12" ht="15" customHeight="1">
      <c r="A46" s="146"/>
      <c r="B46" s="117"/>
      <c r="C46" s="118"/>
      <c r="D46" s="139" t="s">
        <v>63</v>
      </c>
      <c r="E46" s="140"/>
      <c r="F46" s="141"/>
      <c r="G46" s="36"/>
      <c r="H46" s="37"/>
      <c r="I46" s="37"/>
      <c r="J46" s="38"/>
      <c r="K46" s="163"/>
      <c r="L46" s="164"/>
    </row>
    <row r="47" spans="1:12" ht="15" customHeight="1">
      <c r="A47" s="146"/>
      <c r="B47" s="117"/>
      <c r="C47" s="118"/>
      <c r="D47" s="167" t="s">
        <v>64</v>
      </c>
      <c r="E47" s="168"/>
      <c r="F47" s="169"/>
      <c r="G47" s="36"/>
      <c r="H47" s="37"/>
      <c r="I47" s="37"/>
      <c r="J47" s="38"/>
      <c r="K47" s="163"/>
      <c r="L47" s="164"/>
    </row>
    <row r="48" spans="1:12" ht="15" customHeight="1">
      <c r="A48" s="146"/>
      <c r="B48" s="117"/>
      <c r="C48" s="118"/>
      <c r="D48" s="139" t="s">
        <v>65</v>
      </c>
      <c r="E48" s="140"/>
      <c r="F48" s="141"/>
      <c r="G48" s="36"/>
      <c r="H48" s="37"/>
      <c r="I48" s="37"/>
      <c r="J48" s="38"/>
      <c r="K48" s="163"/>
      <c r="L48" s="164"/>
    </row>
    <row r="49" spans="1:13" ht="15" customHeight="1">
      <c r="A49" s="146"/>
      <c r="B49" s="117"/>
      <c r="C49" s="118"/>
      <c r="D49" s="139" t="s">
        <v>66</v>
      </c>
      <c r="E49" s="140"/>
      <c r="F49" s="141"/>
      <c r="G49" s="36"/>
      <c r="H49" s="37"/>
      <c r="I49" s="37"/>
      <c r="J49" s="38"/>
      <c r="K49" s="163"/>
      <c r="L49" s="164"/>
    </row>
    <row r="50" spans="1:13" ht="28.5" customHeight="1">
      <c r="A50" s="146"/>
      <c r="B50" s="117"/>
      <c r="C50" s="118"/>
      <c r="D50" s="139" t="s">
        <v>67</v>
      </c>
      <c r="E50" s="140"/>
      <c r="F50" s="141"/>
      <c r="G50" s="36"/>
      <c r="H50" s="37"/>
      <c r="I50" s="37"/>
      <c r="J50" s="38"/>
      <c r="K50" s="163"/>
      <c r="L50" s="164"/>
    </row>
    <row r="51" spans="1:13" ht="15" customHeight="1">
      <c r="A51" s="146"/>
      <c r="B51" s="117"/>
      <c r="C51" s="118"/>
      <c r="D51" s="139" t="s">
        <v>68</v>
      </c>
      <c r="E51" s="140"/>
      <c r="F51" s="141"/>
      <c r="G51" s="36"/>
      <c r="H51" s="37"/>
      <c r="I51" s="37"/>
      <c r="J51" s="38"/>
      <c r="K51" s="163"/>
      <c r="L51" s="164"/>
    </row>
    <row r="52" spans="1:13" ht="15" customHeight="1">
      <c r="A52" s="146"/>
      <c r="B52" s="117"/>
      <c r="C52" s="118"/>
      <c r="D52" s="139" t="s">
        <v>69</v>
      </c>
      <c r="E52" s="140"/>
      <c r="F52" s="141"/>
      <c r="G52" s="36"/>
      <c r="H52" s="37"/>
      <c r="I52" s="37"/>
      <c r="J52" s="38"/>
      <c r="K52" s="163"/>
      <c r="L52" s="164"/>
    </row>
    <row r="53" spans="1:13" ht="15" customHeight="1">
      <c r="A53" s="146"/>
      <c r="B53" s="117"/>
      <c r="C53" s="118"/>
      <c r="D53" s="139" t="s">
        <v>70</v>
      </c>
      <c r="E53" s="140"/>
      <c r="F53" s="141"/>
      <c r="G53" s="36"/>
      <c r="H53" s="37"/>
      <c r="I53" s="37"/>
      <c r="J53" s="38"/>
      <c r="K53" s="163"/>
      <c r="L53" s="164"/>
    </row>
    <row r="54" spans="1:13" ht="15" customHeight="1">
      <c r="A54" s="146"/>
      <c r="B54" s="117"/>
      <c r="C54" s="118"/>
      <c r="D54" s="139" t="s">
        <v>71</v>
      </c>
      <c r="E54" s="140"/>
      <c r="F54" s="141"/>
      <c r="G54" s="36"/>
      <c r="H54" s="37"/>
      <c r="I54" s="37"/>
      <c r="J54" s="38"/>
      <c r="K54" s="163"/>
      <c r="L54" s="164"/>
    </row>
    <row r="55" spans="1:13" ht="27" customHeight="1" thickBot="1">
      <c r="A55" s="147"/>
      <c r="B55" s="119"/>
      <c r="C55" s="120"/>
      <c r="D55" s="142" t="s">
        <v>72</v>
      </c>
      <c r="E55" s="143"/>
      <c r="F55" s="144"/>
      <c r="G55" s="39"/>
      <c r="H55" s="40"/>
      <c r="I55" s="40"/>
      <c r="J55" s="41"/>
      <c r="K55" s="165"/>
      <c r="L55" s="166"/>
    </row>
    <row r="56" spans="1:13" ht="14.25" thickBot="1"/>
    <row r="57" spans="1:13" ht="14.25" thickBot="1">
      <c r="G57" s="121" t="s">
        <v>4</v>
      </c>
      <c r="H57" s="122"/>
      <c r="I57" s="123">
        <f>D6</f>
        <v>0</v>
      </c>
      <c r="J57" s="124"/>
      <c r="K57" s="124"/>
      <c r="L57" s="122"/>
    </row>
    <row r="58" spans="1:13" ht="14.25" customHeight="1">
      <c r="A58" s="125" t="s">
        <v>14</v>
      </c>
      <c r="B58" s="126"/>
      <c r="C58" s="126"/>
      <c r="D58" s="126"/>
      <c r="E58" s="126"/>
      <c r="F58" s="127"/>
      <c r="G58" s="12" t="str">
        <f t="shared" ref="G58:J59" si="1">G16</f>
        <v>1期</v>
      </c>
      <c r="H58" s="13" t="str">
        <f t="shared" si="1"/>
        <v>2期</v>
      </c>
      <c r="I58" s="13" t="str">
        <f t="shared" si="1"/>
        <v>3期</v>
      </c>
      <c r="J58" s="14" t="str">
        <f t="shared" si="1"/>
        <v>4期</v>
      </c>
      <c r="K58" s="131" t="s">
        <v>19</v>
      </c>
      <c r="L58" s="132"/>
      <c r="M58" s="4"/>
    </row>
    <row r="59" spans="1:13" ht="13.5" customHeight="1" thickBot="1">
      <c r="A59" s="128"/>
      <c r="B59" s="129"/>
      <c r="C59" s="129"/>
      <c r="D59" s="129"/>
      <c r="E59" s="129"/>
      <c r="F59" s="130"/>
      <c r="G59" s="27">
        <f t="shared" si="1"/>
        <v>0</v>
      </c>
      <c r="H59" s="28">
        <f t="shared" si="1"/>
        <v>0</v>
      </c>
      <c r="I59" s="28">
        <f t="shared" si="1"/>
        <v>0</v>
      </c>
      <c r="J59" s="29">
        <f t="shared" si="1"/>
        <v>0</v>
      </c>
      <c r="K59" s="133"/>
      <c r="L59" s="134"/>
      <c r="M59" s="4"/>
    </row>
    <row r="60" spans="1:13" ht="15" customHeight="1">
      <c r="A60" s="135" t="s">
        <v>73</v>
      </c>
      <c r="B60" s="93" t="s">
        <v>33</v>
      </c>
      <c r="C60" s="94"/>
      <c r="D60" s="99" t="s">
        <v>74</v>
      </c>
      <c r="E60" s="100"/>
      <c r="F60" s="100"/>
      <c r="G60" s="100"/>
      <c r="H60" s="100"/>
      <c r="I60" s="100"/>
      <c r="J60" s="101"/>
      <c r="K60" s="108"/>
      <c r="L60" s="109"/>
    </row>
    <row r="61" spans="1:13" ht="15" customHeight="1">
      <c r="A61" s="136"/>
      <c r="B61" s="95"/>
      <c r="C61" s="96"/>
      <c r="D61" s="102"/>
      <c r="E61" s="103"/>
      <c r="F61" s="103"/>
      <c r="G61" s="103"/>
      <c r="H61" s="103"/>
      <c r="I61" s="103"/>
      <c r="J61" s="104"/>
      <c r="K61" s="110"/>
      <c r="L61" s="111"/>
    </row>
    <row r="62" spans="1:13" ht="15" customHeight="1">
      <c r="A62" s="136"/>
      <c r="B62" s="95"/>
      <c r="C62" s="96"/>
      <c r="D62" s="102"/>
      <c r="E62" s="103"/>
      <c r="F62" s="103"/>
      <c r="G62" s="103"/>
      <c r="H62" s="103"/>
      <c r="I62" s="103"/>
      <c r="J62" s="104"/>
      <c r="K62" s="110"/>
      <c r="L62" s="111"/>
    </row>
    <row r="63" spans="1:13" ht="15" customHeight="1" thickBot="1">
      <c r="A63" s="136"/>
      <c r="B63" s="95"/>
      <c r="C63" s="96"/>
      <c r="D63" s="105"/>
      <c r="E63" s="106"/>
      <c r="F63" s="106"/>
      <c r="G63" s="106"/>
      <c r="H63" s="106"/>
      <c r="I63" s="106"/>
      <c r="J63" s="107"/>
      <c r="K63" s="110"/>
      <c r="L63" s="111"/>
    </row>
    <row r="64" spans="1:13" ht="15" customHeight="1">
      <c r="A64" s="136"/>
      <c r="B64" s="95"/>
      <c r="C64" s="96"/>
      <c r="D64" s="87" t="s">
        <v>75</v>
      </c>
      <c r="E64" s="87"/>
      <c r="F64" s="87"/>
      <c r="G64" s="33"/>
      <c r="H64" s="34"/>
      <c r="I64" s="34"/>
      <c r="J64" s="35"/>
      <c r="K64" s="110"/>
      <c r="L64" s="111"/>
    </row>
    <row r="65" spans="1:12" ht="15" customHeight="1">
      <c r="A65" s="136"/>
      <c r="B65" s="95"/>
      <c r="C65" s="96"/>
      <c r="D65" s="86" t="s">
        <v>76</v>
      </c>
      <c r="E65" s="86"/>
      <c r="F65" s="86"/>
      <c r="G65" s="36"/>
      <c r="H65" s="37"/>
      <c r="I65" s="37"/>
      <c r="J65" s="38"/>
      <c r="K65" s="110"/>
      <c r="L65" s="111"/>
    </row>
    <row r="66" spans="1:12" ht="15" customHeight="1">
      <c r="A66" s="136"/>
      <c r="B66" s="95"/>
      <c r="C66" s="96"/>
      <c r="D66" s="86" t="s">
        <v>77</v>
      </c>
      <c r="E66" s="86"/>
      <c r="F66" s="86"/>
      <c r="G66" s="36"/>
      <c r="H66" s="37"/>
      <c r="I66" s="37"/>
      <c r="J66" s="38"/>
      <c r="K66" s="110"/>
      <c r="L66" s="111"/>
    </row>
    <row r="67" spans="1:12" ht="15" customHeight="1">
      <c r="A67" s="136"/>
      <c r="B67" s="95"/>
      <c r="C67" s="96"/>
      <c r="D67" s="138" t="s">
        <v>78</v>
      </c>
      <c r="E67" s="138"/>
      <c r="F67" s="138"/>
      <c r="G67" s="36"/>
      <c r="H67" s="37"/>
      <c r="I67" s="37"/>
      <c r="J67" s="38"/>
      <c r="K67" s="110"/>
      <c r="L67" s="111"/>
    </row>
    <row r="68" spans="1:12" ht="26.25" customHeight="1">
      <c r="A68" s="136"/>
      <c r="B68" s="95"/>
      <c r="C68" s="96"/>
      <c r="D68" s="86" t="s">
        <v>79</v>
      </c>
      <c r="E68" s="86"/>
      <c r="F68" s="86"/>
      <c r="G68" s="36"/>
      <c r="H68" s="37"/>
      <c r="I68" s="37"/>
      <c r="J68" s="38"/>
      <c r="K68" s="110"/>
      <c r="L68" s="111"/>
    </row>
    <row r="69" spans="1:12" ht="15" customHeight="1">
      <c r="A69" s="136"/>
      <c r="B69" s="95"/>
      <c r="C69" s="96"/>
      <c r="D69" s="86" t="s">
        <v>80</v>
      </c>
      <c r="E69" s="86"/>
      <c r="F69" s="86"/>
      <c r="G69" s="36"/>
      <c r="H69" s="37"/>
      <c r="I69" s="37"/>
      <c r="J69" s="38"/>
      <c r="K69" s="110"/>
      <c r="L69" s="111"/>
    </row>
    <row r="70" spans="1:12" ht="15" customHeight="1">
      <c r="A70" s="136"/>
      <c r="B70" s="95"/>
      <c r="C70" s="96"/>
      <c r="D70" s="86" t="s">
        <v>81</v>
      </c>
      <c r="E70" s="86"/>
      <c r="F70" s="86"/>
      <c r="G70" s="36"/>
      <c r="H70" s="37"/>
      <c r="I70" s="37"/>
      <c r="J70" s="38"/>
      <c r="K70" s="110"/>
      <c r="L70" s="111"/>
    </row>
    <row r="71" spans="1:12" ht="28.5" customHeight="1">
      <c r="A71" s="136"/>
      <c r="B71" s="95"/>
      <c r="C71" s="96"/>
      <c r="D71" s="86" t="s">
        <v>82</v>
      </c>
      <c r="E71" s="86"/>
      <c r="F71" s="86"/>
      <c r="G71" s="36"/>
      <c r="H71" s="37"/>
      <c r="I71" s="37"/>
      <c r="J71" s="38"/>
      <c r="K71" s="110"/>
      <c r="L71" s="111"/>
    </row>
    <row r="72" spans="1:12" ht="15" customHeight="1">
      <c r="A72" s="136"/>
      <c r="B72" s="95"/>
      <c r="C72" s="96"/>
      <c r="D72" s="86" t="s">
        <v>83</v>
      </c>
      <c r="E72" s="86"/>
      <c r="F72" s="86"/>
      <c r="G72" s="36"/>
      <c r="H72" s="37"/>
      <c r="I72" s="37"/>
      <c r="J72" s="38"/>
      <c r="K72" s="110"/>
      <c r="L72" s="111"/>
    </row>
    <row r="73" spans="1:12" ht="15" customHeight="1">
      <c r="A73" s="136"/>
      <c r="B73" s="95"/>
      <c r="C73" s="96"/>
      <c r="D73" s="86" t="s">
        <v>84</v>
      </c>
      <c r="E73" s="86"/>
      <c r="F73" s="86"/>
      <c r="G73" s="36"/>
      <c r="H73" s="37"/>
      <c r="I73" s="37"/>
      <c r="J73" s="38"/>
      <c r="K73" s="110"/>
      <c r="L73" s="111"/>
    </row>
    <row r="74" spans="1:12" ht="15" customHeight="1">
      <c r="A74" s="136"/>
      <c r="B74" s="95"/>
      <c r="C74" s="96"/>
      <c r="D74" s="86" t="s">
        <v>85</v>
      </c>
      <c r="E74" s="86"/>
      <c r="F74" s="86"/>
      <c r="G74" s="36"/>
      <c r="H74" s="37"/>
      <c r="I74" s="37"/>
      <c r="J74" s="38"/>
      <c r="K74" s="110"/>
      <c r="L74" s="111"/>
    </row>
    <row r="75" spans="1:12" ht="15" customHeight="1" thickBot="1">
      <c r="A75" s="136"/>
      <c r="B75" s="97"/>
      <c r="C75" s="98"/>
      <c r="D75" s="88" t="s">
        <v>86</v>
      </c>
      <c r="E75" s="88"/>
      <c r="F75" s="88"/>
      <c r="G75" s="39"/>
      <c r="H75" s="40"/>
      <c r="I75" s="40"/>
      <c r="J75" s="41"/>
      <c r="K75" s="112"/>
      <c r="L75" s="113"/>
    </row>
    <row r="76" spans="1:12" ht="15" customHeight="1">
      <c r="A76" s="136"/>
      <c r="B76" s="115" t="s">
        <v>87</v>
      </c>
      <c r="C76" s="116"/>
      <c r="D76" s="99" t="s">
        <v>88</v>
      </c>
      <c r="E76" s="100"/>
      <c r="F76" s="100"/>
      <c r="G76" s="100"/>
      <c r="H76" s="100"/>
      <c r="I76" s="100"/>
      <c r="J76" s="101"/>
      <c r="K76" s="108"/>
      <c r="L76" s="109"/>
    </row>
    <row r="77" spans="1:12" ht="15" customHeight="1">
      <c r="A77" s="136"/>
      <c r="B77" s="117"/>
      <c r="C77" s="118"/>
      <c r="D77" s="102"/>
      <c r="E77" s="103"/>
      <c r="F77" s="103"/>
      <c r="G77" s="103"/>
      <c r="H77" s="103"/>
      <c r="I77" s="103"/>
      <c r="J77" s="104"/>
      <c r="K77" s="110"/>
      <c r="L77" s="111"/>
    </row>
    <row r="78" spans="1:12" ht="15" customHeight="1">
      <c r="A78" s="136"/>
      <c r="B78" s="117"/>
      <c r="C78" s="118"/>
      <c r="D78" s="102"/>
      <c r="E78" s="103"/>
      <c r="F78" s="103"/>
      <c r="G78" s="103"/>
      <c r="H78" s="103"/>
      <c r="I78" s="103"/>
      <c r="J78" s="104"/>
      <c r="K78" s="110"/>
      <c r="L78" s="111"/>
    </row>
    <row r="79" spans="1:12" ht="31.5" customHeight="1" thickBot="1">
      <c r="A79" s="136"/>
      <c r="B79" s="117"/>
      <c r="C79" s="118"/>
      <c r="D79" s="105"/>
      <c r="E79" s="106"/>
      <c r="F79" s="106"/>
      <c r="G79" s="106"/>
      <c r="H79" s="106"/>
      <c r="I79" s="106"/>
      <c r="J79" s="107"/>
      <c r="K79" s="110"/>
      <c r="L79" s="111"/>
    </row>
    <row r="80" spans="1:12" ht="28.5" customHeight="1">
      <c r="A80" s="136"/>
      <c r="B80" s="117"/>
      <c r="C80" s="118"/>
      <c r="D80" s="87" t="s">
        <v>89</v>
      </c>
      <c r="E80" s="87"/>
      <c r="F80" s="87"/>
      <c r="G80" s="33"/>
      <c r="H80" s="34"/>
      <c r="I80" s="34"/>
      <c r="J80" s="35"/>
      <c r="K80" s="110"/>
      <c r="L80" s="111"/>
    </row>
    <row r="81" spans="1:12" ht="28.5" customHeight="1">
      <c r="A81" s="136"/>
      <c r="B81" s="117"/>
      <c r="C81" s="118"/>
      <c r="D81" s="86" t="s">
        <v>90</v>
      </c>
      <c r="E81" s="86"/>
      <c r="F81" s="86"/>
      <c r="G81" s="36"/>
      <c r="H81" s="37"/>
      <c r="I81" s="37"/>
      <c r="J81" s="38"/>
      <c r="K81" s="110"/>
      <c r="L81" s="111"/>
    </row>
    <row r="82" spans="1:12" ht="15" customHeight="1">
      <c r="A82" s="136"/>
      <c r="B82" s="117"/>
      <c r="C82" s="118"/>
      <c r="D82" s="86" t="s">
        <v>91</v>
      </c>
      <c r="E82" s="86"/>
      <c r="F82" s="86"/>
      <c r="G82" s="36"/>
      <c r="H82" s="37"/>
      <c r="I82" s="37"/>
      <c r="J82" s="38"/>
      <c r="K82" s="110"/>
      <c r="L82" s="111"/>
    </row>
    <row r="83" spans="1:12" ht="15" customHeight="1">
      <c r="A83" s="136"/>
      <c r="B83" s="117"/>
      <c r="C83" s="118"/>
      <c r="D83" s="86" t="s">
        <v>92</v>
      </c>
      <c r="E83" s="86"/>
      <c r="F83" s="86"/>
      <c r="G83" s="36"/>
      <c r="H83" s="37"/>
      <c r="I83" s="37"/>
      <c r="J83" s="38"/>
      <c r="K83" s="110"/>
      <c r="L83" s="111"/>
    </row>
    <row r="84" spans="1:12" ht="15" customHeight="1">
      <c r="A84" s="136"/>
      <c r="B84" s="117"/>
      <c r="C84" s="118"/>
      <c r="D84" s="87" t="s">
        <v>93</v>
      </c>
      <c r="E84" s="87"/>
      <c r="F84" s="87"/>
      <c r="G84" s="36"/>
      <c r="H84" s="37"/>
      <c r="I84" s="37"/>
      <c r="J84" s="38"/>
      <c r="K84" s="110"/>
      <c r="L84" s="111"/>
    </row>
    <row r="85" spans="1:12" ht="15" customHeight="1">
      <c r="A85" s="136"/>
      <c r="B85" s="117"/>
      <c r="C85" s="118"/>
      <c r="D85" s="86" t="s">
        <v>94</v>
      </c>
      <c r="E85" s="86"/>
      <c r="F85" s="86"/>
      <c r="G85" s="36"/>
      <c r="H85" s="37"/>
      <c r="I85" s="37"/>
      <c r="J85" s="38"/>
      <c r="K85" s="110"/>
      <c r="L85" s="111"/>
    </row>
    <row r="86" spans="1:12" ht="15" customHeight="1">
      <c r="A86" s="136"/>
      <c r="B86" s="117"/>
      <c r="C86" s="118"/>
      <c r="D86" s="86" t="s">
        <v>95</v>
      </c>
      <c r="E86" s="86"/>
      <c r="F86" s="86"/>
      <c r="G86" s="36"/>
      <c r="H86" s="37"/>
      <c r="I86" s="37"/>
      <c r="J86" s="38"/>
      <c r="K86" s="110"/>
      <c r="L86" s="111"/>
    </row>
    <row r="87" spans="1:12" ht="15" customHeight="1">
      <c r="A87" s="136"/>
      <c r="B87" s="117"/>
      <c r="C87" s="118"/>
      <c r="D87" s="86" t="s">
        <v>96</v>
      </c>
      <c r="E87" s="86"/>
      <c r="F87" s="86"/>
      <c r="G87" s="36"/>
      <c r="H87" s="37"/>
      <c r="I87" s="37"/>
      <c r="J87" s="38"/>
      <c r="K87" s="110"/>
      <c r="L87" s="111"/>
    </row>
    <row r="88" spans="1:12" ht="15" customHeight="1">
      <c r="A88" s="136"/>
      <c r="B88" s="117"/>
      <c r="C88" s="118"/>
      <c r="D88" s="86" t="s">
        <v>97</v>
      </c>
      <c r="E88" s="86"/>
      <c r="F88" s="86"/>
      <c r="G88" s="36"/>
      <c r="H88" s="37"/>
      <c r="I88" s="37"/>
      <c r="J88" s="38"/>
      <c r="K88" s="110"/>
      <c r="L88" s="111"/>
    </row>
    <row r="89" spans="1:12" ht="15" customHeight="1" thickBot="1">
      <c r="A89" s="136"/>
      <c r="B89" s="119"/>
      <c r="C89" s="120"/>
      <c r="D89" s="88" t="s">
        <v>98</v>
      </c>
      <c r="E89" s="88"/>
      <c r="F89" s="88"/>
      <c r="G89" s="39"/>
      <c r="H89" s="40"/>
      <c r="I89" s="40"/>
      <c r="J89" s="41"/>
      <c r="K89" s="112"/>
      <c r="L89" s="113"/>
    </row>
    <row r="90" spans="1:12" ht="15" customHeight="1">
      <c r="A90" s="136"/>
      <c r="B90" s="93" t="s">
        <v>40</v>
      </c>
      <c r="C90" s="94"/>
      <c r="D90" s="99" t="s">
        <v>99</v>
      </c>
      <c r="E90" s="100"/>
      <c r="F90" s="100"/>
      <c r="G90" s="100"/>
      <c r="H90" s="100"/>
      <c r="I90" s="100"/>
      <c r="J90" s="101"/>
      <c r="K90" s="108"/>
      <c r="L90" s="109"/>
    </row>
    <row r="91" spans="1:12" ht="15" customHeight="1">
      <c r="A91" s="136"/>
      <c r="B91" s="95"/>
      <c r="C91" s="96"/>
      <c r="D91" s="102"/>
      <c r="E91" s="103"/>
      <c r="F91" s="103"/>
      <c r="G91" s="103"/>
      <c r="H91" s="103"/>
      <c r="I91" s="103"/>
      <c r="J91" s="104"/>
      <c r="K91" s="110"/>
      <c r="L91" s="111"/>
    </row>
    <row r="92" spans="1:12" ht="15" customHeight="1">
      <c r="A92" s="136"/>
      <c r="B92" s="95"/>
      <c r="C92" s="96"/>
      <c r="D92" s="102"/>
      <c r="E92" s="103"/>
      <c r="F92" s="103"/>
      <c r="G92" s="103"/>
      <c r="H92" s="103"/>
      <c r="I92" s="103"/>
      <c r="J92" s="104"/>
      <c r="K92" s="110"/>
      <c r="L92" s="111"/>
    </row>
    <row r="93" spans="1:12" ht="15" customHeight="1" thickBot="1">
      <c r="A93" s="136"/>
      <c r="B93" s="95"/>
      <c r="C93" s="96"/>
      <c r="D93" s="105"/>
      <c r="E93" s="106"/>
      <c r="F93" s="106"/>
      <c r="G93" s="106"/>
      <c r="H93" s="106"/>
      <c r="I93" s="106"/>
      <c r="J93" s="107"/>
      <c r="K93" s="110"/>
      <c r="L93" s="111"/>
    </row>
    <row r="94" spans="1:12" ht="26.25" customHeight="1">
      <c r="A94" s="136"/>
      <c r="B94" s="95"/>
      <c r="C94" s="96"/>
      <c r="D94" s="87" t="s">
        <v>100</v>
      </c>
      <c r="E94" s="87"/>
      <c r="F94" s="87"/>
      <c r="G94" s="33"/>
      <c r="H94" s="34"/>
      <c r="I94" s="34"/>
      <c r="J94" s="35"/>
      <c r="K94" s="110"/>
      <c r="L94" s="111"/>
    </row>
    <row r="95" spans="1:12" ht="15" customHeight="1">
      <c r="A95" s="136"/>
      <c r="B95" s="95"/>
      <c r="C95" s="96"/>
      <c r="D95" s="86" t="s">
        <v>101</v>
      </c>
      <c r="E95" s="86"/>
      <c r="F95" s="86"/>
      <c r="G95" s="36"/>
      <c r="H95" s="37"/>
      <c r="I95" s="37"/>
      <c r="J95" s="38"/>
      <c r="K95" s="110"/>
      <c r="L95" s="111"/>
    </row>
    <row r="96" spans="1:12" ht="15" customHeight="1">
      <c r="A96" s="136"/>
      <c r="B96" s="95"/>
      <c r="C96" s="96"/>
      <c r="D96" s="86" t="s">
        <v>102</v>
      </c>
      <c r="E96" s="86"/>
      <c r="F96" s="86"/>
      <c r="G96" s="36"/>
      <c r="H96" s="37"/>
      <c r="I96" s="37"/>
      <c r="J96" s="38"/>
      <c r="K96" s="110"/>
      <c r="L96" s="111"/>
    </row>
    <row r="97" spans="1:35" ht="28.5" customHeight="1">
      <c r="A97" s="136"/>
      <c r="B97" s="95"/>
      <c r="C97" s="96"/>
      <c r="D97" s="86" t="s">
        <v>103</v>
      </c>
      <c r="E97" s="86"/>
      <c r="F97" s="86"/>
      <c r="G97" s="36"/>
      <c r="H97" s="37"/>
      <c r="I97" s="37"/>
      <c r="J97" s="38"/>
      <c r="K97" s="110"/>
      <c r="L97" s="111"/>
    </row>
    <row r="98" spans="1:35" ht="15" customHeight="1">
      <c r="A98" s="136"/>
      <c r="B98" s="95"/>
      <c r="C98" s="96"/>
      <c r="D98" s="86" t="s">
        <v>104</v>
      </c>
      <c r="E98" s="86"/>
      <c r="F98" s="86"/>
      <c r="G98" s="36"/>
      <c r="H98" s="37"/>
      <c r="I98" s="37"/>
      <c r="J98" s="38"/>
      <c r="K98" s="110"/>
      <c r="L98" s="111"/>
    </row>
    <row r="99" spans="1:35" ht="15" customHeight="1">
      <c r="A99" s="136"/>
      <c r="B99" s="95"/>
      <c r="C99" s="96"/>
      <c r="D99" s="86" t="s">
        <v>105</v>
      </c>
      <c r="E99" s="86"/>
      <c r="F99" s="86"/>
      <c r="G99" s="36"/>
      <c r="H99" s="37"/>
      <c r="I99" s="37"/>
      <c r="J99" s="38"/>
      <c r="K99" s="110"/>
      <c r="L99" s="111"/>
    </row>
    <row r="100" spans="1:35" ht="15" customHeight="1">
      <c r="A100" s="136"/>
      <c r="B100" s="95"/>
      <c r="C100" s="96"/>
      <c r="D100" s="86" t="s">
        <v>106</v>
      </c>
      <c r="E100" s="86"/>
      <c r="F100" s="86"/>
      <c r="G100" s="36"/>
      <c r="H100" s="37"/>
      <c r="I100" s="37"/>
      <c r="J100" s="38"/>
      <c r="K100" s="110"/>
      <c r="L100" s="111"/>
    </row>
    <row r="101" spans="1:35" ht="28.5" customHeight="1" thickBot="1">
      <c r="A101" s="137"/>
      <c r="B101" s="97"/>
      <c r="C101" s="98"/>
      <c r="D101" s="114" t="s">
        <v>107</v>
      </c>
      <c r="E101" s="114"/>
      <c r="F101" s="114"/>
      <c r="G101" s="39"/>
      <c r="H101" s="40"/>
      <c r="I101" s="40"/>
      <c r="J101" s="41"/>
      <c r="K101" s="112"/>
      <c r="L101" s="113"/>
    </row>
    <row r="102" spans="1:35" s="23" customFormat="1" ht="15.75" customHeight="1">
      <c r="A102" s="91"/>
      <c r="B102" s="92"/>
      <c r="C102" s="92"/>
      <c r="D102" s="92"/>
      <c r="E102" s="92"/>
      <c r="F102" s="92"/>
      <c r="G102" s="92"/>
      <c r="H102" s="92"/>
      <c r="I102" s="92"/>
      <c r="J102" s="92"/>
      <c r="K102" s="92"/>
      <c r="L102" s="92"/>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3.5" customHeight="1">
      <c r="A103" s="45"/>
      <c r="B103" s="46"/>
      <c r="C103" s="46"/>
      <c r="D103" s="46"/>
      <c r="E103" s="47"/>
      <c r="F103" s="48"/>
      <c r="G103" s="49"/>
      <c r="H103" s="49"/>
      <c r="I103" s="49"/>
      <c r="J103" s="49"/>
      <c r="K103" s="50"/>
      <c r="L103" s="50"/>
    </row>
    <row r="104" spans="1:35" ht="51" customHeight="1">
      <c r="A104" s="46"/>
      <c r="B104" s="46"/>
      <c r="C104" s="46"/>
      <c r="D104" s="46"/>
      <c r="E104" s="51"/>
      <c r="F104" s="52"/>
      <c r="G104" s="52"/>
      <c r="H104" s="52"/>
      <c r="I104" s="49"/>
      <c r="J104" s="49"/>
      <c r="K104" s="50"/>
      <c r="L104" s="50"/>
    </row>
    <row r="105" spans="1:35">
      <c r="A105" s="46"/>
      <c r="B105" s="46"/>
      <c r="C105" s="46"/>
      <c r="D105" s="46"/>
      <c r="E105" s="46"/>
      <c r="F105" s="53"/>
      <c r="G105" s="53"/>
      <c r="H105" s="53"/>
      <c r="I105" s="53"/>
      <c r="J105" s="53"/>
      <c r="K105" s="53"/>
      <c r="L105" s="53"/>
    </row>
    <row r="106" spans="1:35">
      <c r="A106" s="46"/>
      <c r="B106" s="46"/>
      <c r="C106" s="46"/>
      <c r="D106" s="46"/>
      <c r="E106" s="46"/>
      <c r="F106" s="46"/>
      <c r="G106" s="46"/>
      <c r="H106" s="46"/>
      <c r="I106" s="46"/>
      <c r="J106" s="46"/>
      <c r="K106" s="46"/>
      <c r="L106" s="46"/>
    </row>
    <row r="107" spans="1:35">
      <c r="A107" s="46"/>
      <c r="B107" s="46"/>
      <c r="C107" s="46"/>
      <c r="D107" s="46"/>
      <c r="E107" s="46"/>
      <c r="F107" s="46"/>
      <c r="G107" s="46"/>
      <c r="H107" s="46"/>
      <c r="I107" s="46"/>
      <c r="J107" s="46"/>
      <c r="K107" s="46"/>
      <c r="L107" s="46"/>
    </row>
    <row r="108" spans="1:35">
      <c r="A108" s="46"/>
      <c r="B108" s="46"/>
      <c r="C108" s="46"/>
      <c r="D108" s="46"/>
      <c r="E108" s="46"/>
      <c r="F108" s="46"/>
      <c r="G108" s="46"/>
      <c r="H108" s="46"/>
      <c r="I108" s="46"/>
      <c r="J108" s="46"/>
      <c r="K108" s="46"/>
      <c r="L108" s="46"/>
    </row>
    <row r="109" spans="1:35">
      <c r="A109" s="46"/>
      <c r="B109" s="46"/>
      <c r="C109" s="46"/>
      <c r="D109" s="46"/>
      <c r="E109" s="46"/>
      <c r="F109" s="46"/>
      <c r="G109" s="46"/>
      <c r="H109" s="46"/>
      <c r="I109" s="46"/>
      <c r="J109" s="46"/>
      <c r="K109" s="46"/>
      <c r="L109" s="46"/>
    </row>
    <row r="110" spans="1:35">
      <c r="A110" s="46"/>
      <c r="B110" s="46"/>
      <c r="C110" s="46"/>
      <c r="D110" s="46"/>
      <c r="E110" s="46"/>
      <c r="F110" s="46"/>
      <c r="G110" s="46"/>
      <c r="H110" s="46"/>
      <c r="I110" s="46"/>
      <c r="J110" s="46"/>
      <c r="K110" s="46"/>
      <c r="L110" s="46"/>
    </row>
    <row r="111" spans="1:35">
      <c r="A111" s="46"/>
      <c r="B111" s="46"/>
      <c r="C111" s="46"/>
      <c r="D111" s="46"/>
      <c r="E111" s="46"/>
      <c r="F111" s="46"/>
      <c r="G111" s="46"/>
      <c r="H111" s="46"/>
      <c r="I111" s="46"/>
      <c r="J111" s="46"/>
      <c r="K111" s="46"/>
      <c r="L111" s="46"/>
    </row>
    <row r="112" spans="1:35">
      <c r="A112" s="46"/>
      <c r="B112" s="46"/>
      <c r="C112" s="46"/>
      <c r="D112" s="46"/>
      <c r="E112" s="46"/>
      <c r="F112" s="46"/>
      <c r="G112" s="46"/>
      <c r="H112" s="46"/>
      <c r="I112" s="46"/>
      <c r="J112" s="46"/>
      <c r="K112" s="46"/>
      <c r="L112" s="46"/>
    </row>
    <row r="113" spans="1:13">
      <c r="A113" s="89"/>
      <c r="B113" s="89"/>
      <c r="C113" s="89"/>
      <c r="D113" s="89"/>
      <c r="E113" s="89"/>
      <c r="F113" s="89"/>
      <c r="G113" s="89"/>
      <c r="H113" s="89"/>
      <c r="I113" s="89"/>
      <c r="J113" s="89"/>
      <c r="K113" s="89"/>
      <c r="L113" s="89"/>
    </row>
    <row r="114" spans="1:13">
      <c r="A114" s="46"/>
      <c r="B114" s="46"/>
      <c r="C114" s="46"/>
      <c r="D114" s="46"/>
      <c r="E114" s="46"/>
      <c r="F114" s="46"/>
      <c r="G114" s="46"/>
      <c r="H114" s="46"/>
      <c r="I114" s="46"/>
      <c r="J114" s="46"/>
      <c r="K114" s="46"/>
      <c r="L114" s="46"/>
    </row>
    <row r="115" spans="1:13">
      <c r="A115" s="46"/>
      <c r="B115" s="46"/>
      <c r="C115" s="46"/>
      <c r="D115" s="46"/>
      <c r="E115" s="46"/>
      <c r="F115" s="46"/>
      <c r="G115" s="46"/>
      <c r="H115" s="46"/>
      <c r="I115" s="46"/>
      <c r="J115" s="46"/>
      <c r="K115" s="46"/>
      <c r="L115" s="46"/>
    </row>
    <row r="116" spans="1:13">
      <c r="A116" s="90" t="s">
        <v>108</v>
      </c>
      <c r="B116" s="90"/>
      <c r="C116" s="90"/>
      <c r="D116" s="90"/>
      <c r="E116" s="90"/>
      <c r="F116" s="90"/>
      <c r="G116" s="90"/>
      <c r="H116" s="90"/>
      <c r="I116" s="90"/>
      <c r="J116" s="90"/>
      <c r="K116" s="90"/>
      <c r="L116" s="90"/>
      <c r="M116" s="23"/>
    </row>
    <row r="117" spans="1:13">
      <c r="F117" s="24"/>
    </row>
  </sheetData>
  <protectedRanges>
    <protectedRange sqref="G16" name="範囲1_1"/>
  </protectedRanges>
  <mergeCells count="117">
    <mergeCell ref="A1:L1"/>
    <mergeCell ref="A2:L2"/>
    <mergeCell ref="A3:C3"/>
    <mergeCell ref="D3:E3"/>
    <mergeCell ref="F3:G3"/>
    <mergeCell ref="H3:L3"/>
    <mergeCell ref="A14:L14"/>
    <mergeCell ref="A15:L15"/>
    <mergeCell ref="A16:F17"/>
    <mergeCell ref="K16:L17"/>
    <mergeCell ref="A5:C5"/>
    <mergeCell ref="E5:J5"/>
    <mergeCell ref="A6:C6"/>
    <mergeCell ref="E6:J6"/>
    <mergeCell ref="A8:L12"/>
    <mergeCell ref="N8:Q8"/>
    <mergeCell ref="N9:Q9"/>
    <mergeCell ref="N10:Q10"/>
    <mergeCell ref="N11:Q11"/>
    <mergeCell ref="U16:Y16"/>
    <mergeCell ref="Z16:AD16"/>
    <mergeCell ref="AE16:AI16"/>
    <mergeCell ref="A18:A25"/>
    <mergeCell ref="B18:C21"/>
    <mergeCell ref="D18:F18"/>
    <mergeCell ref="K18:L25"/>
    <mergeCell ref="D19:F19"/>
    <mergeCell ref="D20:F20"/>
    <mergeCell ref="D21:F21"/>
    <mergeCell ref="N16:O17"/>
    <mergeCell ref="P16:T16"/>
    <mergeCell ref="K26:L39"/>
    <mergeCell ref="U27:V28"/>
    <mergeCell ref="W27:AD27"/>
    <mergeCell ref="W28:AD28"/>
    <mergeCell ref="D30:F30"/>
    <mergeCell ref="D31:F31"/>
    <mergeCell ref="D32:F32"/>
    <mergeCell ref="B22:C25"/>
    <mergeCell ref="D22:F22"/>
    <mergeCell ref="D23:F23"/>
    <mergeCell ref="D24:F24"/>
    <mergeCell ref="D25:F25"/>
    <mergeCell ref="N25:O25"/>
    <mergeCell ref="D33:F33"/>
    <mergeCell ref="D34:F34"/>
    <mergeCell ref="D35:F35"/>
    <mergeCell ref="D36:F36"/>
    <mergeCell ref="D37:F37"/>
    <mergeCell ref="D38:F38"/>
    <mergeCell ref="A26:A55"/>
    <mergeCell ref="B26:C39"/>
    <mergeCell ref="D26:J29"/>
    <mergeCell ref="D49:F49"/>
    <mergeCell ref="D50:F50"/>
    <mergeCell ref="D51:F51"/>
    <mergeCell ref="D52:F52"/>
    <mergeCell ref="D53:F53"/>
    <mergeCell ref="D54:F54"/>
    <mergeCell ref="D39:F39"/>
    <mergeCell ref="B40:C55"/>
    <mergeCell ref="D40:J42"/>
    <mergeCell ref="D43:F43"/>
    <mergeCell ref="D44:F44"/>
    <mergeCell ref="D45:F45"/>
    <mergeCell ref="D46:F46"/>
    <mergeCell ref="D47:F47"/>
    <mergeCell ref="D48:F48"/>
    <mergeCell ref="D55:F55"/>
    <mergeCell ref="G57:H57"/>
    <mergeCell ref="I57:L57"/>
    <mergeCell ref="A58:F59"/>
    <mergeCell ref="K58:L59"/>
    <mergeCell ref="A60:A101"/>
    <mergeCell ref="B60:C75"/>
    <mergeCell ref="D60:J63"/>
    <mergeCell ref="K60:L75"/>
    <mergeCell ref="D64:F64"/>
    <mergeCell ref="D88:F88"/>
    <mergeCell ref="D101:F101"/>
    <mergeCell ref="K40:L55"/>
    <mergeCell ref="D71:F71"/>
    <mergeCell ref="D72:F72"/>
    <mergeCell ref="D73:F73"/>
    <mergeCell ref="D74:F74"/>
    <mergeCell ref="D75:F75"/>
    <mergeCell ref="B76:C89"/>
    <mergeCell ref="D76:J79"/>
    <mergeCell ref="D89:F89"/>
    <mergeCell ref="D65:F65"/>
    <mergeCell ref="D66:F66"/>
    <mergeCell ref="D67:F67"/>
    <mergeCell ref="D68:F68"/>
    <mergeCell ref="D69:F69"/>
    <mergeCell ref="D70:F70"/>
    <mergeCell ref="K76:L89"/>
    <mergeCell ref="D80:F80"/>
    <mergeCell ref="D81:F81"/>
    <mergeCell ref="D82:F82"/>
    <mergeCell ref="D83:F83"/>
    <mergeCell ref="D84:F84"/>
    <mergeCell ref="D85:F85"/>
    <mergeCell ref="D86:F86"/>
    <mergeCell ref="D87:F87"/>
    <mergeCell ref="A102:L102"/>
    <mergeCell ref="A113:L113"/>
    <mergeCell ref="A116:L116"/>
    <mergeCell ref="B90:C101"/>
    <mergeCell ref="D90:J93"/>
    <mergeCell ref="K90:L101"/>
    <mergeCell ref="D94:F94"/>
    <mergeCell ref="D95:F95"/>
    <mergeCell ref="D96:F96"/>
    <mergeCell ref="D97:F97"/>
    <mergeCell ref="D98:F98"/>
    <mergeCell ref="D99:F99"/>
    <mergeCell ref="D100:F100"/>
  </mergeCells>
  <phoneticPr fontId="1"/>
  <dataValidations count="1">
    <dataValidation type="list" allowBlank="1" showInputMessage="1" showErrorMessage="1" sqref="G94:J101 G80:J89 G64:J75 G43:J55 G18:J25 G30:J39">
      <formula1>$R$8:$R$11</formula1>
    </dataValidation>
  </dataValidations>
  <printOptions horizontalCentered="1" verticalCentered="1"/>
  <pageMargins left="0.78740157480314965" right="0.39370078740157483" top="0.19685039370078741" bottom="0.19685039370078741" header="0.19685039370078741" footer="0"/>
  <pageSetup paperSize="9" scale="85" orientation="portrait" r:id="rId1"/>
  <headerFooter alignWithMargins="0"/>
  <rowBreaks count="1" manualBreakCount="1">
    <brk id="55" max="11"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75</vt:i4>
      </vt:variant>
    </vt:vector>
  </HeadingPairs>
  <TitlesOfParts>
    <vt:vector size="80" baseType="lpstr">
      <vt:lpstr>手引き（就学前施設)</vt:lpstr>
      <vt:lpstr>手引き（小学校送付時に添付）</vt:lpstr>
      <vt:lpstr>記載例</vt:lpstr>
      <vt:lpstr>指導記録（○○　○○）</vt:lpstr>
      <vt:lpstr>指導記録（○○　○○） (2)</vt:lpstr>
      <vt:lpstr>記載例!Print_Area</vt:lpstr>
      <vt:lpstr>'指導記録（○○　○○）'!Print_Area</vt:lpstr>
      <vt:lpstr>'指導記録（○○　○○） (2)'!Print_Area</vt:lpstr>
      <vt:lpstr>'指導記録（○○　○○）'!項目1_1期</vt:lpstr>
      <vt:lpstr>'指導記録（○○　○○） (2)'!項目1_1期</vt:lpstr>
      <vt:lpstr>項目1_1期</vt:lpstr>
      <vt:lpstr>'指導記録（○○　○○）'!項目1_2期</vt:lpstr>
      <vt:lpstr>'指導記録（○○　○○） (2)'!項目1_2期</vt:lpstr>
      <vt:lpstr>項目1_2期</vt:lpstr>
      <vt:lpstr>'指導記録（○○　○○）'!項目1_3期</vt:lpstr>
      <vt:lpstr>'指導記録（○○　○○） (2)'!項目1_3期</vt:lpstr>
      <vt:lpstr>項目1_3期</vt:lpstr>
      <vt:lpstr>'指導記録（○○　○○）'!項目1_4期</vt:lpstr>
      <vt:lpstr>'指導記録（○○　○○） (2)'!項目1_4期</vt:lpstr>
      <vt:lpstr>項目1_4期</vt:lpstr>
      <vt:lpstr>'指導記録（○○　○○）'!項目2_1期</vt:lpstr>
      <vt:lpstr>'指導記録（○○　○○） (2)'!項目2_1期</vt:lpstr>
      <vt:lpstr>項目2_1期</vt:lpstr>
      <vt:lpstr>'指導記録（○○　○○）'!項目2_2期</vt:lpstr>
      <vt:lpstr>'指導記録（○○　○○） (2)'!項目2_2期</vt:lpstr>
      <vt:lpstr>項目2_2期</vt:lpstr>
      <vt:lpstr>'指導記録（○○　○○）'!項目2_3期</vt:lpstr>
      <vt:lpstr>'指導記録（○○　○○） (2)'!項目2_3期</vt:lpstr>
      <vt:lpstr>項目2_3期</vt:lpstr>
      <vt:lpstr>'指導記録（○○　○○）'!項目2_4期</vt:lpstr>
      <vt:lpstr>'指導記録（○○　○○） (2)'!項目2_4期</vt:lpstr>
      <vt:lpstr>項目2_4期</vt:lpstr>
      <vt:lpstr>'指導記録（○○　○○）'!項目3_1期</vt:lpstr>
      <vt:lpstr>'指導記録（○○　○○） (2)'!項目3_1期</vt:lpstr>
      <vt:lpstr>項目3_1期</vt:lpstr>
      <vt:lpstr>'指導記録（○○　○○）'!項目3_2期</vt:lpstr>
      <vt:lpstr>'指導記録（○○　○○） (2)'!項目3_2期</vt:lpstr>
      <vt:lpstr>項目3_2期</vt:lpstr>
      <vt:lpstr>'指導記録（○○　○○）'!項目3_3期</vt:lpstr>
      <vt:lpstr>'指導記録（○○　○○） (2)'!項目3_3期</vt:lpstr>
      <vt:lpstr>項目3_3期</vt:lpstr>
      <vt:lpstr>'指導記録（○○　○○）'!項目3_4期</vt:lpstr>
      <vt:lpstr>'指導記録（○○　○○） (2)'!項目3_4期</vt:lpstr>
      <vt:lpstr>項目3_4期</vt:lpstr>
      <vt:lpstr>'指導記録（○○　○○）'!項目4_1期</vt:lpstr>
      <vt:lpstr>'指導記録（○○　○○） (2)'!項目4_1期</vt:lpstr>
      <vt:lpstr>項目4_1期</vt:lpstr>
      <vt:lpstr>'指導記録（○○　○○）'!項目4_2期</vt:lpstr>
      <vt:lpstr>'指導記録（○○　○○） (2)'!項目4_2期</vt:lpstr>
      <vt:lpstr>項目4_2期</vt:lpstr>
      <vt:lpstr>'指導記録（○○　○○）'!項目4_3期</vt:lpstr>
      <vt:lpstr>'指導記録（○○　○○） (2)'!項目4_3期</vt:lpstr>
      <vt:lpstr>項目4_3期</vt:lpstr>
      <vt:lpstr>'指導記録（○○　○○）'!項目4_4期</vt:lpstr>
      <vt:lpstr>'指導記録（○○　○○） (2)'!項目4_4期</vt:lpstr>
      <vt:lpstr>項目4_4期</vt:lpstr>
      <vt:lpstr>'指導記録（○○　○○）'!項目5_1期</vt:lpstr>
      <vt:lpstr>'指導記録（○○　○○） (2)'!項目5_1期</vt:lpstr>
      <vt:lpstr>項目5_1期</vt:lpstr>
      <vt:lpstr>'指導記録（○○　○○）'!項目5_2期</vt:lpstr>
      <vt:lpstr>'指導記録（○○　○○） (2)'!項目5_2期</vt:lpstr>
      <vt:lpstr>項目5_2期</vt:lpstr>
      <vt:lpstr>'指導記録（○○　○○）'!項目5_3期</vt:lpstr>
      <vt:lpstr>'指導記録（○○　○○） (2)'!項目5_3期</vt:lpstr>
      <vt:lpstr>項目5_3期</vt:lpstr>
      <vt:lpstr>'指導記録（○○　○○）'!項目5_4期</vt:lpstr>
      <vt:lpstr>'指導記録（○○　○○） (2)'!項目5_4期</vt:lpstr>
      <vt:lpstr>項目5_4期</vt:lpstr>
      <vt:lpstr>'指導記録（○○　○○）'!項目6_1期</vt:lpstr>
      <vt:lpstr>'指導記録（○○　○○） (2)'!項目6_1期</vt:lpstr>
      <vt:lpstr>項目6_1期</vt:lpstr>
      <vt:lpstr>'指導記録（○○　○○）'!項目6_2期</vt:lpstr>
      <vt:lpstr>'指導記録（○○　○○） (2)'!項目6_2期</vt:lpstr>
      <vt:lpstr>項目6_2期</vt:lpstr>
      <vt:lpstr>'指導記録（○○　○○）'!項目6_3期</vt:lpstr>
      <vt:lpstr>'指導記録（○○　○○） (2)'!項目6_3期</vt:lpstr>
      <vt:lpstr>項目6_3期</vt:lpstr>
      <vt:lpstr>'指導記録（○○　○○）'!項目6_4期</vt:lpstr>
      <vt:lpstr>'指導記録（○○　○○） (2)'!項目6_4期</vt:lpstr>
      <vt:lpstr>項目6_4期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2024-03-14T06:24:03Z</dcterms:created>
  <dcterms:modified xsi:type="dcterms:W3CDTF">2024-04-01T08:47:42Z</dcterms:modified>
</cp:coreProperties>
</file>