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⑨税収効果ver2（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税収係数" sheetId="32" r:id="rId7"/>
    <sheet name="計算" sheetId="25" r:id="rId8"/>
    <sheet name="価格変換" sheetId="29" r:id="rId9"/>
    <sheet name="マージン" sheetId="28" r:id="rId10"/>
    <sheet name="各種係数" sheetId="2" r:id="rId11"/>
    <sheet name="逆行列係数" sheetId="5" r:id="rId12"/>
    <sheet name="投入係数" sheetId="4" r:id="rId13"/>
    <sheet name="H27取引基本表（生産者）(36)" sheetId="10" r:id="rId14"/>
  </sheets>
  <externalReferences>
    <externalReference r:id="rId15"/>
  </externalReferences>
  <definedNames>
    <definedName name="_Fill" localSheetId="6" hidden="1">[1]局移出入取扱!#REF!</definedName>
    <definedName name="_Fill" hidden="1">[1]局移出入取扱!#REF!</definedName>
    <definedName name="_Order1" hidden="1">255</definedName>
    <definedName name="_xlnm.Print_Area" localSheetId="2">①結果!$A$1:$H$40</definedName>
    <definedName name="_xlnm.Print_Area" localSheetId="3">②表!$A$1:$X$46</definedName>
    <definedName name="_xlnm.Print_Area" localSheetId="5">'④グラフ(経済効果)'!$A$1:$K$67</definedName>
    <definedName name="_xlnm.Print_Area" localSheetId="1">データ入力表!$A$1:$J$70</definedName>
    <definedName name="_xlnm.Print_Titles" localSheetId="13">'H27取引基本表（生産者）(36)'!$A:$B</definedName>
    <definedName name="_xlnm.Print_Titles" localSheetId="11">逆行列係数!$A:$B</definedName>
    <definedName name="_xlnm.Print_Titles" localSheetId="12">投入係数!$A:$B</definedName>
  </definedNames>
  <calcPr calcId="162913"/>
</workbook>
</file>

<file path=xl/calcChain.xml><?xml version="1.0" encoding="utf-8"?>
<calcChain xmlns="http://schemas.openxmlformats.org/spreadsheetml/2006/main">
  <c r="G29" i="2" l="1"/>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V4"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D69" i="7"/>
  <c r="H17" i="8" l="1"/>
  <c r="O4" i="26" l="1"/>
  <c r="X2" i="11" l="1"/>
  <c r="E7" i="32"/>
  <c r="AG41" i="25" s="1"/>
  <c r="E6" i="32"/>
  <c r="AF41" i="25" s="1"/>
  <c r="D10" i="32"/>
  <c r="E10" i="32" s="1"/>
  <c r="AJ41" i="25" s="1"/>
  <c r="D9" i="32"/>
  <c r="E9" i="32" s="1"/>
  <c r="AI41" i="25" s="1"/>
  <c r="D8" i="32"/>
  <c r="E8" i="32" s="1"/>
  <c r="AH41" i="25" s="1"/>
  <c r="D7" i="32"/>
  <c r="D6" i="32"/>
  <c r="Q4" i="2" l="1" a="1"/>
  <c r="R4" i="2" s="1"/>
  <c r="Z4" i="2" l="1"/>
  <c r="T33" i="2"/>
  <c r="Y33" i="2" s="1"/>
  <c r="R27" i="2"/>
  <c r="Z27" i="2" s="1"/>
  <c r="S14" i="2"/>
  <c r="R11" i="2"/>
  <c r="Z11" i="2" s="1"/>
  <c r="U4" i="2"/>
  <c r="S36" i="2"/>
  <c r="U23" i="2"/>
  <c r="R14" i="2"/>
  <c r="Z14" i="2" s="1"/>
  <c r="U7" i="2"/>
  <c r="Q36" i="2"/>
  <c r="S26" i="2"/>
  <c r="T13" i="2"/>
  <c r="Y13" i="2" s="1"/>
  <c r="T32" i="2"/>
  <c r="Y32" i="2" s="1"/>
  <c r="Q23" i="2"/>
  <c r="S13" i="2"/>
  <c r="U39" i="2"/>
  <c r="T37" i="2"/>
  <c r="Y37" i="2" s="1"/>
  <c r="R35" i="2"/>
  <c r="Z35" i="2" s="1"/>
  <c r="Q32" i="2"/>
  <c r="AA32" i="2" s="1"/>
  <c r="U28" i="2"/>
  <c r="T25" i="2"/>
  <c r="Y25" i="2" s="1"/>
  <c r="S22" i="2"/>
  <c r="R19" i="2"/>
  <c r="Z19" i="2" s="1"/>
  <c r="Q16" i="2"/>
  <c r="AA16" i="2" s="1"/>
  <c r="U12" i="2"/>
  <c r="T9" i="2"/>
  <c r="Y9" i="2" s="1"/>
  <c r="S6" i="2"/>
  <c r="U38" i="2"/>
  <c r="S30" i="2"/>
  <c r="Q24" i="2"/>
  <c r="AA24" i="2" s="1"/>
  <c r="T17" i="2"/>
  <c r="Y17" i="2" s="1"/>
  <c r="Q8" i="2"/>
  <c r="AA8" i="2" s="1"/>
  <c r="S38" i="2"/>
  <c r="R30" i="2"/>
  <c r="Z30" i="2" s="1"/>
  <c r="T20" i="2"/>
  <c r="Y20" i="2" s="1"/>
  <c r="Q11" i="2"/>
  <c r="AA11" i="2" s="1"/>
  <c r="U32" i="2"/>
  <c r="Q20" i="2"/>
  <c r="S10" i="2"/>
  <c r="Q38" i="2"/>
  <c r="S29" i="2"/>
  <c r="T16" i="2"/>
  <c r="Y16" i="2" s="1"/>
  <c r="T39" i="2"/>
  <c r="Y39" i="2" s="1"/>
  <c r="S37" i="2"/>
  <c r="Q35" i="2"/>
  <c r="AA35" i="2" s="1"/>
  <c r="U31" i="2"/>
  <c r="T28" i="2"/>
  <c r="Y28" i="2" s="1"/>
  <c r="S25" i="2"/>
  <c r="R22" i="2"/>
  <c r="Z22" i="2" s="1"/>
  <c r="Q19" i="2"/>
  <c r="AA19" i="2" s="1"/>
  <c r="U15" i="2"/>
  <c r="T12" i="2"/>
  <c r="Y12" i="2" s="1"/>
  <c r="S9" i="2"/>
  <c r="R6" i="2"/>
  <c r="Z6" i="2" s="1"/>
  <c r="S33" i="2"/>
  <c r="S17" i="2"/>
  <c r="T4" i="2"/>
  <c r="R23" i="2"/>
  <c r="Z23" i="2" s="1"/>
  <c r="R7" i="2"/>
  <c r="Z7" i="2" s="1"/>
  <c r="U35" i="2"/>
  <c r="U19" i="2"/>
  <c r="Q7" i="2"/>
  <c r="R39" i="2"/>
  <c r="Z39" i="2" s="1"/>
  <c r="R37" i="2"/>
  <c r="Z37" i="2" s="1"/>
  <c r="S34" i="2"/>
  <c r="R31" i="2"/>
  <c r="Z31" i="2" s="1"/>
  <c r="Q28" i="2"/>
  <c r="U24" i="2"/>
  <c r="T21" i="2"/>
  <c r="Y21" i="2" s="1"/>
  <c r="S18" i="2"/>
  <c r="R15" i="2"/>
  <c r="Z15" i="2" s="1"/>
  <c r="Q12" i="2"/>
  <c r="U8" i="2"/>
  <c r="T5" i="2"/>
  <c r="Y5" i="2" s="1"/>
  <c r="T36" i="2"/>
  <c r="Y36" i="2" s="1"/>
  <c r="U20" i="2"/>
  <c r="Q27" i="2"/>
  <c r="AA27" i="2" s="1"/>
  <c r="R38" i="2"/>
  <c r="Z38" i="2" s="1"/>
  <c r="T29" i="2"/>
  <c r="Y29" i="2" s="1"/>
  <c r="U16" i="2"/>
  <c r="Q4" i="2"/>
  <c r="R26" i="2"/>
  <c r="Z26" i="2" s="1"/>
  <c r="R10" i="2"/>
  <c r="Z10" i="2" s="1"/>
  <c r="Q39" i="2"/>
  <c r="U36" i="2"/>
  <c r="R34" i="2"/>
  <c r="Z34" i="2" s="1"/>
  <c r="Q31" i="2"/>
  <c r="U27" i="2"/>
  <c r="T24" i="2"/>
  <c r="Y24" i="2" s="1"/>
  <c r="S21" i="2"/>
  <c r="R18" i="2"/>
  <c r="Z18" i="2" s="1"/>
  <c r="Q15" i="2"/>
  <c r="U11" i="2"/>
  <c r="T8" i="2"/>
  <c r="Y8" i="2" s="1"/>
  <c r="S5" i="2"/>
  <c r="T35" i="2"/>
  <c r="Y35" i="2" s="1"/>
  <c r="U34" i="2"/>
  <c r="Q34" i="2"/>
  <c r="AA34" i="2" s="1"/>
  <c r="R33" i="2"/>
  <c r="Z33" i="2" s="1"/>
  <c r="S32" i="2"/>
  <c r="T31" i="2"/>
  <c r="Y31" i="2" s="1"/>
  <c r="U30" i="2"/>
  <c r="Q30" i="2"/>
  <c r="R29" i="2"/>
  <c r="Z29" i="2" s="1"/>
  <c r="S28" i="2"/>
  <c r="T27" i="2"/>
  <c r="Y27" i="2" s="1"/>
  <c r="U26" i="2"/>
  <c r="Q26" i="2"/>
  <c r="AA26" i="2" s="1"/>
  <c r="R25" i="2"/>
  <c r="Z25" i="2" s="1"/>
  <c r="S24" i="2"/>
  <c r="T23" i="2"/>
  <c r="Y23" i="2" s="1"/>
  <c r="U22" i="2"/>
  <c r="Q22" i="2"/>
  <c r="R21" i="2"/>
  <c r="Z21" i="2" s="1"/>
  <c r="S20" i="2"/>
  <c r="T19" i="2"/>
  <c r="Y19" i="2" s="1"/>
  <c r="U18" i="2"/>
  <c r="Q18" i="2"/>
  <c r="AA18" i="2" s="1"/>
  <c r="R17" i="2"/>
  <c r="Z17" i="2" s="1"/>
  <c r="S16" i="2"/>
  <c r="T15" i="2"/>
  <c r="Y15" i="2" s="1"/>
  <c r="U14" i="2"/>
  <c r="Q14" i="2"/>
  <c r="R13" i="2"/>
  <c r="Z13" i="2" s="1"/>
  <c r="S12" i="2"/>
  <c r="T11" i="2"/>
  <c r="Y11" i="2" s="1"/>
  <c r="U10" i="2"/>
  <c r="Q10" i="2"/>
  <c r="AA10" i="2" s="1"/>
  <c r="R9" i="2"/>
  <c r="Z9" i="2" s="1"/>
  <c r="S8" i="2"/>
  <c r="T7" i="2"/>
  <c r="Y7" i="2" s="1"/>
  <c r="U6" i="2"/>
  <c r="Q6" i="2"/>
  <c r="R5" i="2"/>
  <c r="Z5" i="2" s="1"/>
  <c r="S4" i="2"/>
  <c r="S39" i="2"/>
  <c r="T38" i="2"/>
  <c r="Y38" i="2" s="1"/>
  <c r="U37" i="2"/>
  <c r="Q37" i="2"/>
  <c r="R36" i="2"/>
  <c r="Z36" i="2" s="1"/>
  <c r="S35" i="2"/>
  <c r="T34" i="2"/>
  <c r="Y34" i="2" s="1"/>
  <c r="U33" i="2"/>
  <c r="Q33" i="2"/>
  <c r="AA33" i="2" s="1"/>
  <c r="R32" i="2"/>
  <c r="Z32" i="2" s="1"/>
  <c r="S31" i="2"/>
  <c r="T30" i="2"/>
  <c r="Y30" i="2" s="1"/>
  <c r="U29" i="2"/>
  <c r="Q29" i="2"/>
  <c r="R28" i="2"/>
  <c r="Z28" i="2" s="1"/>
  <c r="S27" i="2"/>
  <c r="T26" i="2"/>
  <c r="Y26" i="2" s="1"/>
  <c r="U25" i="2"/>
  <c r="Q25" i="2"/>
  <c r="AA25" i="2" s="1"/>
  <c r="R24" i="2"/>
  <c r="Z24" i="2" s="1"/>
  <c r="S23" i="2"/>
  <c r="T22" i="2"/>
  <c r="Y22" i="2" s="1"/>
  <c r="U21" i="2"/>
  <c r="Q21" i="2"/>
  <c r="R20" i="2"/>
  <c r="Z20" i="2" s="1"/>
  <c r="S19" i="2"/>
  <c r="T18" i="2"/>
  <c r="Y18" i="2" s="1"/>
  <c r="U17" i="2"/>
  <c r="Q17" i="2"/>
  <c r="AA17" i="2" s="1"/>
  <c r="R16" i="2"/>
  <c r="Z16" i="2" s="1"/>
  <c r="S15" i="2"/>
  <c r="T14" i="2"/>
  <c r="Y14" i="2" s="1"/>
  <c r="U13" i="2"/>
  <c r="Q13" i="2"/>
  <c r="R12" i="2"/>
  <c r="Z12" i="2" s="1"/>
  <c r="S11" i="2"/>
  <c r="T10" i="2"/>
  <c r="Y10" i="2" s="1"/>
  <c r="U9" i="2"/>
  <c r="Q9" i="2"/>
  <c r="AA9" i="2" s="1"/>
  <c r="R8" i="2"/>
  <c r="Z8" i="2" s="1"/>
  <c r="S7" i="2"/>
  <c r="T6" i="2"/>
  <c r="Y6" i="2" s="1"/>
  <c r="U5" i="2"/>
  <c r="Q5" i="2"/>
  <c r="W18" i="2" l="1"/>
  <c r="E18" i="2" s="1"/>
  <c r="W19" i="2"/>
  <c r="E19" i="2" s="1"/>
  <c r="AA29" i="2"/>
  <c r="W29" i="2"/>
  <c r="E29" i="2" s="1"/>
  <c r="AA23" i="2"/>
  <c r="W23" i="2"/>
  <c r="E23" i="2" s="1"/>
  <c r="AA15" i="2"/>
  <c r="W15" i="2"/>
  <c r="E15" i="2" s="1"/>
  <c r="W27" i="2"/>
  <c r="E27" i="2" s="1"/>
  <c r="AA37" i="2"/>
  <c r="W37" i="2"/>
  <c r="E37" i="2" s="1"/>
  <c r="AA14" i="2"/>
  <c r="W14" i="2"/>
  <c r="E14" i="2" s="1"/>
  <c r="AA28" i="2"/>
  <c r="W28" i="2"/>
  <c r="E28" i="2" s="1"/>
  <c r="W11" i="2"/>
  <c r="E11" i="2" s="1"/>
  <c r="W34" i="2"/>
  <c r="E34" i="2" s="1"/>
  <c r="W32" i="2"/>
  <c r="E32" i="2" s="1"/>
  <c r="W17" i="2"/>
  <c r="E17" i="2" s="1"/>
  <c r="AA4" i="2"/>
  <c r="W4" i="2"/>
  <c r="E4" i="2" s="1"/>
  <c r="AA36" i="2"/>
  <c r="W36" i="2"/>
  <c r="E36" i="2" s="1"/>
  <c r="AA6" i="2"/>
  <c r="W6" i="2"/>
  <c r="E6" i="2" s="1"/>
  <c r="AA5" i="2"/>
  <c r="W5" i="2"/>
  <c r="E5" i="2" s="1"/>
  <c r="AA12" i="2"/>
  <c r="W12" i="2"/>
  <c r="E12" i="2" s="1"/>
  <c r="AA38" i="2"/>
  <c r="W38" i="2"/>
  <c r="E38" i="2" s="1"/>
  <c r="W10" i="2"/>
  <c r="E10" i="2" s="1"/>
  <c r="W16" i="2"/>
  <c r="E16" i="2" s="1"/>
  <c r="AA13" i="2"/>
  <c r="W13" i="2"/>
  <c r="E13" i="2" s="1"/>
  <c r="Y4" i="2"/>
  <c r="W26" i="2"/>
  <c r="E26" i="2" s="1"/>
  <c r="AA21" i="2"/>
  <c r="W21" i="2"/>
  <c r="E21" i="2" s="1"/>
  <c r="AA30" i="2"/>
  <c r="W30" i="2"/>
  <c r="E30" i="2" s="1"/>
  <c r="AA31" i="2"/>
  <c r="W31" i="2"/>
  <c r="E31" i="2" s="1"/>
  <c r="W9" i="2"/>
  <c r="E9" i="2" s="1"/>
  <c r="W33" i="2"/>
  <c r="E33" i="2" s="1"/>
  <c r="W35" i="2"/>
  <c r="E35" i="2" s="1"/>
  <c r="AA39" i="2"/>
  <c r="W39" i="2"/>
  <c r="E39" i="2" s="1"/>
  <c r="AA22" i="2"/>
  <c r="W22" i="2"/>
  <c r="E22" i="2" s="1"/>
  <c r="W25" i="2"/>
  <c r="E25" i="2" s="1"/>
  <c r="AA7" i="2"/>
  <c r="W7" i="2"/>
  <c r="E7" i="2" s="1"/>
  <c r="AA20" i="2"/>
  <c r="W20" i="2"/>
  <c r="E20" i="2" s="1"/>
  <c r="W24" i="2"/>
  <c r="E24" i="2" s="1"/>
  <c r="W8" i="2"/>
  <c r="E8" i="2" s="1"/>
  <c r="G1" i="1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F36" i="29" l="1"/>
  <c r="H36" i="29" s="1"/>
  <c r="J36" i="29" s="1"/>
  <c r="C35" i="25" s="1"/>
  <c r="G6" i="29"/>
  <c r="H6" i="29" s="1"/>
  <c r="J6" i="29" s="1"/>
  <c r="C5" i="25" s="1"/>
  <c r="G14" i="29"/>
  <c r="H14" i="29" s="1"/>
  <c r="J14" i="29" s="1"/>
  <c r="C13" i="25" s="1"/>
  <c r="G22" i="29"/>
  <c r="H22" i="29" s="1"/>
  <c r="J22" i="29" s="1"/>
  <c r="C21" i="25" s="1"/>
  <c r="G30" i="29"/>
  <c r="H30" i="29" s="1"/>
  <c r="J30" i="29" s="1"/>
  <c r="C29" i="25" s="1"/>
  <c r="F40" i="29"/>
  <c r="H40" i="29" s="1"/>
  <c r="J40" i="29" s="1"/>
  <c r="C39" i="25" s="1"/>
  <c r="G8" i="29"/>
  <c r="H8" i="29" s="1"/>
  <c r="J8" i="29" s="1"/>
  <c r="C7" i="25" s="1"/>
  <c r="G16" i="29"/>
  <c r="H16" i="29" s="1"/>
  <c r="J16" i="29" s="1"/>
  <c r="C15" i="25" s="1"/>
  <c r="G24" i="29"/>
  <c r="H24" i="29" s="1"/>
  <c r="J24" i="29" s="1"/>
  <c r="C23" i="25" s="1"/>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H38" i="29" s="1"/>
  <c r="J38" i="29" s="1"/>
  <c r="C37" i="25" s="1"/>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C42" i="29"/>
  <c r="D3"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42" i="29" l="1"/>
  <c r="J42" i="29"/>
  <c r="I42" i="29"/>
  <c r="M41" i="25"/>
  <c r="C41" i="25" l="1"/>
  <c r="D11" i="8" l="1"/>
  <c r="G6" i="26"/>
  <c r="F4" i="2" l="1" a="1"/>
  <c r="F6" i="2" s="1"/>
  <c r="A39" i="2"/>
  <c r="O39" i="2" s="1"/>
  <c r="A35" i="2"/>
  <c r="O35" i="2" s="1"/>
  <c r="A31" i="2"/>
  <c r="O31" i="2" s="1"/>
  <c r="A27" i="2"/>
  <c r="O27" i="2" s="1"/>
  <c r="A23" i="2"/>
  <c r="O23" i="2" s="1"/>
  <c r="A19" i="2"/>
  <c r="O19" i="2" s="1"/>
  <c r="A15" i="2"/>
  <c r="O15" i="2" s="1"/>
  <c r="A11" i="2"/>
  <c r="O11" i="2" s="1"/>
  <c r="A7" i="2"/>
  <c r="O7" i="2" s="1"/>
  <c r="B38" i="2"/>
  <c r="P38" i="2" s="1"/>
  <c r="A38" i="2"/>
  <c r="O38" i="2" s="1"/>
  <c r="B37" i="2"/>
  <c r="P37" i="2" s="1"/>
  <c r="B36" i="2"/>
  <c r="P36" i="2" s="1"/>
  <c r="A36" i="2"/>
  <c r="O36" i="2" s="1"/>
  <c r="B34" i="2"/>
  <c r="P34" i="2" s="1"/>
  <c r="A34" i="2"/>
  <c r="O34" i="2" s="1"/>
  <c r="B33" i="2"/>
  <c r="P33" i="2" s="1"/>
  <c r="B32" i="2"/>
  <c r="P32" i="2" s="1"/>
  <c r="A32" i="2"/>
  <c r="O32" i="2" s="1"/>
  <c r="B30" i="2"/>
  <c r="P30" i="2" s="1"/>
  <c r="A30" i="2"/>
  <c r="O30" i="2" s="1"/>
  <c r="B29" i="2"/>
  <c r="P29" i="2" s="1"/>
  <c r="B28" i="2"/>
  <c r="P28" i="2" s="1"/>
  <c r="A28" i="2"/>
  <c r="O28" i="2" s="1"/>
  <c r="B26" i="2"/>
  <c r="P26" i="2" s="1"/>
  <c r="A26" i="2"/>
  <c r="O26" i="2" s="1"/>
  <c r="B25" i="2"/>
  <c r="P25" i="2" s="1"/>
  <c r="B24" i="2"/>
  <c r="P24" i="2" s="1"/>
  <c r="B22" i="2"/>
  <c r="P22" i="2" s="1"/>
  <c r="A22" i="2"/>
  <c r="O22" i="2" s="1"/>
  <c r="B21" i="2"/>
  <c r="P21" i="2" s="1"/>
  <c r="B20" i="2"/>
  <c r="P20" i="2" s="1"/>
  <c r="A20" i="2"/>
  <c r="O20" i="2" s="1"/>
  <c r="A18" i="2"/>
  <c r="O18" i="2" s="1"/>
  <c r="B17" i="2"/>
  <c r="P17" i="2" s="1"/>
  <c r="B16" i="2"/>
  <c r="P16" i="2" s="1"/>
  <c r="A16" i="2"/>
  <c r="O16" i="2" s="1"/>
  <c r="A14" i="2"/>
  <c r="O14" i="2" s="1"/>
  <c r="B13" i="2"/>
  <c r="P13" i="2" s="1"/>
  <c r="B12" i="2"/>
  <c r="P12" i="2" s="1"/>
  <c r="B10" i="2"/>
  <c r="P10" i="2" s="1"/>
  <c r="A10" i="2"/>
  <c r="O10" i="2" s="1"/>
  <c r="B9" i="2"/>
  <c r="P9" i="2" s="1"/>
  <c r="B8" i="2"/>
  <c r="P8" i="2" s="1"/>
  <c r="B6" i="2"/>
  <c r="P6" i="2" s="1"/>
  <c r="A6" i="2"/>
  <c r="O6" i="2" s="1"/>
  <c r="B5" i="2"/>
  <c r="P5" i="2" s="1"/>
  <c r="B4" i="2"/>
  <c r="P4" i="2" s="1"/>
  <c r="A4" i="2"/>
  <c r="O4" i="2" s="1"/>
  <c r="D39" i="2"/>
  <c r="D40" i="25" s="1"/>
  <c r="D38" i="2"/>
  <c r="D39" i="25" s="1"/>
  <c r="D37" i="2"/>
  <c r="D38" i="25" s="1"/>
  <c r="D36" i="2"/>
  <c r="D37" i="25" s="1"/>
  <c r="D35" i="2"/>
  <c r="D36" i="25" s="1"/>
  <c r="D34" i="2"/>
  <c r="D35" i="25" s="1"/>
  <c r="D33" i="2"/>
  <c r="D34" i="25" s="1"/>
  <c r="D32" i="2"/>
  <c r="D33" i="25" s="1"/>
  <c r="D31" i="2"/>
  <c r="D32" i="25" s="1"/>
  <c r="D30" i="2"/>
  <c r="D31" i="25" s="1"/>
  <c r="D29" i="2"/>
  <c r="D30" i="25" s="1"/>
  <c r="D28" i="2"/>
  <c r="D29" i="25" s="1"/>
  <c r="D27" i="2"/>
  <c r="D28" i="25" s="1"/>
  <c r="D26" i="2"/>
  <c r="D27" i="25" s="1"/>
  <c r="D25" i="2"/>
  <c r="D26" i="25" s="1"/>
  <c r="D24" i="2"/>
  <c r="D25" i="25" s="1"/>
  <c r="D23" i="2"/>
  <c r="D24" i="25" s="1"/>
  <c r="C53" i="4" s="1" a="1"/>
  <c r="D22" i="2"/>
  <c r="D23" i="25" s="1"/>
  <c r="D21" i="2"/>
  <c r="D22" i="25" s="1"/>
  <c r="D20" i="2"/>
  <c r="D21" i="25" s="1"/>
  <c r="D19" i="2"/>
  <c r="D20" i="25" s="1"/>
  <c r="D18" i="2"/>
  <c r="D19" i="25" s="1"/>
  <c r="D17" i="2"/>
  <c r="D18" i="25" s="1"/>
  <c r="D15" i="2"/>
  <c r="D16" i="25" s="1"/>
  <c r="D14" i="2"/>
  <c r="D15" i="25" s="1"/>
  <c r="D13" i="2"/>
  <c r="D14" i="25" s="1"/>
  <c r="D12" i="2"/>
  <c r="D13" i="25" s="1"/>
  <c r="D11" i="2"/>
  <c r="D12" i="25" s="1"/>
  <c r="D10" i="2"/>
  <c r="D11" i="25" s="1"/>
  <c r="D9" i="2"/>
  <c r="D10" i="25" s="1"/>
  <c r="D8" i="2"/>
  <c r="D9" i="25" s="1"/>
  <c r="D7" i="2"/>
  <c r="D8" i="25" s="1"/>
  <c r="D6" i="2"/>
  <c r="D7" i="25" s="1"/>
  <c r="D5" i="2"/>
  <c r="D6" i="25" s="1"/>
  <c r="D4" i="2"/>
  <c r="D5" i="25" s="1"/>
  <c r="L5" i="2"/>
  <c r="K4" i="16"/>
  <c r="C3" i="16"/>
  <c r="B4" i="8"/>
  <c r="D13" i="8"/>
  <c r="D16" i="2"/>
  <c r="D17" i="25" s="1"/>
  <c r="E50" i="7"/>
  <c r="A8" i="2"/>
  <c r="O8" i="2" s="1"/>
  <c r="A13" i="2"/>
  <c r="O13" i="2" s="1"/>
  <c r="B14" i="2"/>
  <c r="P14" i="2" s="1"/>
  <c r="B15" i="2"/>
  <c r="P15" i="2" s="1"/>
  <c r="A24" i="2"/>
  <c r="O24" i="2" s="1"/>
  <c r="A29" i="2"/>
  <c r="O29" i="2" s="1"/>
  <c r="B31" i="2"/>
  <c r="P31" i="2" s="1"/>
  <c r="A12" i="2"/>
  <c r="O12" i="2" s="1"/>
  <c r="A17" i="2"/>
  <c r="O17" i="2" s="1"/>
  <c r="B18" i="2"/>
  <c r="P18" i="2" s="1"/>
  <c r="B19" i="2"/>
  <c r="P19" i="2" s="1"/>
  <c r="A33" i="2"/>
  <c r="O33" i="2" s="1"/>
  <c r="B35" i="2"/>
  <c r="P35" i="2" s="1"/>
  <c r="A9" i="2"/>
  <c r="O9" i="2" s="1"/>
  <c r="B11" i="2"/>
  <c r="P11" i="2" s="1"/>
  <c r="A25" i="2"/>
  <c r="O25" i="2" s="1"/>
  <c r="B27" i="2"/>
  <c r="P27" i="2" s="1"/>
  <c r="A5" i="2"/>
  <c r="O5" i="2" s="1"/>
  <c r="B7" i="2"/>
  <c r="P7" i="2" s="1"/>
  <c r="A21" i="2"/>
  <c r="O21" i="2" s="1"/>
  <c r="B23" i="2"/>
  <c r="P23" i="2" s="1"/>
  <c r="A37" i="2"/>
  <c r="O37" i="2" s="1"/>
  <c r="B39" i="2"/>
  <c r="P39" i="2" s="1"/>
  <c r="AK53" i="4" l="1"/>
  <c r="AF53" i="4"/>
  <c r="AA53" i="4"/>
  <c r="I53" i="4"/>
  <c r="R53" i="4"/>
  <c r="G53" i="4"/>
  <c r="AG53" i="4"/>
  <c r="F53" i="4"/>
  <c r="Z53" i="4"/>
  <c r="M53" i="4"/>
  <c r="N53" i="4"/>
  <c r="V53" i="4"/>
  <c r="U53" i="4"/>
  <c r="AH53" i="4"/>
  <c r="L53" i="4"/>
  <c r="AC53" i="4"/>
  <c r="O53" i="4"/>
  <c r="T53" i="4"/>
  <c r="K53" i="4"/>
  <c r="AB53" i="4"/>
  <c r="S53" i="4"/>
  <c r="AJ53" i="4"/>
  <c r="Q53" i="4"/>
  <c r="AI53" i="4"/>
  <c r="Y53" i="4"/>
  <c r="E53" i="4"/>
  <c r="J53" i="4"/>
  <c r="D53" i="4"/>
  <c r="AD53" i="4"/>
  <c r="AL53" i="4"/>
  <c r="C53" i="4"/>
  <c r="W53" i="4"/>
  <c r="AE53" i="4"/>
  <c r="H53" i="4"/>
  <c r="P53" i="4"/>
  <c r="X53" i="4"/>
  <c r="F31" i="2"/>
  <c r="F26" i="2"/>
  <c r="F27" i="25" s="1"/>
  <c r="F19" i="2"/>
  <c r="F11" i="2"/>
  <c r="F34" i="2"/>
  <c r="F35" i="25" s="1"/>
  <c r="F15" i="2"/>
  <c r="F16" i="25" s="1"/>
  <c r="E6" i="25"/>
  <c r="F35" i="2"/>
  <c r="F36" i="25" s="1"/>
  <c r="F23" i="2"/>
  <c r="F24" i="25" s="1"/>
  <c r="F10" i="2"/>
  <c r="F11" i="25" s="1"/>
  <c r="E27" i="25"/>
  <c r="E38" i="25"/>
  <c r="E22" i="25"/>
  <c r="E32" i="25"/>
  <c r="E11" i="25"/>
  <c r="C32" i="11"/>
  <c r="D41" i="25"/>
  <c r="C9" i="11"/>
  <c r="E5" i="25"/>
  <c r="F20" i="25"/>
  <c r="C24" i="11"/>
  <c r="C14" i="11"/>
  <c r="C12" i="11"/>
  <c r="C26" i="11"/>
  <c r="C11" i="11"/>
  <c r="F7" i="25"/>
  <c r="C18" i="11"/>
  <c r="C30" i="11"/>
  <c r="C22" i="11"/>
  <c r="C27" i="11"/>
  <c r="C35" i="11"/>
  <c r="C41" i="11"/>
  <c r="C10" i="11"/>
  <c r="C19" i="11"/>
  <c r="C31" i="11"/>
  <c r="F32" i="25"/>
  <c r="C36" i="11"/>
  <c r="C39" i="11"/>
  <c r="C20" i="11"/>
  <c r="E16" i="25"/>
  <c r="C28" i="11"/>
  <c r="C43" i="11"/>
  <c r="E40" i="25"/>
  <c r="E35" i="25"/>
  <c r="E24" i="25"/>
  <c r="E19" i="25"/>
  <c r="E14" i="25"/>
  <c r="E8" i="25"/>
  <c r="F39" i="2"/>
  <c r="F27" i="2"/>
  <c r="F28" i="25" s="1"/>
  <c r="F18" i="2"/>
  <c r="F19" i="25" s="1"/>
  <c r="F7" i="2"/>
  <c r="F8" i="25" s="1"/>
  <c r="C15" i="11"/>
  <c r="C25" i="11"/>
  <c r="C38" i="11"/>
  <c r="C21" i="11"/>
  <c r="C13" i="11"/>
  <c r="F12" i="25"/>
  <c r="C16" i="11"/>
  <c r="C23" i="11"/>
  <c r="C33" i="11"/>
  <c r="C42" i="11"/>
  <c r="E36" i="25"/>
  <c r="E31" i="25"/>
  <c r="E26" i="25"/>
  <c r="E20" i="25"/>
  <c r="E15" i="25"/>
  <c r="E10" i="25"/>
  <c r="C34" i="11"/>
  <c r="E30" i="25"/>
  <c r="C17" i="11"/>
  <c r="C29" i="11"/>
  <c r="C37" i="11"/>
  <c r="C40" i="11"/>
  <c r="F40" i="25"/>
  <c r="C44" i="11"/>
  <c r="E39" i="25"/>
  <c r="E34" i="25"/>
  <c r="E28" i="25"/>
  <c r="E23" i="25"/>
  <c r="E18" i="25"/>
  <c r="E12" i="25"/>
  <c r="E7" i="25"/>
  <c r="AB40" i="25"/>
  <c r="AB36" i="25"/>
  <c r="AB32" i="25"/>
  <c r="AB28" i="25"/>
  <c r="AB24" i="25"/>
  <c r="AB20" i="25"/>
  <c r="AB15" i="25"/>
  <c r="AB11" i="25"/>
  <c r="AB7" i="25"/>
  <c r="X39" i="25"/>
  <c r="X35" i="25"/>
  <c r="X31" i="25"/>
  <c r="X27" i="25"/>
  <c r="X23" i="25"/>
  <c r="X19" i="25"/>
  <c r="X14" i="25"/>
  <c r="X10" i="25"/>
  <c r="X6" i="25"/>
  <c r="AB26" i="25"/>
  <c r="AB13" i="25"/>
  <c r="AB5" i="25"/>
  <c r="X33" i="25"/>
  <c r="X25" i="25"/>
  <c r="X16" i="25"/>
  <c r="X12" i="25"/>
  <c r="AB37" i="25"/>
  <c r="AB29" i="25"/>
  <c r="AB21" i="25"/>
  <c r="AB12" i="25"/>
  <c r="X40" i="25"/>
  <c r="X32" i="25"/>
  <c r="X24" i="25"/>
  <c r="X15" i="25"/>
  <c r="X7" i="25"/>
  <c r="AB39" i="25"/>
  <c r="AB35" i="25"/>
  <c r="AB31" i="25"/>
  <c r="AB27" i="25"/>
  <c r="AB23" i="25"/>
  <c r="AB19" i="25"/>
  <c r="AB14" i="25"/>
  <c r="AB10" i="25"/>
  <c r="AB6" i="25"/>
  <c r="X38" i="25"/>
  <c r="X34" i="25"/>
  <c r="X30" i="25"/>
  <c r="X26" i="25"/>
  <c r="X22" i="25"/>
  <c r="X17" i="25"/>
  <c r="X13" i="25"/>
  <c r="X9" i="25"/>
  <c r="X5" i="25"/>
  <c r="AB38" i="25"/>
  <c r="AB34" i="25"/>
  <c r="AB30" i="25"/>
  <c r="AB22" i="25"/>
  <c r="AB17" i="25"/>
  <c r="AB9" i="25"/>
  <c r="X37" i="25"/>
  <c r="X29" i="25"/>
  <c r="X21" i="25"/>
  <c r="X8" i="25"/>
  <c r="AB33" i="25"/>
  <c r="AB25" i="25"/>
  <c r="AB16" i="25"/>
  <c r="AB8" i="25"/>
  <c r="X36" i="25"/>
  <c r="X28" i="25"/>
  <c r="X20" i="25"/>
  <c r="X11" i="25"/>
  <c r="AB18" i="25"/>
  <c r="X18" i="25"/>
  <c r="F38" i="2"/>
  <c r="F39" i="25" s="1"/>
  <c r="F30" i="2"/>
  <c r="F31" i="25" s="1"/>
  <c r="F22" i="2"/>
  <c r="F23" i="25" s="1"/>
  <c r="F14" i="2"/>
  <c r="F15" i="25" s="1"/>
  <c r="F4" i="2"/>
  <c r="F5" i="25" s="1"/>
  <c r="F8" i="2"/>
  <c r="F9" i="25" s="1"/>
  <c r="F12" i="2"/>
  <c r="F13" i="25" s="1"/>
  <c r="F16" i="2"/>
  <c r="F17" i="25" s="1"/>
  <c r="F20" i="2"/>
  <c r="F21" i="25" s="1"/>
  <c r="F24" i="2"/>
  <c r="F25" i="25" s="1"/>
  <c r="F28" i="2"/>
  <c r="F29" i="25" s="1"/>
  <c r="F32" i="2"/>
  <c r="F33" i="25" s="1"/>
  <c r="F36" i="2"/>
  <c r="F37" i="25" s="1"/>
  <c r="F5" i="2"/>
  <c r="F6" i="25" s="1"/>
  <c r="F9" i="2"/>
  <c r="F10" i="25" s="1"/>
  <c r="F13" i="2"/>
  <c r="F14" i="25" s="1"/>
  <c r="F17" i="2"/>
  <c r="F18" i="25" s="1"/>
  <c r="F21" i="2"/>
  <c r="F22" i="25" s="1"/>
  <c r="F25" i="2"/>
  <c r="F26" i="25" s="1"/>
  <c r="F29" i="2"/>
  <c r="F30" i="25" s="1"/>
  <c r="F33" i="2"/>
  <c r="F34" i="25" s="1"/>
  <c r="F37" i="2"/>
  <c r="F38" i="25" s="1"/>
  <c r="E37" i="25"/>
  <c r="E33" i="25"/>
  <c r="E29" i="25"/>
  <c r="E25" i="25"/>
  <c r="E21" i="25"/>
  <c r="E17" i="25"/>
  <c r="E13" i="25"/>
  <c r="E9" i="25"/>
  <c r="AM41" i="25" l="1"/>
  <c r="AL41" i="25"/>
  <c r="AK41" i="25"/>
  <c r="AW41" i="25" s="1"/>
  <c r="AE77" i="4"/>
  <c r="AE60" i="4"/>
  <c r="AE54" i="4"/>
  <c r="AE79" i="4"/>
  <c r="AE55" i="4"/>
  <c r="AE78" i="4"/>
  <c r="AE61" i="4"/>
  <c r="AE71" i="4"/>
  <c r="AE66" i="4"/>
  <c r="AE56" i="4"/>
  <c r="AE67" i="4"/>
  <c r="AE73" i="4"/>
  <c r="AE59" i="4"/>
  <c r="AE64" i="4"/>
  <c r="AE84" i="4"/>
  <c r="AE82" i="4"/>
  <c r="AE63" i="4"/>
  <c r="AE81" i="4"/>
  <c r="AE87" i="4"/>
  <c r="AE57" i="4"/>
  <c r="AE86" i="4"/>
  <c r="AE88" i="4"/>
  <c r="AE89" i="4"/>
  <c r="AE74" i="4"/>
  <c r="AE62" i="4"/>
  <c r="AE65" i="4"/>
  <c r="AE58" i="4"/>
  <c r="AE72" i="4"/>
  <c r="AE68" i="4"/>
  <c r="AE85" i="4"/>
  <c r="AE75" i="4"/>
  <c r="AE76" i="4"/>
  <c r="AE69" i="4"/>
  <c r="AE80" i="4"/>
  <c r="AE83" i="4"/>
  <c r="AE70" i="4"/>
  <c r="AK78" i="4"/>
  <c r="AK82" i="4"/>
  <c r="AK89" i="4"/>
  <c r="AK75" i="4"/>
  <c r="AK74" i="4"/>
  <c r="AK64" i="4"/>
  <c r="AK57" i="4"/>
  <c r="AK66" i="4"/>
  <c r="AK87" i="4"/>
  <c r="AK71" i="4"/>
  <c r="AK60" i="4"/>
  <c r="AK68" i="4"/>
  <c r="AK79" i="4"/>
  <c r="AK81" i="4"/>
  <c r="AK76" i="4"/>
  <c r="AK77" i="4"/>
  <c r="AK63" i="4"/>
  <c r="AK56" i="4"/>
  <c r="AK84" i="4"/>
  <c r="AK83" i="4"/>
  <c r="AK62" i="4"/>
  <c r="AK70" i="4"/>
  <c r="AK59" i="4"/>
  <c r="AK86" i="4"/>
  <c r="AK61" i="4"/>
  <c r="AK69" i="4"/>
  <c r="AK73" i="4"/>
  <c r="AK55" i="4"/>
  <c r="AK67" i="4"/>
  <c r="AK54" i="4"/>
  <c r="AK85" i="4"/>
  <c r="AK72" i="4"/>
  <c r="AK58" i="4"/>
  <c r="AK65" i="4"/>
  <c r="AK88" i="4"/>
  <c r="AK80" i="4"/>
  <c r="W77" i="4"/>
  <c r="W55" i="4"/>
  <c r="W84" i="4"/>
  <c r="W80" i="4"/>
  <c r="W82" i="4"/>
  <c r="W62" i="4"/>
  <c r="W76" i="4"/>
  <c r="W61" i="4"/>
  <c r="W63" i="4"/>
  <c r="W71" i="4"/>
  <c r="W89" i="4"/>
  <c r="W81" i="4"/>
  <c r="W83" i="4"/>
  <c r="W67" i="4"/>
  <c r="W79" i="4"/>
  <c r="W58" i="4"/>
  <c r="W65" i="4"/>
  <c r="W72" i="4"/>
  <c r="W56" i="4"/>
  <c r="W54" i="4"/>
  <c r="W60" i="4"/>
  <c r="W70" i="4"/>
  <c r="W57" i="4"/>
  <c r="W73" i="4"/>
  <c r="W85" i="4"/>
  <c r="W74" i="4"/>
  <c r="W75" i="4"/>
  <c r="W66" i="4"/>
  <c r="W69" i="4"/>
  <c r="W86" i="4"/>
  <c r="W68" i="4"/>
  <c r="W59" i="4"/>
  <c r="W64" i="4"/>
  <c r="W88" i="4"/>
  <c r="W87" i="4"/>
  <c r="W78" i="4"/>
  <c r="AI88" i="4"/>
  <c r="AI79" i="4"/>
  <c r="AI72" i="4"/>
  <c r="AI56" i="4"/>
  <c r="AI83" i="4"/>
  <c r="AI71" i="4"/>
  <c r="AI66" i="4"/>
  <c r="AI82" i="4"/>
  <c r="AI55" i="4"/>
  <c r="AI68" i="4"/>
  <c r="AI86" i="4"/>
  <c r="AI74" i="4"/>
  <c r="AI65" i="4"/>
  <c r="AI81" i="4"/>
  <c r="AI54" i="4"/>
  <c r="AI84" i="4"/>
  <c r="AI57" i="4"/>
  <c r="AI87" i="4"/>
  <c r="AI85" i="4"/>
  <c r="AI76" i="4"/>
  <c r="AI89" i="4"/>
  <c r="AI63" i="4"/>
  <c r="AI59" i="4"/>
  <c r="AI60" i="4"/>
  <c r="AI73" i="4"/>
  <c r="AI69" i="4"/>
  <c r="AI61" i="4"/>
  <c r="AI70" i="4"/>
  <c r="AI77" i="4"/>
  <c r="AI58" i="4"/>
  <c r="AI62" i="4"/>
  <c r="AI80" i="4"/>
  <c r="AI67" i="4"/>
  <c r="AI75" i="4"/>
  <c r="AI64" i="4"/>
  <c r="AI78" i="4"/>
  <c r="AC79" i="4"/>
  <c r="AC81" i="4"/>
  <c r="AC60" i="4"/>
  <c r="AC87" i="4"/>
  <c r="AC55" i="4"/>
  <c r="AC74" i="4"/>
  <c r="AC61" i="4"/>
  <c r="AC67" i="4"/>
  <c r="AC83" i="4"/>
  <c r="AC76" i="4"/>
  <c r="AC69" i="4"/>
  <c r="AC62" i="4"/>
  <c r="AC66" i="4"/>
  <c r="AC73" i="4"/>
  <c r="AC86" i="4"/>
  <c r="AC80" i="4"/>
  <c r="AC54" i="4"/>
  <c r="AC75" i="4"/>
  <c r="AC68" i="4"/>
  <c r="AC64" i="4"/>
  <c r="AC59" i="4"/>
  <c r="AC78" i="4"/>
  <c r="AC85" i="4"/>
  <c r="AC63" i="4"/>
  <c r="AC89" i="4"/>
  <c r="AC58" i="4"/>
  <c r="AC72" i="4"/>
  <c r="AC57" i="4"/>
  <c r="AC82" i="4"/>
  <c r="AC70" i="4"/>
  <c r="AC88" i="4"/>
  <c r="AC84" i="4"/>
  <c r="AC77" i="4"/>
  <c r="AC56" i="4"/>
  <c r="AC65" i="4"/>
  <c r="AC71" i="4"/>
  <c r="F56" i="4"/>
  <c r="F86" i="4"/>
  <c r="F88" i="4"/>
  <c r="F83" i="4"/>
  <c r="F65" i="4"/>
  <c r="F69" i="4"/>
  <c r="F78" i="4"/>
  <c r="F80" i="4"/>
  <c r="F79" i="4"/>
  <c r="F57" i="4"/>
  <c r="F84" i="4"/>
  <c r="F63" i="4"/>
  <c r="F62" i="4"/>
  <c r="F54" i="4"/>
  <c r="F64" i="4"/>
  <c r="F67" i="4"/>
  <c r="F75" i="4"/>
  <c r="F72" i="4"/>
  <c r="F73" i="4"/>
  <c r="F76" i="4"/>
  <c r="F77" i="4"/>
  <c r="F68" i="4"/>
  <c r="F87" i="4"/>
  <c r="F60" i="4"/>
  <c r="F82" i="4"/>
  <c r="F55" i="4"/>
  <c r="F61" i="4"/>
  <c r="F85" i="4"/>
  <c r="F58" i="4"/>
  <c r="F66" i="4"/>
  <c r="F74" i="4"/>
  <c r="F81" i="4"/>
  <c r="F89" i="4"/>
  <c r="F59" i="4"/>
  <c r="F71" i="4"/>
  <c r="F70" i="4"/>
  <c r="C81" i="4"/>
  <c r="C82" i="4"/>
  <c r="C80" i="4"/>
  <c r="C55" i="4"/>
  <c r="C85" i="4"/>
  <c r="C84" i="4"/>
  <c r="C78" i="4"/>
  <c r="C67" i="4"/>
  <c r="C61" i="4"/>
  <c r="C77" i="4"/>
  <c r="C79" i="4"/>
  <c r="C66" i="4"/>
  <c r="C68" i="4"/>
  <c r="C58" i="4"/>
  <c r="C72" i="4"/>
  <c r="C70" i="4"/>
  <c r="C62" i="4"/>
  <c r="C65" i="4"/>
  <c r="C86" i="4"/>
  <c r="C57" i="4"/>
  <c r="C89" i="4"/>
  <c r="C54" i="4"/>
  <c r="C60" i="4"/>
  <c r="C73" i="4"/>
  <c r="C69" i="4"/>
  <c r="C88" i="4"/>
  <c r="C64" i="4"/>
  <c r="C83" i="4"/>
  <c r="C56" i="4"/>
  <c r="C75" i="4"/>
  <c r="C59" i="4"/>
  <c r="C71" i="4"/>
  <c r="C63" i="4"/>
  <c r="C74" i="4"/>
  <c r="C76" i="4"/>
  <c r="C87" i="4"/>
  <c r="AM53" i="4"/>
  <c r="Q86" i="4"/>
  <c r="Q74" i="4"/>
  <c r="Q82" i="4"/>
  <c r="Q60" i="4"/>
  <c r="Q85" i="4"/>
  <c r="Q73" i="4"/>
  <c r="Q84" i="4"/>
  <c r="Q67" i="4"/>
  <c r="Q55" i="4"/>
  <c r="Q78" i="4"/>
  <c r="Q68" i="4"/>
  <c r="Q70" i="4"/>
  <c r="Q89" i="4"/>
  <c r="Q75" i="4"/>
  <c r="Q56" i="4"/>
  <c r="Q79" i="4"/>
  <c r="Q76" i="4"/>
  <c r="Q66" i="4"/>
  <c r="Q61" i="4"/>
  <c r="Q58" i="4"/>
  <c r="Q83" i="4"/>
  <c r="Q59" i="4"/>
  <c r="Q77" i="4"/>
  <c r="Q80" i="4"/>
  <c r="Q57" i="4"/>
  <c r="Q88" i="4"/>
  <c r="Q65" i="4"/>
  <c r="Q62" i="4"/>
  <c r="Q72" i="4"/>
  <c r="Q54" i="4"/>
  <c r="Q87" i="4"/>
  <c r="Q64" i="4"/>
  <c r="Q71" i="4"/>
  <c r="Q63" i="4"/>
  <c r="Q69" i="4"/>
  <c r="Q81" i="4"/>
  <c r="L80" i="4"/>
  <c r="L74" i="4"/>
  <c r="L61" i="4"/>
  <c r="L59" i="4"/>
  <c r="L86" i="4"/>
  <c r="L73" i="4"/>
  <c r="L85" i="4"/>
  <c r="L54" i="4"/>
  <c r="L89" i="4"/>
  <c r="L83" i="4"/>
  <c r="L71" i="4"/>
  <c r="L87" i="4"/>
  <c r="L57" i="4"/>
  <c r="L79" i="4"/>
  <c r="L70" i="4"/>
  <c r="L82" i="4"/>
  <c r="L60" i="4"/>
  <c r="L64" i="4"/>
  <c r="L84" i="4"/>
  <c r="L66" i="4"/>
  <c r="L62" i="4"/>
  <c r="L69" i="4"/>
  <c r="L56" i="4"/>
  <c r="L77" i="4"/>
  <c r="L76" i="4"/>
  <c r="L72" i="4"/>
  <c r="L65" i="4"/>
  <c r="L75" i="4"/>
  <c r="L81" i="4"/>
  <c r="L88" i="4"/>
  <c r="L78" i="4"/>
  <c r="L67" i="4"/>
  <c r="L63" i="4"/>
  <c r="L58" i="4"/>
  <c r="L68" i="4"/>
  <c r="L55" i="4"/>
  <c r="AG77" i="4"/>
  <c r="AG82" i="4"/>
  <c r="AG63" i="4"/>
  <c r="AG56" i="4"/>
  <c r="AG55" i="4"/>
  <c r="AG78" i="4"/>
  <c r="AG65" i="4"/>
  <c r="AG76" i="4"/>
  <c r="AG54" i="4"/>
  <c r="AG87" i="4"/>
  <c r="AG89" i="4"/>
  <c r="AG80" i="4"/>
  <c r="AG61" i="4"/>
  <c r="AG57" i="4"/>
  <c r="AG79" i="4"/>
  <c r="AG81" i="4"/>
  <c r="AG68" i="4"/>
  <c r="AG58" i="4"/>
  <c r="AG67" i="4"/>
  <c r="AG64" i="4"/>
  <c r="AG62" i="4"/>
  <c r="AG84" i="4"/>
  <c r="AG59" i="4"/>
  <c r="AG88" i="4"/>
  <c r="AG72" i="4"/>
  <c r="AG73" i="4"/>
  <c r="AG83" i="4"/>
  <c r="AG71" i="4"/>
  <c r="AG69" i="4"/>
  <c r="AG86" i="4"/>
  <c r="AG66" i="4"/>
  <c r="AG74" i="4"/>
  <c r="AG70" i="4"/>
  <c r="AG60" i="4"/>
  <c r="AG75" i="4"/>
  <c r="AG85" i="4"/>
  <c r="Y77" i="4"/>
  <c r="Y64" i="4"/>
  <c r="Y71" i="4"/>
  <c r="Y59" i="4"/>
  <c r="Y62" i="4"/>
  <c r="Y78" i="4"/>
  <c r="Y76" i="4"/>
  <c r="Y67" i="4"/>
  <c r="Y70" i="4"/>
  <c r="Y87" i="4"/>
  <c r="Y89" i="4"/>
  <c r="Y74" i="4"/>
  <c r="Y79" i="4"/>
  <c r="Y81" i="4"/>
  <c r="Y68" i="4"/>
  <c r="Y88" i="4"/>
  <c r="Y63" i="4"/>
  <c r="Y69" i="4"/>
  <c r="Y83" i="4"/>
  <c r="Y66" i="4"/>
  <c r="Y57" i="4"/>
  <c r="Y84" i="4"/>
  <c r="Y56" i="4"/>
  <c r="Y60" i="4"/>
  <c r="Y82" i="4"/>
  <c r="Y61" i="4"/>
  <c r="Y85" i="4"/>
  <c r="Y65" i="4"/>
  <c r="Y80" i="4"/>
  <c r="Y72" i="4"/>
  <c r="Y73" i="4"/>
  <c r="Y75" i="4"/>
  <c r="Y58" i="4"/>
  <c r="Y55" i="4"/>
  <c r="Y54" i="4"/>
  <c r="Y86" i="4"/>
  <c r="AL76" i="4"/>
  <c r="AL79" i="4"/>
  <c r="AL70" i="4"/>
  <c r="AL55" i="4"/>
  <c r="AL71" i="4"/>
  <c r="AL83" i="4"/>
  <c r="AL87" i="4"/>
  <c r="AL63" i="4"/>
  <c r="AL62" i="4"/>
  <c r="AL58" i="4"/>
  <c r="AL82" i="4"/>
  <c r="AL65" i="4"/>
  <c r="AL88" i="4"/>
  <c r="AL86" i="4"/>
  <c r="AL72" i="4"/>
  <c r="AL57" i="4"/>
  <c r="AL64" i="4"/>
  <c r="AL81" i="4"/>
  <c r="AL67" i="4"/>
  <c r="AL77" i="4"/>
  <c r="AL61" i="4"/>
  <c r="AL78" i="4"/>
  <c r="AL74" i="4"/>
  <c r="AL66" i="4"/>
  <c r="AL89" i="4"/>
  <c r="AL60" i="4"/>
  <c r="AL84" i="4"/>
  <c r="AL85" i="4"/>
  <c r="AL75" i="4"/>
  <c r="AL68" i="4"/>
  <c r="AL73" i="4"/>
  <c r="AL80" i="4"/>
  <c r="AL69" i="4"/>
  <c r="AL59" i="4"/>
  <c r="AL54" i="4"/>
  <c r="AL56" i="4"/>
  <c r="AJ83" i="4"/>
  <c r="AJ77" i="4"/>
  <c r="AJ70" i="4"/>
  <c r="AJ75" i="4"/>
  <c r="AJ87" i="4"/>
  <c r="AJ60" i="4"/>
  <c r="AJ84" i="4"/>
  <c r="AJ71" i="4"/>
  <c r="AJ57" i="4"/>
  <c r="AJ69" i="4"/>
  <c r="AJ82" i="4"/>
  <c r="AJ54" i="4"/>
  <c r="AJ68" i="4"/>
  <c r="AJ56" i="4"/>
  <c r="AJ72" i="4"/>
  <c r="AJ58" i="4"/>
  <c r="AJ66" i="4"/>
  <c r="AJ64" i="4"/>
  <c r="AJ88" i="4"/>
  <c r="AJ59" i="4"/>
  <c r="AJ74" i="4"/>
  <c r="AJ63" i="4"/>
  <c r="AJ67" i="4"/>
  <c r="AJ80" i="4"/>
  <c r="AJ55" i="4"/>
  <c r="AJ79" i="4"/>
  <c r="AJ62" i="4"/>
  <c r="AJ81" i="4"/>
  <c r="AJ76" i="4"/>
  <c r="AJ73" i="4"/>
  <c r="AJ61" i="4"/>
  <c r="AJ89" i="4"/>
  <c r="AJ65" i="4"/>
  <c r="AJ85" i="4"/>
  <c r="AJ78" i="4"/>
  <c r="AJ86" i="4"/>
  <c r="AH55" i="4"/>
  <c r="AH54" i="4"/>
  <c r="AH82" i="4"/>
  <c r="AH84" i="4"/>
  <c r="AH74" i="4"/>
  <c r="AH61" i="4"/>
  <c r="AH75" i="4"/>
  <c r="AH56" i="4"/>
  <c r="AH85" i="4"/>
  <c r="AH76" i="4"/>
  <c r="AH63" i="4"/>
  <c r="AH65" i="4"/>
  <c r="AH88" i="4"/>
  <c r="AH77" i="4"/>
  <c r="AH78" i="4"/>
  <c r="AH73" i="4"/>
  <c r="AH81" i="4"/>
  <c r="AH64" i="4"/>
  <c r="AH67" i="4"/>
  <c r="AH87" i="4"/>
  <c r="AH57" i="4"/>
  <c r="AH70" i="4"/>
  <c r="AH83" i="4"/>
  <c r="AH89" i="4"/>
  <c r="AH72" i="4"/>
  <c r="AH71" i="4"/>
  <c r="AH60" i="4"/>
  <c r="AH66" i="4"/>
  <c r="AH69" i="4"/>
  <c r="AH58" i="4"/>
  <c r="AH79" i="4"/>
  <c r="AH80" i="4"/>
  <c r="AH62" i="4"/>
  <c r="AH86" i="4"/>
  <c r="AH68" i="4"/>
  <c r="AH59" i="4"/>
  <c r="G72" i="4"/>
  <c r="G75" i="4"/>
  <c r="G71" i="4"/>
  <c r="G74" i="4"/>
  <c r="G57" i="4"/>
  <c r="G63" i="4"/>
  <c r="G81" i="4"/>
  <c r="G64" i="4"/>
  <c r="G73" i="4"/>
  <c r="G83" i="4"/>
  <c r="G86" i="4"/>
  <c r="G66" i="4"/>
  <c r="G68" i="4"/>
  <c r="G82" i="4"/>
  <c r="G56" i="4"/>
  <c r="G60" i="4"/>
  <c r="G80" i="4"/>
  <c r="G58" i="4"/>
  <c r="G59" i="4"/>
  <c r="G61" i="4"/>
  <c r="G78" i="4"/>
  <c r="G87" i="4"/>
  <c r="G77" i="4"/>
  <c r="G89" i="4"/>
  <c r="G65" i="4"/>
  <c r="G79" i="4"/>
  <c r="G85" i="4"/>
  <c r="G54" i="4"/>
  <c r="G84" i="4"/>
  <c r="G76" i="4"/>
  <c r="G70" i="4"/>
  <c r="G69" i="4"/>
  <c r="G88" i="4"/>
  <c r="G55" i="4"/>
  <c r="G67" i="4"/>
  <c r="G62" i="4"/>
  <c r="AD89" i="4"/>
  <c r="AD80" i="4"/>
  <c r="AD64" i="4"/>
  <c r="AD69" i="4"/>
  <c r="AD84" i="4"/>
  <c r="AD72" i="4"/>
  <c r="AD67" i="4"/>
  <c r="AD58" i="4"/>
  <c r="AD78" i="4"/>
  <c r="AD73" i="4"/>
  <c r="AD68" i="4"/>
  <c r="AD87" i="4"/>
  <c r="AD60" i="4"/>
  <c r="AD82" i="4"/>
  <c r="AD61" i="4"/>
  <c r="AD85" i="4"/>
  <c r="AD55" i="4"/>
  <c r="AD70" i="4"/>
  <c r="AD66" i="4"/>
  <c r="AD76" i="4"/>
  <c r="AD63" i="4"/>
  <c r="AD57" i="4"/>
  <c r="AD83" i="4"/>
  <c r="AD79" i="4"/>
  <c r="AD75" i="4"/>
  <c r="AD77" i="4"/>
  <c r="AD81" i="4"/>
  <c r="AD88" i="4"/>
  <c r="AD74" i="4"/>
  <c r="AD65" i="4"/>
  <c r="AD86" i="4"/>
  <c r="AD62" i="4"/>
  <c r="AD56" i="4"/>
  <c r="AD54" i="4"/>
  <c r="AD71" i="4"/>
  <c r="AD59" i="4"/>
  <c r="S85" i="4"/>
  <c r="S84" i="4"/>
  <c r="S63" i="4"/>
  <c r="S56" i="4"/>
  <c r="S77" i="4"/>
  <c r="S87" i="4"/>
  <c r="S66" i="4"/>
  <c r="S59" i="4"/>
  <c r="S76" i="4"/>
  <c r="S61" i="4"/>
  <c r="S62" i="4"/>
  <c r="S80" i="4"/>
  <c r="S71" i="4"/>
  <c r="S89" i="4"/>
  <c r="S54" i="4"/>
  <c r="S88" i="4"/>
  <c r="S70" i="4"/>
  <c r="S64" i="4"/>
  <c r="S83" i="4"/>
  <c r="S74" i="4"/>
  <c r="S75" i="4"/>
  <c r="S73" i="4"/>
  <c r="S86" i="4"/>
  <c r="S67" i="4"/>
  <c r="S82" i="4"/>
  <c r="S78" i="4"/>
  <c r="S69" i="4"/>
  <c r="S57" i="4"/>
  <c r="S79" i="4"/>
  <c r="S81" i="4"/>
  <c r="S68" i="4"/>
  <c r="S55" i="4"/>
  <c r="S72" i="4"/>
  <c r="S65" i="4"/>
  <c r="S60" i="4"/>
  <c r="S58" i="4"/>
  <c r="U58" i="4"/>
  <c r="U66" i="4"/>
  <c r="U56" i="4"/>
  <c r="U65" i="4"/>
  <c r="U73" i="4"/>
  <c r="U87" i="4"/>
  <c r="U74" i="4"/>
  <c r="U85" i="4"/>
  <c r="U78" i="4"/>
  <c r="U84" i="4"/>
  <c r="U82" i="4"/>
  <c r="U54" i="4"/>
  <c r="U61" i="4"/>
  <c r="U69" i="4"/>
  <c r="U88" i="4"/>
  <c r="U72" i="4"/>
  <c r="U68" i="4"/>
  <c r="U79" i="4"/>
  <c r="U81" i="4"/>
  <c r="U75" i="4"/>
  <c r="U77" i="4"/>
  <c r="U80" i="4"/>
  <c r="U83" i="4"/>
  <c r="U64" i="4"/>
  <c r="U89" i="4"/>
  <c r="U70" i="4"/>
  <c r="U59" i="4"/>
  <c r="U57" i="4"/>
  <c r="U55" i="4"/>
  <c r="U67" i="4"/>
  <c r="U62" i="4"/>
  <c r="U60" i="4"/>
  <c r="U76" i="4"/>
  <c r="U63" i="4"/>
  <c r="U86" i="4"/>
  <c r="U71" i="4"/>
  <c r="R89" i="4"/>
  <c r="R73" i="4"/>
  <c r="R61" i="4"/>
  <c r="R60" i="4"/>
  <c r="R88" i="4"/>
  <c r="R83" i="4"/>
  <c r="R71" i="4"/>
  <c r="R59" i="4"/>
  <c r="R74" i="4"/>
  <c r="R85" i="4"/>
  <c r="R87" i="4"/>
  <c r="R62" i="4"/>
  <c r="R58" i="4"/>
  <c r="R80" i="4"/>
  <c r="R81" i="4"/>
  <c r="R75" i="4"/>
  <c r="R64" i="4"/>
  <c r="R63" i="4"/>
  <c r="R54" i="4"/>
  <c r="R67" i="4"/>
  <c r="R84" i="4"/>
  <c r="R76" i="4"/>
  <c r="R66" i="4"/>
  <c r="R55" i="4"/>
  <c r="R82" i="4"/>
  <c r="R69" i="4"/>
  <c r="R65" i="4"/>
  <c r="R77" i="4"/>
  <c r="R72" i="4"/>
  <c r="R68" i="4"/>
  <c r="R56" i="4"/>
  <c r="R79" i="4"/>
  <c r="R57" i="4"/>
  <c r="R86" i="4"/>
  <c r="R78" i="4"/>
  <c r="R70" i="4"/>
  <c r="O88" i="4"/>
  <c r="O70" i="4"/>
  <c r="O71" i="4"/>
  <c r="O89" i="4"/>
  <c r="O80" i="4"/>
  <c r="O62" i="4"/>
  <c r="O69" i="4"/>
  <c r="O75" i="4"/>
  <c r="O78" i="4"/>
  <c r="O66" i="4"/>
  <c r="O76" i="4"/>
  <c r="O67" i="4"/>
  <c r="O85" i="4"/>
  <c r="O63" i="4"/>
  <c r="O81" i="4"/>
  <c r="O86" i="4"/>
  <c r="O72" i="4"/>
  <c r="O84" i="4"/>
  <c r="O68" i="4"/>
  <c r="O87" i="4"/>
  <c r="O60" i="4"/>
  <c r="O79" i="4"/>
  <c r="O55" i="4"/>
  <c r="O74" i="4"/>
  <c r="O56" i="4"/>
  <c r="O77" i="4"/>
  <c r="O73" i="4"/>
  <c r="O65" i="4"/>
  <c r="O82" i="4"/>
  <c r="O83" i="4"/>
  <c r="O58" i="4"/>
  <c r="O59" i="4"/>
  <c r="O57" i="4"/>
  <c r="O64" i="4"/>
  <c r="O61" i="4"/>
  <c r="O54" i="4"/>
  <c r="X87" i="4"/>
  <c r="X75" i="4"/>
  <c r="X65" i="4"/>
  <c r="X55" i="4"/>
  <c r="X59" i="4"/>
  <c r="X80" i="4"/>
  <c r="X81" i="4"/>
  <c r="X68" i="4"/>
  <c r="X64" i="4"/>
  <c r="X88" i="4"/>
  <c r="X70" i="4"/>
  <c r="X67" i="4"/>
  <c r="X83" i="4"/>
  <c r="X62" i="4"/>
  <c r="X84" i="4"/>
  <c r="X69" i="4"/>
  <c r="X73" i="4"/>
  <c r="X57" i="4"/>
  <c r="X61" i="4"/>
  <c r="X60" i="4"/>
  <c r="X85" i="4"/>
  <c r="X63" i="4"/>
  <c r="X76" i="4"/>
  <c r="X72" i="4"/>
  <c r="X82" i="4"/>
  <c r="X89" i="4"/>
  <c r="X71" i="4"/>
  <c r="X54" i="4"/>
  <c r="X77" i="4"/>
  <c r="X78" i="4"/>
  <c r="X79" i="4"/>
  <c r="X74" i="4"/>
  <c r="X58" i="4"/>
  <c r="X56" i="4"/>
  <c r="X66" i="4"/>
  <c r="X86" i="4"/>
  <c r="D74" i="4"/>
  <c r="D66" i="4"/>
  <c r="D54" i="4"/>
  <c r="D80" i="4"/>
  <c r="D87" i="4"/>
  <c r="D82" i="4"/>
  <c r="D88" i="4"/>
  <c r="D72" i="4"/>
  <c r="D58" i="4"/>
  <c r="D86" i="4"/>
  <c r="D83" i="4"/>
  <c r="D64" i="4"/>
  <c r="D59" i="4"/>
  <c r="D76" i="4"/>
  <c r="D85" i="4"/>
  <c r="D68" i="4"/>
  <c r="D71" i="4"/>
  <c r="D70" i="4"/>
  <c r="D60" i="4"/>
  <c r="D55" i="4"/>
  <c r="D69" i="4"/>
  <c r="D57" i="4"/>
  <c r="D77" i="4"/>
  <c r="D67" i="4"/>
  <c r="D61" i="4"/>
  <c r="D62" i="4"/>
  <c r="D84" i="4"/>
  <c r="D81" i="4"/>
  <c r="D73" i="4"/>
  <c r="D78" i="4"/>
  <c r="D79" i="4"/>
  <c r="D89" i="4"/>
  <c r="D75" i="4"/>
  <c r="D56" i="4"/>
  <c r="D63" i="4"/>
  <c r="D65" i="4"/>
  <c r="AB86" i="4"/>
  <c r="AB73" i="4"/>
  <c r="AB87" i="4"/>
  <c r="AB54" i="4"/>
  <c r="AB70" i="4"/>
  <c r="AB75" i="4"/>
  <c r="AB72" i="4"/>
  <c r="AB81" i="4"/>
  <c r="AB79" i="4"/>
  <c r="AB71" i="4"/>
  <c r="AB66" i="4"/>
  <c r="AB61" i="4"/>
  <c r="AB60" i="4"/>
  <c r="AB83" i="4"/>
  <c r="AB55" i="4"/>
  <c r="AB74" i="4"/>
  <c r="AB85" i="4"/>
  <c r="AB76" i="4"/>
  <c r="AB65" i="4"/>
  <c r="AB80" i="4"/>
  <c r="AB84" i="4"/>
  <c r="AB89" i="4"/>
  <c r="AB78" i="4"/>
  <c r="AB56" i="4"/>
  <c r="AB82" i="4"/>
  <c r="AB63" i="4"/>
  <c r="AB68" i="4"/>
  <c r="AB88" i="4"/>
  <c r="AB57" i="4"/>
  <c r="AB77" i="4"/>
  <c r="AB62" i="4"/>
  <c r="AB59" i="4"/>
  <c r="AB58" i="4"/>
  <c r="AB64" i="4"/>
  <c r="AB67" i="4"/>
  <c r="AB69" i="4"/>
  <c r="V88" i="4"/>
  <c r="V63" i="4"/>
  <c r="V74" i="4"/>
  <c r="V67" i="4"/>
  <c r="V78" i="4"/>
  <c r="V82" i="4"/>
  <c r="V87" i="4"/>
  <c r="V79" i="4"/>
  <c r="V73" i="4"/>
  <c r="V58" i="4"/>
  <c r="V60" i="4"/>
  <c r="V77" i="4"/>
  <c r="V56" i="4"/>
  <c r="V59" i="4"/>
  <c r="V83" i="4"/>
  <c r="V72" i="4"/>
  <c r="V69" i="4"/>
  <c r="V66" i="4"/>
  <c r="V81" i="4"/>
  <c r="V57" i="4"/>
  <c r="V85" i="4"/>
  <c r="V68" i="4"/>
  <c r="V70" i="4"/>
  <c r="V86" i="4"/>
  <c r="V65" i="4"/>
  <c r="V71" i="4"/>
  <c r="V80" i="4"/>
  <c r="V75" i="4"/>
  <c r="V76" i="4"/>
  <c r="V54" i="4"/>
  <c r="V84" i="4"/>
  <c r="V64" i="4"/>
  <c r="V55" i="4"/>
  <c r="V89" i="4"/>
  <c r="V62" i="4"/>
  <c r="V61" i="4"/>
  <c r="I85" i="4"/>
  <c r="I73" i="4"/>
  <c r="I71" i="4"/>
  <c r="I56" i="4"/>
  <c r="I54" i="4"/>
  <c r="I86" i="4"/>
  <c r="I72" i="4"/>
  <c r="I58" i="4"/>
  <c r="I62" i="4"/>
  <c r="I87" i="4"/>
  <c r="I64" i="4"/>
  <c r="I76" i="4"/>
  <c r="I60" i="4"/>
  <c r="I79" i="4"/>
  <c r="I82" i="4"/>
  <c r="I61" i="4"/>
  <c r="I57" i="4"/>
  <c r="I83" i="4"/>
  <c r="I68" i="4"/>
  <c r="I59" i="4"/>
  <c r="I66" i="4"/>
  <c r="I78" i="4"/>
  <c r="I80" i="4"/>
  <c r="I84" i="4"/>
  <c r="I89" i="4"/>
  <c r="I63" i="4"/>
  <c r="I67" i="4"/>
  <c r="I81" i="4"/>
  <c r="I55" i="4"/>
  <c r="I69" i="4"/>
  <c r="I70" i="4"/>
  <c r="I88" i="4"/>
  <c r="I75" i="4"/>
  <c r="I65" i="4"/>
  <c r="I77" i="4"/>
  <c r="I74" i="4"/>
  <c r="Z89" i="4"/>
  <c r="Z68" i="4"/>
  <c r="Z75" i="4"/>
  <c r="Z65" i="4"/>
  <c r="Z88" i="4"/>
  <c r="Z77" i="4"/>
  <c r="Z71" i="4"/>
  <c r="Z64" i="4"/>
  <c r="Z55" i="4"/>
  <c r="Z76" i="4"/>
  <c r="Z83" i="4"/>
  <c r="Z57" i="4"/>
  <c r="Z82" i="4"/>
  <c r="Z67" i="4"/>
  <c r="Z66" i="4"/>
  <c r="Z62" i="4"/>
  <c r="Z86" i="4"/>
  <c r="Z79" i="4"/>
  <c r="Z70" i="4"/>
  <c r="Z78" i="4"/>
  <c r="Z56" i="4"/>
  <c r="Z84" i="4"/>
  <c r="Z73" i="4"/>
  <c r="Z81" i="4"/>
  <c r="Z72" i="4"/>
  <c r="Z59" i="4"/>
  <c r="Z63" i="4"/>
  <c r="Z58" i="4"/>
  <c r="Z80" i="4"/>
  <c r="Z87" i="4"/>
  <c r="Z74" i="4"/>
  <c r="Z61" i="4"/>
  <c r="Z60" i="4"/>
  <c r="Z85" i="4"/>
  <c r="Z69" i="4"/>
  <c r="Z54" i="4"/>
  <c r="P82" i="4"/>
  <c r="P83" i="4"/>
  <c r="P78" i="4"/>
  <c r="P81" i="4"/>
  <c r="P71" i="4"/>
  <c r="P54" i="4"/>
  <c r="P85" i="4"/>
  <c r="P89" i="4"/>
  <c r="P65" i="4"/>
  <c r="P58" i="4"/>
  <c r="P76" i="4"/>
  <c r="P56" i="4"/>
  <c r="P68" i="4"/>
  <c r="P86" i="4"/>
  <c r="P59" i="4"/>
  <c r="P88" i="4"/>
  <c r="P72" i="4"/>
  <c r="P60" i="4"/>
  <c r="P62" i="4"/>
  <c r="P80" i="4"/>
  <c r="P70" i="4"/>
  <c r="P75" i="4"/>
  <c r="P87" i="4"/>
  <c r="P55" i="4"/>
  <c r="P79" i="4"/>
  <c r="P66" i="4"/>
  <c r="P69" i="4"/>
  <c r="P77" i="4"/>
  <c r="P57" i="4"/>
  <c r="P74" i="4"/>
  <c r="P84" i="4"/>
  <c r="P67" i="4"/>
  <c r="P73" i="4"/>
  <c r="P63" i="4"/>
  <c r="P61" i="4"/>
  <c r="P64" i="4"/>
  <c r="J81" i="4"/>
  <c r="J87" i="4"/>
  <c r="J74" i="4"/>
  <c r="J57" i="4"/>
  <c r="J80" i="4"/>
  <c r="J79" i="4"/>
  <c r="J77" i="4"/>
  <c r="J65" i="4"/>
  <c r="J64" i="4"/>
  <c r="J86" i="4"/>
  <c r="J75" i="4"/>
  <c r="J69" i="4"/>
  <c r="J59" i="4"/>
  <c r="J78" i="4"/>
  <c r="J83" i="4"/>
  <c r="J61" i="4"/>
  <c r="J58" i="4"/>
  <c r="J84" i="4"/>
  <c r="J56" i="4"/>
  <c r="J76" i="4"/>
  <c r="J62" i="4"/>
  <c r="J82" i="4"/>
  <c r="J71" i="4"/>
  <c r="J70" i="4"/>
  <c r="J73" i="4"/>
  <c r="J85" i="4"/>
  <c r="J63" i="4"/>
  <c r="J54" i="4"/>
  <c r="J88" i="4"/>
  <c r="J66" i="4"/>
  <c r="J60" i="4"/>
  <c r="J89" i="4"/>
  <c r="J67" i="4"/>
  <c r="J68" i="4"/>
  <c r="J72" i="4"/>
  <c r="J55" i="4"/>
  <c r="K83" i="4"/>
  <c r="K82" i="4"/>
  <c r="K66" i="4"/>
  <c r="K65" i="4"/>
  <c r="K75" i="4"/>
  <c r="K78" i="4"/>
  <c r="K69" i="4"/>
  <c r="K59" i="4"/>
  <c r="K89" i="4"/>
  <c r="K71" i="4"/>
  <c r="K72" i="4"/>
  <c r="K80" i="4"/>
  <c r="K61" i="4"/>
  <c r="K85" i="4"/>
  <c r="K76" i="4"/>
  <c r="K74" i="4"/>
  <c r="K67" i="4"/>
  <c r="K81" i="4"/>
  <c r="K63" i="4"/>
  <c r="K54" i="4"/>
  <c r="K60" i="4"/>
  <c r="K73" i="4"/>
  <c r="K84" i="4"/>
  <c r="K57" i="4"/>
  <c r="K87" i="4"/>
  <c r="K79" i="4"/>
  <c r="K77" i="4"/>
  <c r="K64" i="4"/>
  <c r="K88" i="4"/>
  <c r="K86" i="4"/>
  <c r="K70" i="4"/>
  <c r="K68" i="4"/>
  <c r="K56" i="4"/>
  <c r="K62" i="4"/>
  <c r="K55" i="4"/>
  <c r="K58" i="4"/>
  <c r="N86" i="4"/>
  <c r="N77" i="4"/>
  <c r="N64" i="4"/>
  <c r="N61" i="4"/>
  <c r="N78" i="4"/>
  <c r="N88" i="4"/>
  <c r="N67" i="4"/>
  <c r="N57" i="4"/>
  <c r="N72" i="4"/>
  <c r="N74" i="4"/>
  <c r="N55" i="4"/>
  <c r="N84" i="4"/>
  <c r="N65" i="4"/>
  <c r="N76" i="4"/>
  <c r="N75" i="4"/>
  <c r="N87" i="4"/>
  <c r="N69" i="4"/>
  <c r="N81" i="4"/>
  <c r="N70" i="4"/>
  <c r="N89" i="4"/>
  <c r="N71" i="4"/>
  <c r="N73" i="4"/>
  <c r="N56" i="4"/>
  <c r="N63" i="4"/>
  <c r="N83" i="4"/>
  <c r="N79" i="4"/>
  <c r="N82" i="4"/>
  <c r="N60" i="4"/>
  <c r="N85" i="4"/>
  <c r="N58" i="4"/>
  <c r="N80" i="4"/>
  <c r="N59" i="4"/>
  <c r="N62" i="4"/>
  <c r="N66" i="4"/>
  <c r="N54" i="4"/>
  <c r="N68" i="4"/>
  <c r="AA74" i="4"/>
  <c r="AA80" i="4"/>
  <c r="AA63" i="4"/>
  <c r="AA85" i="4"/>
  <c r="AA86" i="4"/>
  <c r="AA75" i="4"/>
  <c r="AA70" i="4"/>
  <c r="AA60" i="4"/>
  <c r="AA84" i="4"/>
  <c r="AA57" i="4"/>
  <c r="AA54" i="4"/>
  <c r="AA76" i="4"/>
  <c r="AA78" i="4"/>
  <c r="AA71" i="4"/>
  <c r="AA79" i="4"/>
  <c r="AA87" i="4"/>
  <c r="AA81" i="4"/>
  <c r="AA68" i="4"/>
  <c r="AA83" i="4"/>
  <c r="AA88" i="4"/>
  <c r="AA77" i="4"/>
  <c r="AA66" i="4"/>
  <c r="AA58" i="4"/>
  <c r="AA56" i="4"/>
  <c r="AA69" i="4"/>
  <c r="AA62" i="4"/>
  <c r="AA65" i="4"/>
  <c r="AA82" i="4"/>
  <c r="AA59" i="4"/>
  <c r="AA64" i="4"/>
  <c r="AA61" i="4"/>
  <c r="AA89" i="4"/>
  <c r="AA72" i="4"/>
  <c r="AA67" i="4"/>
  <c r="AA55" i="4"/>
  <c r="AA73" i="4"/>
  <c r="H78" i="4"/>
  <c r="H62" i="4"/>
  <c r="H81" i="4"/>
  <c r="H54" i="4"/>
  <c r="H88" i="4"/>
  <c r="H79" i="4"/>
  <c r="H68" i="4"/>
  <c r="H77" i="4"/>
  <c r="H59" i="4"/>
  <c r="H83" i="4"/>
  <c r="H75" i="4"/>
  <c r="H58" i="4"/>
  <c r="H86" i="4"/>
  <c r="H72" i="4"/>
  <c r="H61" i="4"/>
  <c r="H84" i="4"/>
  <c r="H89" i="4"/>
  <c r="H71" i="4"/>
  <c r="H57" i="4"/>
  <c r="H55" i="4"/>
  <c r="H87" i="4"/>
  <c r="H74" i="4"/>
  <c r="H63" i="4"/>
  <c r="H60" i="4"/>
  <c r="H80" i="4"/>
  <c r="H82" i="4"/>
  <c r="H73" i="4"/>
  <c r="H64" i="4"/>
  <c r="H66" i="4"/>
  <c r="H70" i="4"/>
  <c r="H85" i="4"/>
  <c r="H56" i="4"/>
  <c r="H67" i="4"/>
  <c r="H65" i="4"/>
  <c r="H76" i="4"/>
  <c r="H69" i="4"/>
  <c r="E79" i="4"/>
  <c r="E76" i="4"/>
  <c r="E72" i="4"/>
  <c r="E58" i="4"/>
  <c r="E82" i="4"/>
  <c r="E69" i="4"/>
  <c r="E70" i="4"/>
  <c r="E77" i="4"/>
  <c r="E75" i="4"/>
  <c r="E65" i="4"/>
  <c r="E83" i="4"/>
  <c r="E73" i="4"/>
  <c r="E86" i="4"/>
  <c r="E62" i="4"/>
  <c r="E89" i="4"/>
  <c r="E71" i="4"/>
  <c r="E64" i="4"/>
  <c r="E88" i="4"/>
  <c r="E74" i="4"/>
  <c r="E84" i="4"/>
  <c r="E68" i="4"/>
  <c r="E78" i="4"/>
  <c r="E81" i="4"/>
  <c r="E54" i="4"/>
  <c r="E87" i="4"/>
  <c r="E85" i="4"/>
  <c r="E67" i="4"/>
  <c r="E80" i="4"/>
  <c r="E63" i="4"/>
  <c r="E57" i="4"/>
  <c r="E60" i="4"/>
  <c r="E61" i="4"/>
  <c r="E55" i="4"/>
  <c r="E66" i="4"/>
  <c r="E59" i="4"/>
  <c r="E56" i="4"/>
  <c r="T69" i="4"/>
  <c r="T67" i="4"/>
  <c r="T68" i="4"/>
  <c r="T64" i="4"/>
  <c r="T88" i="4"/>
  <c r="T86" i="4"/>
  <c r="T62" i="4"/>
  <c r="T82" i="4"/>
  <c r="T65" i="4"/>
  <c r="T77" i="4"/>
  <c r="T78" i="4"/>
  <c r="T54" i="4"/>
  <c r="T63" i="4"/>
  <c r="T57" i="4"/>
  <c r="T76" i="4"/>
  <c r="T74" i="4"/>
  <c r="T85" i="4"/>
  <c r="T55" i="4"/>
  <c r="T60" i="4"/>
  <c r="T89" i="4"/>
  <c r="T80" i="4"/>
  <c r="T79" i="4"/>
  <c r="T83" i="4"/>
  <c r="T56" i="4"/>
  <c r="T75" i="4"/>
  <c r="T70" i="4"/>
  <c r="T73" i="4"/>
  <c r="T66" i="4"/>
  <c r="T58" i="4"/>
  <c r="T71" i="4"/>
  <c r="T72" i="4"/>
  <c r="T84" i="4"/>
  <c r="T59" i="4"/>
  <c r="T81" i="4"/>
  <c r="T61" i="4"/>
  <c r="T87" i="4"/>
  <c r="M89" i="4"/>
  <c r="M68" i="4"/>
  <c r="M70" i="4"/>
  <c r="M78" i="4"/>
  <c r="M88" i="4"/>
  <c r="M81" i="4"/>
  <c r="M80" i="4"/>
  <c r="M62" i="4"/>
  <c r="M57" i="4"/>
  <c r="M87" i="4"/>
  <c r="M66" i="4"/>
  <c r="M83" i="4"/>
  <c r="M61" i="4"/>
  <c r="M65" i="4"/>
  <c r="M79" i="4"/>
  <c r="M60" i="4"/>
  <c r="M82" i="4"/>
  <c r="M85" i="4"/>
  <c r="M73" i="4"/>
  <c r="M59" i="4"/>
  <c r="M75" i="4"/>
  <c r="M86" i="4"/>
  <c r="M76" i="4"/>
  <c r="M54" i="4"/>
  <c r="M64" i="4"/>
  <c r="M67" i="4"/>
  <c r="M84" i="4"/>
  <c r="M63" i="4"/>
  <c r="M77" i="4"/>
  <c r="M74" i="4"/>
  <c r="M72" i="4"/>
  <c r="M69" i="4"/>
  <c r="M58" i="4"/>
  <c r="M55" i="4"/>
  <c r="M56" i="4"/>
  <c r="M71" i="4"/>
  <c r="AF87" i="4"/>
  <c r="AF89" i="4"/>
  <c r="AF68" i="4"/>
  <c r="AF58" i="4"/>
  <c r="AF67" i="4"/>
  <c r="AF80" i="4"/>
  <c r="AF75" i="4"/>
  <c r="AF73" i="4"/>
  <c r="AF64" i="4"/>
  <c r="AF82" i="4"/>
  <c r="AF79" i="4"/>
  <c r="AF71" i="4"/>
  <c r="AF57" i="4"/>
  <c r="AF85" i="4"/>
  <c r="AF70" i="4"/>
  <c r="AF55" i="4"/>
  <c r="AF86" i="4"/>
  <c r="AF81" i="4"/>
  <c r="AF56" i="4"/>
  <c r="AF77" i="4"/>
  <c r="AF63" i="4"/>
  <c r="AF78" i="4"/>
  <c r="AF60" i="4"/>
  <c r="AF84" i="4"/>
  <c r="AF69" i="4"/>
  <c r="AF74" i="4"/>
  <c r="AF59" i="4"/>
  <c r="AF76" i="4"/>
  <c r="AF61" i="4"/>
  <c r="AF54" i="4"/>
  <c r="AF88" i="4"/>
  <c r="AF83" i="4"/>
  <c r="AF65" i="4"/>
  <c r="AF72" i="4"/>
  <c r="AF66" i="4"/>
  <c r="AF62" i="4"/>
  <c r="G29" i="11"/>
  <c r="G26" i="11"/>
  <c r="G23" i="11"/>
  <c r="G39" i="11"/>
  <c r="G25" i="11"/>
  <c r="G17" i="11"/>
  <c r="G15" i="11"/>
  <c r="G32" i="11"/>
  <c r="G22" i="11"/>
  <c r="G37" i="11"/>
  <c r="G34" i="11"/>
  <c r="G10" i="11"/>
  <c r="G27" i="11"/>
  <c r="G43" i="11"/>
  <c r="G33" i="11"/>
  <c r="G30" i="11"/>
  <c r="G19" i="11"/>
  <c r="G36" i="11"/>
  <c r="G12" i="11"/>
  <c r="G13" i="11"/>
  <c r="G38" i="11"/>
  <c r="G14" i="11"/>
  <c r="G31" i="11"/>
  <c r="G41" i="11"/>
  <c r="G24" i="11"/>
  <c r="G40" i="11"/>
  <c r="G20" i="11"/>
  <c r="G21" i="11"/>
  <c r="G42" i="11"/>
  <c r="G18" i="11"/>
  <c r="G35" i="11"/>
  <c r="G16" i="11"/>
  <c r="G9" i="11"/>
  <c r="G11" i="11"/>
  <c r="G28" i="11"/>
  <c r="G44" i="11"/>
  <c r="F26" i="11"/>
  <c r="F28" i="11"/>
  <c r="F35" i="11"/>
  <c r="F41" i="11"/>
  <c r="F13" i="11"/>
  <c r="F30" i="11"/>
  <c r="F23" i="11"/>
  <c r="F15" i="11"/>
  <c r="F12" i="11"/>
  <c r="F17" i="11"/>
  <c r="F34" i="11"/>
  <c r="F11" i="11"/>
  <c r="F44" i="11"/>
  <c r="F37" i="11"/>
  <c r="F10" i="11"/>
  <c r="F27" i="11"/>
  <c r="F43" i="11"/>
  <c r="F22" i="11"/>
  <c r="F32" i="11"/>
  <c r="F33" i="11"/>
  <c r="F9" i="11"/>
  <c r="F42" i="11"/>
  <c r="F20" i="11"/>
  <c r="F18" i="11"/>
  <c r="F40" i="11"/>
  <c r="F36" i="11"/>
  <c r="F29" i="11"/>
  <c r="F39" i="11"/>
  <c r="F24" i="11"/>
  <c r="F25" i="11"/>
  <c r="F21" i="11"/>
  <c r="F38" i="11"/>
  <c r="F19" i="11"/>
  <c r="F16" i="11"/>
  <c r="F14" i="11"/>
  <c r="F31" i="11"/>
  <c r="D13" i="11"/>
  <c r="E42" i="11"/>
  <c r="E26" i="11"/>
  <c r="E29" i="11"/>
  <c r="E35" i="11"/>
  <c r="D22" i="11"/>
  <c r="D43" i="11"/>
  <c r="D18" i="11"/>
  <c r="D39" i="11"/>
  <c r="E38" i="11"/>
  <c r="E22" i="11"/>
  <c r="E41" i="11"/>
  <c r="E25" i="11"/>
  <c r="E9" i="11"/>
  <c r="F41" i="25"/>
  <c r="K16" i="26" s="1"/>
  <c r="E43" i="11"/>
  <c r="D27" i="11"/>
  <c r="D30" i="11"/>
  <c r="D23" i="11"/>
  <c r="D44" i="11"/>
  <c r="D21" i="11"/>
  <c r="D37" i="11"/>
  <c r="E34" i="11"/>
  <c r="E18" i="11"/>
  <c r="E37" i="11"/>
  <c r="E21" i="11"/>
  <c r="E19" i="11"/>
  <c r="D11" i="11"/>
  <c r="D32" i="11"/>
  <c r="D14" i="11"/>
  <c r="D28" i="11"/>
  <c r="D29" i="11"/>
  <c r="E10" i="11"/>
  <c r="E13" i="11"/>
  <c r="E33" i="11"/>
  <c r="E17" i="11"/>
  <c r="D19" i="11"/>
  <c r="E23" i="11"/>
  <c r="D16" i="11"/>
  <c r="D38" i="11"/>
  <c r="D25" i="11"/>
  <c r="E15" i="11"/>
  <c r="D36" i="11"/>
  <c r="D31" i="11"/>
  <c r="E30" i="11"/>
  <c r="D26" i="11"/>
  <c r="D12" i="11"/>
  <c r="E24" i="11"/>
  <c r="D12" i="8"/>
  <c r="G11" i="26"/>
  <c r="E32" i="11"/>
  <c r="E40" i="11"/>
  <c r="D34" i="11"/>
  <c r="D42" i="11"/>
  <c r="E16" i="11"/>
  <c r="D15" i="11"/>
  <c r="E44" i="11"/>
  <c r="D40" i="11"/>
  <c r="D17" i="11"/>
  <c r="D33" i="11"/>
  <c r="E28" i="11"/>
  <c r="D20" i="11"/>
  <c r="E39" i="11"/>
  <c r="D10" i="11"/>
  <c r="D41" i="11"/>
  <c r="D35" i="11"/>
  <c r="E27" i="11"/>
  <c r="E11" i="11"/>
  <c r="E12" i="11"/>
  <c r="E14" i="11"/>
  <c r="D24" i="11"/>
  <c r="D9" i="11"/>
  <c r="E41" i="25"/>
  <c r="K15" i="26" s="1"/>
  <c r="E20" i="11"/>
  <c r="E36" i="11"/>
  <c r="E31" i="11"/>
  <c r="X41" i="25"/>
  <c r="O10" i="26" s="1"/>
  <c r="AB41" i="25"/>
  <c r="O11" i="26" s="1"/>
  <c r="AM71" i="4" l="1"/>
  <c r="AM73" i="4"/>
  <c r="AM70" i="4"/>
  <c r="AM67" i="4"/>
  <c r="AM59" i="4"/>
  <c r="AM60" i="4"/>
  <c r="AM72" i="4"/>
  <c r="AM78" i="4"/>
  <c r="AM75" i="4"/>
  <c r="AM54" i="4"/>
  <c r="AM58" i="4"/>
  <c r="AM84" i="4"/>
  <c r="AM56" i="4"/>
  <c r="AM89" i="4"/>
  <c r="AM68" i="4"/>
  <c r="AM85" i="4"/>
  <c r="AM87" i="4"/>
  <c r="AM83" i="4"/>
  <c r="AM57" i="4"/>
  <c r="AM66" i="4"/>
  <c r="AM55" i="4"/>
  <c r="AM76" i="4"/>
  <c r="AM64" i="4"/>
  <c r="AM86" i="4"/>
  <c r="AM79" i="4"/>
  <c r="AM80" i="4"/>
  <c r="AM74" i="4"/>
  <c r="AM88" i="4"/>
  <c r="AM65" i="4"/>
  <c r="AM77" i="4"/>
  <c r="AM82" i="4"/>
  <c r="AM63" i="4"/>
  <c r="AM69" i="4"/>
  <c r="AM62" i="4"/>
  <c r="AM61" i="4"/>
  <c r="AM81" i="4"/>
  <c r="AZ41" i="25"/>
  <c r="AX41" i="25"/>
  <c r="BA41" i="25"/>
  <c r="AY41" i="25"/>
  <c r="C45" i="11"/>
  <c r="D23" i="8" s="1"/>
  <c r="E45" i="11" l="1"/>
  <c r="F23" i="8" s="1"/>
  <c r="F45" i="11"/>
  <c r="G23" i="8" s="1"/>
  <c r="D45" i="11"/>
  <c r="E23" i="8" s="1"/>
  <c r="G45" i="11"/>
  <c r="H23" i="8" s="1"/>
  <c r="G20" i="25" l="1"/>
  <c r="G19" i="25"/>
  <c r="G26" i="25"/>
  <c r="G23" i="25"/>
  <c r="G40" i="25"/>
  <c r="G25" i="25"/>
  <c r="G27" i="25"/>
  <c r="G36" i="25"/>
  <c r="G8" i="25"/>
  <c r="G35" i="25"/>
  <c r="G16" i="25"/>
  <c r="G17" i="25"/>
  <c r="G22" i="25"/>
  <c r="G29" i="25"/>
  <c r="G34" i="25"/>
  <c r="G9" i="25"/>
  <c r="G38" i="25"/>
  <c r="G33" i="25"/>
  <c r="G39" i="25"/>
  <c r="G30" i="25"/>
  <c r="G12" i="25"/>
  <c r="G18" i="25"/>
  <c r="G5" i="25"/>
  <c r="G13" i="25"/>
  <c r="G10" i="25"/>
  <c r="G28" i="25"/>
  <c r="G24" i="25"/>
  <c r="G11" i="25"/>
  <c r="G37" i="25"/>
  <c r="G7" i="25"/>
  <c r="G6" i="25"/>
  <c r="G14" i="25"/>
  <c r="G32" i="25"/>
  <c r="G31" i="25"/>
  <c r="G21" i="25"/>
  <c r="G15" i="25"/>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J36" i="25"/>
  <c r="J20" i="25"/>
  <c r="J39" i="25"/>
  <c r="J23" i="25"/>
  <c r="J7" i="25"/>
  <c r="J26" i="25"/>
  <c r="J10" i="25"/>
  <c r="J29" i="25"/>
  <c r="J13" i="25"/>
  <c r="J28" i="25"/>
  <c r="J12" i="25"/>
  <c r="J31" i="25"/>
  <c r="J15" i="25"/>
  <c r="J34" i="25"/>
  <c r="J18" i="25"/>
  <c r="J37" i="25"/>
  <c r="J21" i="25"/>
  <c r="J24" i="25"/>
  <c r="J27" i="25"/>
  <c r="J30" i="25"/>
  <c r="J17" i="25"/>
  <c r="J32" i="25"/>
  <c r="J16" i="25"/>
  <c r="J35" i="25"/>
  <c r="J19" i="25"/>
  <c r="J38" i="25"/>
  <c r="J22" i="25"/>
  <c r="J6" i="25"/>
  <c r="J25" i="25"/>
  <c r="J9" i="25"/>
  <c r="J40" i="25"/>
  <c r="J8" i="25"/>
  <c r="J11" i="25"/>
  <c r="J14" i="25"/>
  <c r="J33" i="25"/>
  <c r="H44" i="11" l="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Y40" i="25"/>
  <c r="AC16" i="25"/>
  <c r="Y16" i="25"/>
  <c r="AC27" i="25"/>
  <c r="Y27" i="25"/>
  <c r="AC12" i="25"/>
  <c r="Y12" i="25"/>
  <c r="Y39" i="25"/>
  <c r="AC39" i="25"/>
  <c r="AC14" i="25"/>
  <c r="Y14" i="25"/>
  <c r="Y38" i="25"/>
  <c r="AC38" i="25"/>
  <c r="AC24" i="25"/>
  <c r="Y24" i="25"/>
  <c r="Y34" i="25"/>
  <c r="AC34" i="25"/>
  <c r="Y15" i="25"/>
  <c r="AC15" i="25"/>
  <c r="AC33" i="25"/>
  <c r="Y33" i="25"/>
  <c r="Y22" i="25"/>
  <c r="AC22" i="25"/>
  <c r="Y18" i="25"/>
  <c r="AC18" i="25"/>
  <c r="AC10" i="25"/>
  <c r="Y10" i="25"/>
  <c r="AC9" i="25"/>
  <c r="Y9" i="25"/>
  <c r="AC32" i="25"/>
  <c r="Y32" i="25"/>
  <c r="AC28" i="25"/>
  <c r="Y28" i="25"/>
  <c r="AC26" i="25"/>
  <c r="Y26" i="25"/>
  <c r="AC20" i="25"/>
  <c r="Y20" i="25"/>
  <c r="AC11" i="25"/>
  <c r="Y11" i="25"/>
  <c r="AC25" i="25"/>
  <c r="Y25" i="25"/>
  <c r="AC19" i="25"/>
  <c r="Y19" i="25"/>
  <c r="AC17" i="25"/>
  <c r="Y17" i="25"/>
  <c r="AC21" i="25"/>
  <c r="Y21" i="25"/>
  <c r="AC13" i="25"/>
  <c r="Y13" i="25"/>
  <c r="Y7" i="25"/>
  <c r="AC7" i="25"/>
  <c r="AC36" i="25"/>
  <c r="Y36" i="25"/>
  <c r="AC8" i="25"/>
  <c r="Y8" i="25"/>
  <c r="Y6" i="25"/>
  <c r="AC6" i="25"/>
  <c r="AC35" i="25"/>
  <c r="Y35" i="25"/>
  <c r="AC30" i="25"/>
  <c r="Y30" i="25"/>
  <c r="AC37" i="25"/>
  <c r="Y37" i="25"/>
  <c r="Y31" i="25"/>
  <c r="AC31" i="25"/>
  <c r="AC29" i="25"/>
  <c r="Y29" i="25"/>
  <c r="Y23" i="25"/>
  <c r="AC23" i="25"/>
  <c r="AC5" i="25"/>
  <c r="Y5" i="25"/>
  <c r="L8" i="25"/>
  <c r="K8" i="25"/>
  <c r="L6" i="25"/>
  <c r="K6" i="25"/>
  <c r="L35" i="25"/>
  <c r="K35" i="25"/>
  <c r="L30" i="25"/>
  <c r="K30" i="25"/>
  <c r="L37" i="25"/>
  <c r="K37" i="25"/>
  <c r="L31" i="25"/>
  <c r="K31" i="25"/>
  <c r="L29" i="25"/>
  <c r="K29" i="25"/>
  <c r="L23" i="25"/>
  <c r="K23" i="25"/>
  <c r="L5" i="25"/>
  <c r="K5" i="25"/>
  <c r="J41" i="25"/>
  <c r="L33" i="25"/>
  <c r="K33" i="25"/>
  <c r="L40" i="25"/>
  <c r="K40" i="25"/>
  <c r="L22" i="25"/>
  <c r="K22" i="25"/>
  <c r="L16" i="25"/>
  <c r="K16" i="25"/>
  <c r="L27" i="25"/>
  <c r="K27" i="25"/>
  <c r="L18" i="25"/>
  <c r="K18" i="25"/>
  <c r="L12" i="25"/>
  <c r="K12" i="25"/>
  <c r="L10" i="25"/>
  <c r="K10" i="25"/>
  <c r="L39" i="25"/>
  <c r="K39" i="25"/>
  <c r="L14" i="25"/>
  <c r="K14" i="25"/>
  <c r="K9" i="25"/>
  <c r="L9" i="25"/>
  <c r="L38" i="25"/>
  <c r="K38" i="25"/>
  <c r="L32" i="25"/>
  <c r="K32" i="25"/>
  <c r="L24" i="25"/>
  <c r="K24" i="25"/>
  <c r="L34" i="25"/>
  <c r="K34" i="25"/>
  <c r="L28" i="25"/>
  <c r="K28" i="25"/>
  <c r="L26" i="25"/>
  <c r="K26" i="25"/>
  <c r="L20" i="25"/>
  <c r="K20" i="25"/>
  <c r="L11" i="25"/>
  <c r="K11" i="25"/>
  <c r="K25" i="25"/>
  <c r="L25" i="25"/>
  <c r="L19" i="25"/>
  <c r="K19" i="25"/>
  <c r="L17" i="25"/>
  <c r="K17" i="25"/>
  <c r="L21" i="25"/>
  <c r="K21" i="25"/>
  <c r="L15" i="25"/>
  <c r="K15" i="25"/>
  <c r="L13" i="25"/>
  <c r="K13" i="25"/>
  <c r="L7" i="25"/>
  <c r="K7" i="25"/>
  <c r="L36" i="25"/>
  <c r="K36" i="25"/>
  <c r="AN41" i="25" l="1"/>
  <c r="AP41" i="25"/>
  <c r="AO41" i="25"/>
  <c r="G27" i="26"/>
  <c r="L11" i="11"/>
  <c r="L26" i="11"/>
  <c r="L9" i="11"/>
  <c r="L41" i="11"/>
  <c r="L12" i="11"/>
  <c r="L25" i="11"/>
  <c r="L23" i="11"/>
  <c r="L30" i="11"/>
  <c r="L14" i="11"/>
  <c r="L18" i="11"/>
  <c r="L20" i="11"/>
  <c r="L27" i="11"/>
  <c r="L35" i="11"/>
  <c r="L10" i="11"/>
  <c r="L22" i="11"/>
  <c r="L38" i="11"/>
  <c r="L42" i="11"/>
  <c r="L43" i="11"/>
  <c r="L19" i="11"/>
  <c r="L33" i="11"/>
  <c r="L39" i="11"/>
  <c r="L15" i="11"/>
  <c r="L36" i="11"/>
  <c r="L28" i="11"/>
  <c r="L16" i="11"/>
  <c r="L34" i="11"/>
  <c r="L40" i="11"/>
  <c r="L17" i="11"/>
  <c r="L21" i="11"/>
  <c r="L29" i="11"/>
  <c r="L24" i="11"/>
  <c r="L32" i="11"/>
  <c r="L13" i="11"/>
  <c r="L37" i="11"/>
  <c r="L31" i="11"/>
  <c r="L44" i="11"/>
  <c r="I10" i="11"/>
  <c r="I21" i="11"/>
  <c r="I28" i="11"/>
  <c r="I29" i="11"/>
  <c r="I9" i="11"/>
  <c r="I33" i="11"/>
  <c r="I41" i="11"/>
  <c r="I39" i="11"/>
  <c r="I12" i="11"/>
  <c r="I40" i="11"/>
  <c r="I17" i="11"/>
  <c r="I25" i="11"/>
  <c r="I23" i="11"/>
  <c r="I15" i="11"/>
  <c r="I30" i="11"/>
  <c r="I38" i="11"/>
  <c r="I36" i="11"/>
  <c r="I43" i="11"/>
  <c r="I16" i="11"/>
  <c r="I31" i="11"/>
  <c r="I26" i="11"/>
  <c r="I37" i="11"/>
  <c r="I11" i="11"/>
  <c r="I19" i="11"/>
  <c r="I24" i="11"/>
  <c r="I32" i="11"/>
  <c r="I42" i="11"/>
  <c r="I18" i="11"/>
  <c r="I14" i="11"/>
  <c r="I22" i="11"/>
  <c r="I20" i="11"/>
  <c r="I44" i="11"/>
  <c r="I13" i="11"/>
  <c r="I27" i="11"/>
  <c r="I35" i="11"/>
  <c r="I34" i="11"/>
  <c r="J35" i="11"/>
  <c r="J19" i="11"/>
  <c r="J32" i="11"/>
  <c r="J11" i="11"/>
  <c r="J21" i="11"/>
  <c r="J28" i="11"/>
  <c r="J18" i="11"/>
  <c r="J22" i="11"/>
  <c r="J44" i="11"/>
  <c r="J13" i="11"/>
  <c r="J9" i="11"/>
  <c r="J33" i="11"/>
  <c r="J41" i="11"/>
  <c r="J39" i="11"/>
  <c r="J12" i="11"/>
  <c r="J29" i="11"/>
  <c r="J27" i="11"/>
  <c r="J34" i="11"/>
  <c r="J10" i="11"/>
  <c r="J24" i="11"/>
  <c r="J42" i="11"/>
  <c r="J14" i="11"/>
  <c r="J20" i="11"/>
  <c r="J40" i="11"/>
  <c r="J17" i="11"/>
  <c r="J25" i="11"/>
  <c r="J23" i="11"/>
  <c r="J15" i="11"/>
  <c r="J30" i="11"/>
  <c r="J38" i="11"/>
  <c r="J36" i="11"/>
  <c r="J43" i="11"/>
  <c r="J16" i="11"/>
  <c r="J31" i="11"/>
  <c r="J26" i="11"/>
  <c r="J37" i="11"/>
  <c r="K33" i="11"/>
  <c r="K39" i="11"/>
  <c r="K12" i="11"/>
  <c r="K25" i="11"/>
  <c r="K30" i="11"/>
  <c r="K14" i="11"/>
  <c r="K18" i="11"/>
  <c r="K20" i="11"/>
  <c r="K26" i="11"/>
  <c r="K34" i="11"/>
  <c r="K40" i="11"/>
  <c r="K17" i="11"/>
  <c r="K21" i="11"/>
  <c r="K29" i="11"/>
  <c r="K24" i="11"/>
  <c r="K32" i="11"/>
  <c r="K13" i="11"/>
  <c r="K37" i="11"/>
  <c r="K31" i="11"/>
  <c r="K44" i="11"/>
  <c r="K9" i="11"/>
  <c r="K41" i="11"/>
  <c r="K23" i="11"/>
  <c r="K15" i="11"/>
  <c r="K36" i="11"/>
  <c r="K28" i="11"/>
  <c r="K16" i="11"/>
  <c r="K11" i="11"/>
  <c r="K19" i="11"/>
  <c r="K27" i="11"/>
  <c r="K35" i="11"/>
  <c r="K10" i="11"/>
  <c r="K22" i="11"/>
  <c r="K38" i="11"/>
  <c r="K42" i="11"/>
  <c r="K43" i="11"/>
  <c r="H45" i="11"/>
  <c r="D24" i="8" s="1"/>
  <c r="AC41" i="25"/>
  <c r="O27" i="26" s="1"/>
  <c r="K41" i="25"/>
  <c r="F32" i="26" s="1"/>
  <c r="Y41" i="25"/>
  <c r="O26" i="26" s="1"/>
  <c r="L41" i="25"/>
  <c r="BC41" i="25" l="1"/>
  <c r="BE41" i="25"/>
  <c r="BD41" i="25"/>
  <c r="BF41" i="25"/>
  <c r="BB41" i="25"/>
  <c r="L45" i="11"/>
  <c r="H24" i="8" s="1"/>
  <c r="I45" i="11"/>
  <c r="E24" i="8" s="1"/>
  <c r="J45" i="11"/>
  <c r="F24" i="8" s="1"/>
  <c r="K45" i="11"/>
  <c r="G24" i="8" s="1"/>
  <c r="N41" i="25"/>
  <c r="O36" i="25" s="1"/>
  <c r="F33" i="26"/>
  <c r="G38" i="26" s="1"/>
  <c r="O19" i="25" l="1"/>
  <c r="O6" i="25"/>
  <c r="O7" i="25"/>
  <c r="O22" i="25"/>
  <c r="O5" i="25"/>
  <c r="O29" i="25"/>
  <c r="O11" i="25"/>
  <c r="O39" i="25"/>
  <c r="O25" i="25"/>
  <c r="O18" i="25"/>
  <c r="O10" i="25"/>
  <c r="O31" i="25"/>
  <c r="O16" i="25"/>
  <c r="O32" i="25"/>
  <c r="O17" i="25"/>
  <c r="O33" i="25"/>
  <c r="O9" i="25"/>
  <c r="O30" i="25"/>
  <c r="O23" i="25"/>
  <c r="O15" i="25"/>
  <c r="O37" i="25"/>
  <c r="O20" i="25"/>
  <c r="O40" i="25"/>
  <c r="O26" i="25"/>
  <c r="O12" i="25"/>
  <c r="O28" i="25"/>
  <c r="O27" i="25"/>
  <c r="O38" i="25"/>
  <c r="O13" i="25"/>
  <c r="O14" i="25"/>
  <c r="O35" i="25"/>
  <c r="O34" i="25"/>
  <c r="O21" i="25"/>
  <c r="O8" i="25"/>
  <c r="O24" i="25"/>
  <c r="Q36" i="25"/>
  <c r="P36" i="25"/>
  <c r="P34" i="25" l="1"/>
  <c r="Q38" i="25"/>
  <c r="P26" i="25"/>
  <c r="Q15" i="25"/>
  <c r="P33" i="25"/>
  <c r="P31" i="25"/>
  <c r="P39" i="25"/>
  <c r="P22" i="25"/>
  <c r="Q24" i="25"/>
  <c r="P35" i="25"/>
  <c r="P27" i="25"/>
  <c r="Q40" i="25"/>
  <c r="Q23" i="25"/>
  <c r="P17" i="25"/>
  <c r="P10" i="25"/>
  <c r="P11" i="25"/>
  <c r="Q7" i="25"/>
  <c r="Q8" i="25"/>
  <c r="P14" i="25"/>
  <c r="P28" i="25"/>
  <c r="Q20" i="25"/>
  <c r="Q30" i="25"/>
  <c r="Q32" i="25"/>
  <c r="Q18" i="25"/>
  <c r="P29" i="25"/>
  <c r="P6" i="25"/>
  <c r="P21" i="25"/>
  <c r="Q13" i="25"/>
  <c r="Q12" i="25"/>
  <c r="Q37" i="25"/>
  <c r="Q9" i="25"/>
  <c r="Q16" i="25"/>
  <c r="P25" i="25"/>
  <c r="P5" i="25"/>
  <c r="P19" i="25"/>
  <c r="Q35" i="25"/>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Q14" i="25"/>
  <c r="P12" i="25"/>
  <c r="Q21" i="25"/>
  <c r="P13" i="25"/>
  <c r="P30" i="25"/>
  <c r="P20" i="25"/>
  <c r="P32" i="25"/>
  <c r="O41" i="25"/>
  <c r="F43" i="26" s="1"/>
  <c r="P9" i="25"/>
  <c r="R5" i="25" l="1" a="1"/>
  <c r="R5" i="25" s="1"/>
  <c r="Q41" i="25"/>
  <c r="F48" i="26" s="1"/>
  <c r="P41" i="25"/>
  <c r="D48" i="26" s="1"/>
  <c r="U5" i="25" l="1"/>
  <c r="AD5" i="25"/>
  <c r="R26" i="25"/>
  <c r="R23" i="25"/>
  <c r="R22" i="25"/>
  <c r="R34" i="25"/>
  <c r="R35" i="25"/>
  <c r="R12" i="25"/>
  <c r="R13" i="25"/>
  <c r="R29" i="25"/>
  <c r="M9" i="11"/>
  <c r="R9" i="11" s="1"/>
  <c r="S5" i="25"/>
  <c r="R19" i="25"/>
  <c r="R31" i="25"/>
  <c r="R38" i="25"/>
  <c r="R40" i="25"/>
  <c r="R24" i="25"/>
  <c r="R6" i="25"/>
  <c r="R18" i="25"/>
  <c r="R32" i="25"/>
  <c r="R21" i="25"/>
  <c r="T5" i="25"/>
  <c r="R25" i="25"/>
  <c r="R37" i="25"/>
  <c r="R15" i="25"/>
  <c r="R36" i="25"/>
  <c r="R33" i="25"/>
  <c r="R27" i="25"/>
  <c r="R8" i="25"/>
  <c r="R9" i="25"/>
  <c r="R30" i="25"/>
  <c r="Z5" i="25"/>
  <c r="R14" i="25"/>
  <c r="R11" i="25"/>
  <c r="R16" i="25"/>
  <c r="R28" i="25"/>
  <c r="R10" i="25"/>
  <c r="R39" i="25"/>
  <c r="R20" i="25"/>
  <c r="R17" i="25"/>
  <c r="R7" i="25"/>
  <c r="AE5" i="25" l="1"/>
  <c r="N9" i="11"/>
  <c r="S9" i="11" s="1"/>
  <c r="W5" i="25"/>
  <c r="Z15" i="25"/>
  <c r="Z24" i="25"/>
  <c r="T13" i="25"/>
  <c r="T22" i="25"/>
  <c r="U17" i="25"/>
  <c r="T28" i="25"/>
  <c r="M31" i="11"/>
  <c r="R31" i="11" s="1"/>
  <c r="T32" i="25"/>
  <c r="Z22" i="25"/>
  <c r="Z13" i="25"/>
  <c r="U22" i="25"/>
  <c r="AD22" i="25"/>
  <c r="U13" i="25"/>
  <c r="AA5" i="25"/>
  <c r="U28" i="25"/>
  <c r="AD37" i="25"/>
  <c r="M36" i="11"/>
  <c r="R36" i="11" s="1"/>
  <c r="U40" i="25"/>
  <c r="M16" i="11"/>
  <c r="R16" i="11" s="1"/>
  <c r="M27" i="11"/>
  <c r="R27" i="11" s="1"/>
  <c r="V5" i="25"/>
  <c r="M44" i="11"/>
  <c r="R44" i="11" s="1"/>
  <c r="S37" i="25"/>
  <c r="Z16" i="25"/>
  <c r="S30" i="25"/>
  <c r="S33" i="25"/>
  <c r="U25" i="25"/>
  <c r="AD18" i="25"/>
  <c r="Z38" i="25"/>
  <c r="AA38" i="25" s="1"/>
  <c r="S35" i="25"/>
  <c r="U32" i="25"/>
  <c r="Z37" i="25"/>
  <c r="AD11" i="25"/>
  <c r="T6" i="25"/>
  <c r="T31" i="25"/>
  <c r="Z29" i="25"/>
  <c r="U37" i="25"/>
  <c r="M18" i="11"/>
  <c r="R18" i="11" s="1"/>
  <c r="S21" i="25"/>
  <c r="Z17" i="25"/>
  <c r="AD27" i="25"/>
  <c r="U27" i="25"/>
  <c r="S17" i="25"/>
  <c r="M41" i="11"/>
  <c r="R41" i="11" s="1"/>
  <c r="T17" i="25"/>
  <c r="S32" i="25"/>
  <c r="T37" i="25"/>
  <c r="AD40" i="25"/>
  <c r="AD17" i="25"/>
  <c r="U34" i="25"/>
  <c r="U24" i="25"/>
  <c r="AD19" i="25"/>
  <c r="S31" i="25"/>
  <c r="M12" i="11"/>
  <c r="R12" i="11" s="1"/>
  <c r="Z21" i="25"/>
  <c r="M28" i="11"/>
  <c r="R28" i="11" s="1"/>
  <c r="U14" i="25"/>
  <c r="U15" i="25"/>
  <c r="T7" i="25"/>
  <c r="M19" i="11"/>
  <c r="R19" i="11" s="1"/>
  <c r="S19" i="25"/>
  <c r="M33" i="11"/>
  <c r="R33" i="11" s="1"/>
  <c r="U8" i="25"/>
  <c r="Z14" i="25"/>
  <c r="T34" i="25"/>
  <c r="U7" i="25"/>
  <c r="U19" i="25"/>
  <c r="Q9" i="11"/>
  <c r="V9" i="11" s="1"/>
  <c r="Z7" i="25"/>
  <c r="S7" i="25"/>
  <c r="T24" i="25"/>
  <c r="M43" i="11"/>
  <c r="R43" i="11" s="1"/>
  <c r="U6" i="25"/>
  <c r="U36" i="25"/>
  <c r="T11" i="25"/>
  <c r="O9" i="11"/>
  <c r="T9" i="11" s="1"/>
  <c r="M34" i="11"/>
  <c r="R34" i="11" s="1"/>
  <c r="M37" i="11"/>
  <c r="R37" i="11" s="1"/>
  <c r="M29" i="11"/>
  <c r="R29" i="11" s="1"/>
  <c r="M35" i="11"/>
  <c r="R35" i="11" s="1"/>
  <c r="Z35" i="25"/>
  <c r="S26" i="25"/>
  <c r="Z26" i="25"/>
  <c r="S11" i="25"/>
  <c r="AD36" i="25"/>
  <c r="M13" i="11"/>
  <c r="R13" i="11" s="1"/>
  <c r="M40" i="11"/>
  <c r="R40" i="11" s="1"/>
  <c r="Z6" i="25"/>
  <c r="Z9" i="25"/>
  <c r="S9" i="25"/>
  <c r="U31" i="25"/>
  <c r="U11" i="25"/>
  <c r="M39" i="11"/>
  <c r="R39" i="11" s="1"/>
  <c r="M15" i="11"/>
  <c r="R15" i="11" s="1"/>
  <c r="AD35" i="25"/>
  <c r="AD31" i="25"/>
  <c r="AD9" i="25"/>
  <c r="U39" i="25"/>
  <c r="U35" i="25"/>
  <c r="M30" i="11"/>
  <c r="R30" i="11" s="1"/>
  <c r="S6" i="25"/>
  <c r="T9" i="25"/>
  <c r="T35" i="25"/>
  <c r="U26" i="25"/>
  <c r="U33" i="25"/>
  <c r="U9" i="25"/>
  <c r="Z11" i="25"/>
  <c r="T39" i="25"/>
  <c r="M10" i="11"/>
  <c r="R10" i="11" s="1"/>
  <c r="M21" i="11"/>
  <c r="R21" i="11" s="1"/>
  <c r="AD26" i="25"/>
  <c r="T26" i="25"/>
  <c r="S25" i="25"/>
  <c r="AD6" i="25"/>
  <c r="T36" i="25"/>
  <c r="S27" i="25"/>
  <c r="R41" i="25"/>
  <c r="S39" i="25"/>
  <c r="T14" i="25"/>
  <c r="Z10" i="25"/>
  <c r="S24" i="25"/>
  <c r="M38" i="11"/>
  <c r="R38" i="11" s="1"/>
  <c r="S14" i="25"/>
  <c r="M14" i="11"/>
  <c r="R14" i="11" s="1"/>
  <c r="AD29" i="25"/>
  <c r="S8" i="25"/>
  <c r="AD8" i="25"/>
  <c r="Z8" i="25"/>
  <c r="Z34" i="25"/>
  <c r="U29" i="25"/>
  <c r="AD10" i="25"/>
  <c r="S10" i="25"/>
  <c r="P9" i="11"/>
  <c r="U9" i="11" s="1"/>
  <c r="AD28" i="25"/>
  <c r="T40" i="25"/>
  <c r="M23" i="11"/>
  <c r="R23" i="11" s="1"/>
  <c r="M11" i="11"/>
  <c r="R11" i="11" s="1"/>
  <c r="M32" i="11"/>
  <c r="R32" i="11" s="1"/>
  <c r="AD24" i="25"/>
  <c r="Z12" i="25"/>
  <c r="S23" i="25"/>
  <c r="T12" i="25"/>
  <c r="Z23" i="25"/>
  <c r="Z40" i="25"/>
  <c r="AD21" i="25"/>
  <c r="Z27" i="25"/>
  <c r="AD25" i="25"/>
  <c r="AD13" i="25"/>
  <c r="S28" i="25"/>
  <c r="T8" i="25"/>
  <c r="S15" i="25"/>
  <c r="AD32" i="25"/>
  <c r="Z19" i="25"/>
  <c r="U21" i="25"/>
  <c r="U10" i="25"/>
  <c r="AD7" i="25"/>
  <c r="AD14" i="25"/>
  <c r="M25" i="11"/>
  <c r="R25" i="11" s="1"/>
  <c r="T10" i="25"/>
  <c r="T29" i="25"/>
  <c r="S34" i="25"/>
  <c r="S29" i="25"/>
  <c r="AD34" i="25"/>
  <c r="T21" i="25"/>
  <c r="T19" i="25"/>
  <c r="AD15" i="25"/>
  <c r="T15" i="25"/>
  <c r="AD20" i="25"/>
  <c r="AD16" i="25"/>
  <c r="S20" i="25"/>
  <c r="S16" i="25"/>
  <c r="T33" i="25"/>
  <c r="S38" i="25"/>
  <c r="T25" i="25"/>
  <c r="AD33" i="25"/>
  <c r="U23" i="25"/>
  <c r="U12" i="25"/>
  <c r="U38" i="25"/>
  <c r="Z39" i="25"/>
  <c r="T20" i="25"/>
  <c r="T16" i="25"/>
  <c r="AD39" i="25"/>
  <c r="Z28" i="25"/>
  <c r="Z18" i="25"/>
  <c r="Z31" i="25"/>
  <c r="M22" i="11"/>
  <c r="R22" i="11" s="1"/>
  <c r="M42" i="11"/>
  <c r="R42" i="11" s="1"/>
  <c r="M17" i="11"/>
  <c r="R17" i="11" s="1"/>
  <c r="M26" i="11"/>
  <c r="R26" i="11" s="1"/>
  <c r="M24" i="11"/>
  <c r="R24" i="11" s="1"/>
  <c r="M20" i="11"/>
  <c r="R20" i="11" s="1"/>
  <c r="T38" i="25"/>
  <c r="T30" i="25"/>
  <c r="S13" i="25"/>
  <c r="S40" i="25"/>
  <c r="S12" i="25"/>
  <c r="S22" i="25"/>
  <c r="AD23" i="25"/>
  <c r="T27" i="25"/>
  <c r="Z30" i="25"/>
  <c r="S36" i="25"/>
  <c r="Z36" i="25"/>
  <c r="Z32" i="25"/>
  <c r="AD12" i="25"/>
  <c r="T23" i="25"/>
  <c r="AD30" i="25"/>
  <c r="Z33" i="25"/>
  <c r="Z25" i="25"/>
  <c r="U30" i="25"/>
  <c r="U20" i="25"/>
  <c r="Z20" i="25"/>
  <c r="U18" i="25"/>
  <c r="U16" i="25"/>
  <c r="AD38" i="25"/>
  <c r="S18" i="25"/>
  <c r="T18" i="25"/>
  <c r="AR41" i="25" l="1"/>
  <c r="AS41" i="25"/>
  <c r="AQ41" i="25"/>
  <c r="G53" i="26"/>
  <c r="Q18" i="11"/>
  <c r="V18" i="11" s="1"/>
  <c r="Q25" i="11"/>
  <c r="V25" i="11" s="1"/>
  <c r="Q33" i="11"/>
  <c r="V33" i="11" s="1"/>
  <c r="Q13" i="11"/>
  <c r="V13" i="11" s="1"/>
  <c r="Q40" i="11"/>
  <c r="V40" i="11" s="1"/>
  <c r="Q21" i="11"/>
  <c r="V21" i="11" s="1"/>
  <c r="Q31" i="11"/>
  <c r="V31" i="11" s="1"/>
  <c r="Q15" i="11"/>
  <c r="V15" i="11" s="1"/>
  <c r="Q16" i="11"/>
  <c r="V16" i="11" s="1"/>
  <c r="Q24" i="11"/>
  <c r="V24" i="11" s="1"/>
  <c r="Q11" i="11"/>
  <c r="V11" i="11" s="1"/>
  <c r="Q36" i="11"/>
  <c r="V36" i="11" s="1"/>
  <c r="Q17" i="11"/>
  <c r="V17" i="11" s="1"/>
  <c r="Q35" i="11"/>
  <c r="V35" i="11" s="1"/>
  <c r="Q23" i="11"/>
  <c r="V23" i="11" s="1"/>
  <c r="Q44" i="11"/>
  <c r="V44" i="11" s="1"/>
  <c r="Q22" i="11"/>
  <c r="V22" i="11" s="1"/>
  <c r="Q41" i="11"/>
  <c r="V41" i="11" s="1"/>
  <c r="Q26" i="11"/>
  <c r="V26" i="11" s="1"/>
  <c r="Q20" i="11"/>
  <c r="V20" i="11" s="1"/>
  <c r="Q37" i="11"/>
  <c r="V37" i="11" s="1"/>
  <c r="Q38" i="11"/>
  <c r="V38" i="11" s="1"/>
  <c r="Q29" i="11"/>
  <c r="V29" i="11" s="1"/>
  <c r="Q28" i="11"/>
  <c r="V28" i="11" s="1"/>
  <c r="Q14" i="11"/>
  <c r="V14" i="11" s="1"/>
  <c r="Q12" i="11"/>
  <c r="V12" i="11" s="1"/>
  <c r="Q30" i="11"/>
  <c r="V30" i="11" s="1"/>
  <c r="Q39" i="11"/>
  <c r="V39" i="11" s="1"/>
  <c r="Q42" i="11"/>
  <c r="V42" i="11" s="1"/>
  <c r="Q34" i="11"/>
  <c r="V34" i="11" s="1"/>
  <c r="Q27" i="11"/>
  <c r="V27" i="11" s="1"/>
  <c r="Q43" i="11"/>
  <c r="V43" i="11" s="1"/>
  <c r="Q19" i="11"/>
  <c r="V19" i="11" s="1"/>
  <c r="Q32" i="11"/>
  <c r="V32" i="11" s="1"/>
  <c r="Q10" i="11"/>
  <c r="V10" i="11" s="1"/>
  <c r="AA17" i="25"/>
  <c r="AA29" i="25"/>
  <c r="AA37" i="25"/>
  <c r="P17" i="11"/>
  <c r="U17" i="11" s="1"/>
  <c r="AA24" i="25"/>
  <c r="P26" i="11"/>
  <c r="U26" i="11" s="1"/>
  <c r="P19" i="11"/>
  <c r="U19" i="11" s="1"/>
  <c r="AA15" i="25"/>
  <c r="AA22" i="25"/>
  <c r="N10" i="11"/>
  <c r="S10" i="11" s="1"/>
  <c r="V30" i="25"/>
  <c r="AE27" i="25"/>
  <c r="P28" i="11"/>
  <c r="U28" i="11" s="1"/>
  <c r="AE11" i="25"/>
  <c r="N16" i="11"/>
  <c r="S16" i="11" s="1"/>
  <c r="N15" i="11"/>
  <c r="S15" i="11" s="1"/>
  <c r="N18" i="11"/>
  <c r="S18" i="11" s="1"/>
  <c r="N21" i="11"/>
  <c r="S21" i="11" s="1"/>
  <c r="N25" i="11"/>
  <c r="S25" i="11" s="1"/>
  <c r="N41" i="11"/>
  <c r="S41" i="11" s="1"/>
  <c r="N17" i="11"/>
  <c r="S17" i="11" s="1"/>
  <c r="N24" i="11"/>
  <c r="S24" i="11" s="1"/>
  <c r="N33" i="11"/>
  <c r="S33" i="11" s="1"/>
  <c r="N12" i="11"/>
  <c r="S12" i="11" s="1"/>
  <c r="N43" i="11"/>
  <c r="S43" i="11" s="1"/>
  <c r="N13" i="11"/>
  <c r="S13" i="11" s="1"/>
  <c r="N30" i="11"/>
  <c r="S30" i="11" s="1"/>
  <c r="N11" i="11"/>
  <c r="S11" i="11" s="1"/>
  <c r="N36" i="11"/>
  <c r="S36" i="11" s="1"/>
  <c r="N39" i="11"/>
  <c r="S39" i="11" s="1"/>
  <c r="N37" i="11"/>
  <c r="S37" i="11" s="1"/>
  <c r="N14" i="11"/>
  <c r="S14" i="11" s="1"/>
  <c r="N31" i="11"/>
  <c r="S31" i="11" s="1"/>
  <c r="N22" i="11"/>
  <c r="S22" i="11" s="1"/>
  <c r="N44" i="11"/>
  <c r="S44" i="11" s="1"/>
  <c r="N20" i="11"/>
  <c r="S20" i="11" s="1"/>
  <c r="N19" i="11"/>
  <c r="S19" i="11" s="1"/>
  <c r="N40" i="11"/>
  <c r="S40" i="11" s="1"/>
  <c r="N26" i="11"/>
  <c r="S26" i="11" s="1"/>
  <c r="N42" i="11"/>
  <c r="S42" i="11" s="1"/>
  <c r="N38" i="11"/>
  <c r="S38" i="11" s="1"/>
  <c r="N32" i="11"/>
  <c r="S32" i="11" s="1"/>
  <c r="N27" i="11"/>
  <c r="S27" i="11" s="1"/>
  <c r="N28" i="11"/>
  <c r="S28" i="11" s="1"/>
  <c r="N29" i="11"/>
  <c r="S29" i="11" s="1"/>
  <c r="N23" i="11"/>
  <c r="S23" i="11" s="1"/>
  <c r="N35" i="11"/>
  <c r="S35" i="11" s="1"/>
  <c r="N34" i="11"/>
  <c r="S34" i="11" s="1"/>
  <c r="O29" i="11"/>
  <c r="T29" i="11" s="1"/>
  <c r="O12" i="11"/>
  <c r="T12" i="11" s="1"/>
  <c r="O16" i="11"/>
  <c r="T16" i="11" s="1"/>
  <c r="O13" i="11"/>
  <c r="T13" i="11" s="1"/>
  <c r="O10" i="11"/>
  <c r="T10" i="11" s="1"/>
  <c r="O27" i="11"/>
  <c r="T27" i="11" s="1"/>
  <c r="O34" i="11"/>
  <c r="T34" i="11" s="1"/>
  <c r="O38" i="11"/>
  <c r="T38" i="11" s="1"/>
  <c r="O21" i="11"/>
  <c r="T21" i="11" s="1"/>
  <c r="O17" i="11"/>
  <c r="T17" i="11" s="1"/>
  <c r="W17" i="25"/>
  <c r="W13" i="25"/>
  <c r="O22" i="11"/>
  <c r="T22" i="11" s="1"/>
  <c r="O42" i="11"/>
  <c r="T42" i="11" s="1"/>
  <c r="O24" i="11"/>
  <c r="T24" i="11" s="1"/>
  <c r="O37" i="11"/>
  <c r="T37" i="11" s="1"/>
  <c r="O25" i="11"/>
  <c r="T25" i="11" s="1"/>
  <c r="O33" i="11"/>
  <c r="T33" i="11" s="1"/>
  <c r="O30" i="11"/>
  <c r="T30" i="11" s="1"/>
  <c r="O43" i="11"/>
  <c r="T43" i="11" s="1"/>
  <c r="O20" i="11"/>
  <c r="T20" i="11" s="1"/>
  <c r="O23" i="11"/>
  <c r="T23" i="11" s="1"/>
  <c r="O31" i="11"/>
  <c r="T31" i="11" s="1"/>
  <c r="O19" i="11"/>
  <c r="T19" i="11" s="1"/>
  <c r="O14" i="11"/>
  <c r="T14" i="11" s="1"/>
  <c r="O44" i="11"/>
  <c r="T44" i="11" s="1"/>
  <c r="O18" i="11"/>
  <c r="T18" i="11" s="1"/>
  <c r="O40" i="11"/>
  <c r="T40" i="11" s="1"/>
  <c r="O39" i="11"/>
  <c r="T39" i="11" s="1"/>
  <c r="O15" i="11"/>
  <c r="T15" i="11" s="1"/>
  <c r="O28" i="11"/>
  <c r="T28" i="11" s="1"/>
  <c r="O11" i="11"/>
  <c r="T11" i="11" s="1"/>
  <c r="O41" i="11"/>
  <c r="T41" i="11" s="1"/>
  <c r="O35" i="11"/>
  <c r="T35" i="11" s="1"/>
  <c r="O36" i="11"/>
  <c r="T36" i="11" s="1"/>
  <c r="O32" i="11"/>
  <c r="T32" i="11" s="1"/>
  <c r="O26" i="11"/>
  <c r="T26" i="11" s="1"/>
  <c r="W32" i="25"/>
  <c r="W28" i="25"/>
  <c r="W22" i="25"/>
  <c r="W7" i="25"/>
  <c r="AA13" i="25"/>
  <c r="V37" i="25"/>
  <c r="W37" i="25"/>
  <c r="W31" i="25"/>
  <c r="AE37" i="25"/>
  <c r="AE22" i="25"/>
  <c r="V17" i="25"/>
  <c r="V21" i="25"/>
  <c r="P40" i="11"/>
  <c r="U40" i="11" s="1"/>
  <c r="P31" i="11"/>
  <c r="U31" i="11" s="1"/>
  <c r="AE18" i="25"/>
  <c r="P35" i="11"/>
  <c r="U35" i="11" s="1"/>
  <c r="P23" i="11"/>
  <c r="U23" i="11" s="1"/>
  <c r="P38" i="11"/>
  <c r="U38" i="11" s="1"/>
  <c r="P13" i="11"/>
  <c r="U13" i="11" s="1"/>
  <c r="P39" i="11"/>
  <c r="U39" i="11" s="1"/>
  <c r="P11" i="11"/>
  <c r="U11" i="11" s="1"/>
  <c r="P29" i="11"/>
  <c r="U29" i="11" s="1"/>
  <c r="P34" i="11"/>
  <c r="U34" i="11" s="1"/>
  <c r="P22" i="11"/>
  <c r="U22" i="11" s="1"/>
  <c r="P44" i="11"/>
  <c r="U44" i="11" s="1"/>
  <c r="P16" i="11"/>
  <c r="U16" i="11" s="1"/>
  <c r="P12" i="11"/>
  <c r="U12" i="11" s="1"/>
  <c r="P14" i="11"/>
  <c r="U14" i="11" s="1"/>
  <c r="P10" i="11"/>
  <c r="U10" i="11" s="1"/>
  <c r="P18" i="11"/>
  <c r="U18" i="11" s="1"/>
  <c r="P21" i="11"/>
  <c r="U21" i="11" s="1"/>
  <c r="P33" i="11"/>
  <c r="U33" i="11" s="1"/>
  <c r="P41" i="11"/>
  <c r="U41" i="11" s="1"/>
  <c r="P20" i="11"/>
  <c r="U20" i="11" s="1"/>
  <c r="V33" i="25"/>
  <c r="P24" i="11"/>
  <c r="U24" i="11" s="1"/>
  <c r="P37" i="11"/>
  <c r="U37" i="11" s="1"/>
  <c r="P36" i="11"/>
  <c r="U36" i="11" s="1"/>
  <c r="P32" i="11"/>
  <c r="U32" i="11" s="1"/>
  <c r="P43" i="11"/>
  <c r="U43" i="11" s="1"/>
  <c r="P27" i="11"/>
  <c r="U27" i="11" s="1"/>
  <c r="P15" i="11"/>
  <c r="U15" i="11" s="1"/>
  <c r="P30" i="11"/>
  <c r="U30" i="11" s="1"/>
  <c r="P25" i="11"/>
  <c r="U25" i="11" s="1"/>
  <c r="P42" i="11"/>
  <c r="U42" i="11" s="1"/>
  <c r="AA16" i="25"/>
  <c r="V32" i="25"/>
  <c r="W6" i="25"/>
  <c r="V35" i="25"/>
  <c r="AE19" i="25"/>
  <c r="AE40" i="25"/>
  <c r="AE17" i="25"/>
  <c r="W11" i="25"/>
  <c r="W10" i="25"/>
  <c r="V31" i="25"/>
  <c r="AE26" i="25"/>
  <c r="V7" i="25"/>
  <c r="W23" i="25"/>
  <c r="AA26" i="25"/>
  <c r="V28" i="25"/>
  <c r="AA21" i="25"/>
  <c r="W19" i="25"/>
  <c r="W34" i="25"/>
  <c r="V16" i="25"/>
  <c r="AA39" i="25"/>
  <c r="AA14" i="25"/>
  <c r="W24" i="25"/>
  <c r="V19" i="25"/>
  <c r="AA7" i="25"/>
  <c r="AA35" i="25"/>
  <c r="AE35" i="25"/>
  <c r="AE9" i="25"/>
  <c r="V6" i="25"/>
  <c r="W36" i="25"/>
  <c r="AE30" i="25"/>
  <c r="W9" i="25"/>
  <c r="W26" i="25"/>
  <c r="AE14" i="25"/>
  <c r="AE31" i="25"/>
  <c r="AA9" i="25"/>
  <c r="AA27" i="25"/>
  <c r="AE36" i="25"/>
  <c r="V9" i="25"/>
  <c r="V25" i="25"/>
  <c r="V38" i="25"/>
  <c r="AA40" i="25"/>
  <c r="V11" i="25"/>
  <c r="AE16" i="25"/>
  <c r="W35" i="25"/>
  <c r="V22" i="25"/>
  <c r="AA6" i="25"/>
  <c r="V26" i="25"/>
  <c r="V24" i="25"/>
  <c r="W30" i="25"/>
  <c r="AA36" i="25"/>
  <c r="AE28" i="25"/>
  <c r="V34" i="25"/>
  <c r="W14" i="25"/>
  <c r="AA11" i="25"/>
  <c r="V39" i="25"/>
  <c r="V27" i="25"/>
  <c r="W12" i="25"/>
  <c r="W39" i="25"/>
  <c r="W27" i="25"/>
  <c r="AA19" i="25"/>
  <c r="AE8" i="25"/>
  <c r="AE7" i="25"/>
  <c r="W21" i="25"/>
  <c r="AA20" i="25"/>
  <c r="M45" i="11"/>
  <c r="D25" i="8" s="1"/>
  <c r="V10" i="25"/>
  <c r="AA31" i="25"/>
  <c r="AE34" i="25"/>
  <c r="AE21" i="25"/>
  <c r="AE23" i="25"/>
  <c r="AA34" i="25"/>
  <c r="AE32" i="25"/>
  <c r="Z41" i="25"/>
  <c r="O52" i="26" s="1"/>
  <c r="V23" i="25"/>
  <c r="V13" i="25"/>
  <c r="AE13" i="25"/>
  <c r="AE38" i="25"/>
  <c r="W16" i="25"/>
  <c r="V20" i="25"/>
  <c r="AA12" i="25"/>
  <c r="AE6" i="25"/>
  <c r="V8" i="25"/>
  <c r="AE29" i="25"/>
  <c r="W15" i="25"/>
  <c r="U41" i="25"/>
  <c r="AA18" i="25"/>
  <c r="AE24" i="25"/>
  <c r="W38" i="25"/>
  <c r="AE15" i="25"/>
  <c r="AA30" i="25"/>
  <c r="AE20" i="25"/>
  <c r="AE39" i="25"/>
  <c r="W29" i="25"/>
  <c r="V40" i="25"/>
  <c r="V29" i="25"/>
  <c r="V14" i="25"/>
  <c r="AE25" i="25"/>
  <c r="V18" i="25"/>
  <c r="V12" i="25"/>
  <c r="W25" i="25"/>
  <c r="AE12" i="25"/>
  <c r="AE33" i="25"/>
  <c r="AA33" i="25"/>
  <c r="W8" i="25"/>
  <c r="T41" i="25"/>
  <c r="F59" i="26" s="1"/>
  <c r="AE10" i="25"/>
  <c r="W20" i="25"/>
  <c r="W40" i="25"/>
  <c r="AA10" i="25"/>
  <c r="AA23" i="25"/>
  <c r="W33" i="25"/>
  <c r="AA8" i="25"/>
  <c r="V15" i="25"/>
  <c r="R45" i="11"/>
  <c r="D22" i="8" s="1"/>
  <c r="D26" i="8" s="1"/>
  <c r="AD41" i="25"/>
  <c r="O53" i="26" s="1"/>
  <c r="AA28" i="25"/>
  <c r="W18" i="25"/>
  <c r="AA32" i="25"/>
  <c r="S41" i="25"/>
  <c r="F58" i="26" s="1"/>
  <c r="V36" i="25"/>
  <c r="AA25" i="25"/>
  <c r="BH41" i="25" l="1"/>
  <c r="BM41" i="25" s="1"/>
  <c r="BJ41" i="25"/>
  <c r="BO41" i="25" s="1"/>
  <c r="AU41" i="25"/>
  <c r="BK41" i="25"/>
  <c r="BP41" i="25" s="1"/>
  <c r="BI41" i="25"/>
  <c r="BN41" i="25" s="1"/>
  <c r="AV41" i="25"/>
  <c r="BG41" i="25"/>
  <c r="BL41" i="25" s="1"/>
  <c r="AT41" i="25"/>
  <c r="Q45" i="11"/>
  <c r="H25" i="8" s="1"/>
  <c r="V45" i="11"/>
  <c r="H22" i="8" s="1"/>
  <c r="O15" i="26"/>
  <c r="S45" i="11"/>
  <c r="E22" i="8" s="1"/>
  <c r="T45" i="11"/>
  <c r="F22" i="8" s="1"/>
  <c r="N45" i="11"/>
  <c r="E25" i="8" s="1"/>
  <c r="O45" i="11"/>
  <c r="F25" i="8" s="1"/>
  <c r="U45" i="11"/>
  <c r="G22" i="8" s="1"/>
  <c r="P45" i="11"/>
  <c r="G25" i="8" s="1"/>
  <c r="AE41" i="25"/>
  <c r="W41" i="25"/>
  <c r="AA41" i="25"/>
  <c r="V41" i="25"/>
  <c r="BQ41" i="25" l="1"/>
  <c r="W45" i="11" s="1"/>
  <c r="BR41" i="25"/>
  <c r="X45" i="11" s="1"/>
  <c r="O58" i="26"/>
  <c r="O32" i="26" l="1"/>
  <c r="D29" i="8"/>
  <c r="D30" i="8"/>
</calcChain>
</file>

<file path=xl/sharedStrings.xml><?xml version="1.0" encoding="utf-8"?>
<sst xmlns="http://schemas.openxmlformats.org/spreadsheetml/2006/main" count="996" uniqueCount="437">
  <si>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</si>
  <si>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</si>
  <si>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</si>
  <si>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</si>
  <si>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</si>
  <si>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</si>
  <si>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</si>
  <si>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</si>
  <si>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</si>
  <si>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</si>
  <si>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</si>
  <si>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</si>
  <si>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</si>
  <si>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</si>
  <si>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</si>
  <si>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</si>
  <si>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</si>
  <si>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</si>
  <si>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</si>
  <si>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</si>
  <si>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</si>
  <si>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</si>
  <si>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</si>
  <si>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</si>
  <si>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</si>
  <si>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</si>
  <si>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</si>
  <si>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</si>
  <si>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</si>
  <si>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</si>
  <si>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</si>
  <si>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</si>
  <si>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</si>
  <si>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</si>
  <si>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</si>
  <si>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</si>
  <si>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</si>
  <si>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</si>
  <si>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</si>
  <si>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</si>
  <si>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</si>
  <si>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</si>
  <si>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</si>
  <si>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</si>
  <si>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</si>
  <si>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</si>
  <si>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</si>
  <si>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</si>
  <si>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</si>
  <si>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</si>
  <si>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</si>
  <si>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</si>
  <si>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</si>
  <si>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</si>
  <si>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</si>
  <si>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</si>
  <si>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</si>
  <si>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</si>
  <si>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</si>
  <si>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</si>
  <si>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</si>
  <si>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</si>
  <si>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</si>
  <si>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</si>
  <si>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</si>
  <si>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</si>
  <si>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</si>
  <si>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</si>
  <si>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</si>
  <si>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</si>
  <si>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</si>
  <si>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</si>
  <si>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</si>
  <si>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</si>
  <si>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</si>
  <si>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</si>
  <si>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</si>
  <si>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</si>
  <si>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</si>
  <si>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</si>
  <si>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</si>
  <si>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</si>
  <si>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</si>
  <si>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</si>
  <si>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</si>
  <si>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</si>
  <si>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</si>
  <si>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</si>
  <si>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</si>
  <si>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</si>
  <si>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</si>
  <si>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</si>
  <si>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</si>
  <si>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</si>
  <si>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</si>
  <si>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</si>
  <si>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</si>
  <si>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</si>
  <si>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</si>
  <si>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</si>
  <si>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</si>
  <si>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</si>
  <si>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</si>
  <si>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</si>
  <si>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</si>
  <si>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</si>
  <si>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</si>
  <si>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</si>
  <si>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</si>
  <si>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</si>
  <si>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</si>
  <si>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</si>
  <si>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</si>
  <si>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</si>
  <si>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</si>
  <si>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</si>
  <si>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</si>
  <si>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</si>
  <si>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</si>
  <si>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</si>
  <si>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</si>
  <si>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</si>
  <si>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</si>
  <si>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</si>
  <si>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</si>
  <si>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</si>
  <si>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</si>
  <si>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</si>
  <si>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</si>
  <si>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</si>
  <si>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</si>
  <si>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</si>
  <si>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</si>
  <si>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</si>
  <si>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</si>
  <si>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</si>
  <si>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</si>
  <si>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</si>
  <si>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</si>
  <si>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</si>
  <si>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</si>
  <si>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</si>
  <si>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</si>
  <si>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</si>
  <si>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</si>
  <si>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</si>
  <si>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</si>
  <si>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</si>
  <si>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</si>
  <si>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</si>
  <si>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</si>
  <si>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電話：097-506-2442　FAX：097-506-1727</t>
    <rPh sb="0" eb="2">
      <t>デンワ</t>
    </rPh>
    <phoneticPr fontId="5"/>
  </si>
  <si>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</si>
  <si>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</si>
  <si>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</si>
  <si>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</si>
  <si>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</si>
  <si>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</si>
  <si>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</si>
  <si>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</si>
  <si>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</si>
  <si>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</si>
  <si>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</si>
  <si>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</si>
  <si>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</si>
  <si>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</si>
  <si>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</si>
  <si>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</si>
  <si>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</si>
  <si>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</si>
  <si>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</si>
  <si>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</si>
  <si>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</si>
  <si>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</si>
  <si>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</si>
  <si>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</si>
  <si>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</si>
  <si>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</si>
  <si>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</si>
  <si>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</si>
  <si>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</si>
  <si>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</si>
  <si>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</si>
  <si>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</si>
  <si>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</si>
  <si>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</si>
  <si>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</si>
  <si>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</si>
  <si>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</si>
  <si>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</si>
  <si>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</si>
  <si>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</si>
  <si>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</si>
  <si>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</si>
  <si>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</si>
  <si>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</si>
  <si>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</si>
  <si>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</si>
  <si>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</si>
  <si>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</si>
  <si>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</si>
  <si>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</si>
  <si>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</si>
  <si>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</si>
  <si>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</si>
  <si>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</si>
  <si>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</si>
  <si>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</si>
  <si>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</si>
  <si>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</si>
  <si>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</si>
  <si>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</si>
  <si>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</si>
  <si>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</si>
  <si>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</si>
  <si>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</si>
  <si>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</si>
  <si>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</si>
  <si>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</si>
  <si>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</si>
  <si>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</si>
  <si>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</si>
  <si>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</si>
  <si>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</si>
  <si>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</si>
  <si>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</si>
  <si>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</si>
  <si>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</si>
  <si>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就業誘発者数</t>
    <rPh sb="0" eb="2">
      <t>シュウギョウ</t>
    </rPh>
    <rPh sb="2" eb="4">
      <t>ユウハツ</t>
    </rPh>
    <rPh sb="4" eb="5">
      <t>シャ</t>
    </rPh>
    <rPh sb="5" eb="6">
      <t>スウ</t>
    </rPh>
    <phoneticPr fontId="8"/>
  </si>
  <si>
    <t>　</t>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</si>
  <si>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</si>
  <si>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</si>
  <si>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</si>
  <si>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</si>
  <si>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</si>
  <si>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</si>
  <si>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</si>
  <si>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</si>
  <si>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</si>
  <si>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</si>
  <si>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</si>
  <si>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</si>
  <si>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</si>
  <si>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</si>
  <si>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</si>
  <si>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</si>
  <si>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</si>
  <si>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</si>
  <si>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</si>
  <si>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5"/>
  </si>
  <si>
    <t>S=B+H+P</t>
    <phoneticPr fontId="8"/>
  </si>
  <si>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</si>
  <si>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</si>
  <si>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</si>
  <si>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</si>
  <si>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</si>
  <si>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</si>
  <si>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</si>
  <si>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</si>
  <si>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</si>
  <si>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</si>
  <si>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</si>
  <si>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</si>
  <si>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</si>
  <si>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</si>
  <si>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</si>
  <si>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</si>
  <si>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</si>
  <si>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</si>
  <si>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</si>
  <si>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</si>
  <si>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</si>
  <si>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</si>
  <si>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</si>
  <si>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</si>
  <si>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</si>
  <si>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</si>
  <si>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</si>
  <si>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</si>
  <si>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</si>
  <si>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</si>
  <si>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</si>
  <si>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</si>
  <si>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</si>
  <si>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</si>
  <si>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</si>
  <si>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</si>
  <si>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62"/>
  </si>
  <si>
    <t>最終需要額</t>
    <rPh sb="0" eb="2">
      <t>サイシュウ</t>
    </rPh>
    <rPh sb="2" eb="4">
      <t>ジュヨウ</t>
    </rPh>
    <rPh sb="4" eb="5">
      <t>ガク</t>
    </rPh>
    <phoneticPr fontId="62"/>
  </si>
  <si>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</si>
  <si>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</si>
  <si>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</si>
  <si>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</si>
  <si>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</si>
  <si>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</si>
  <si>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</si>
  <si>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</si>
  <si>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</si>
  <si>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</si>
  <si>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</si>
  <si>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</si>
  <si>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</si>
  <si>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</si>
  <si>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</si>
  <si>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</si>
  <si>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</si>
  <si>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直接需要＝県内生産増加額</t>
    <rPh sb="0" eb="2">
      <t>チョクセツ</t>
    </rPh>
    <rPh sb="2" eb="4">
      <t>ジュヨウ</t>
    </rPh>
    <rPh sb="5" eb="7">
      <t>ケンナイ</t>
    </rPh>
    <rPh sb="7" eb="9">
      <t>セイサン</t>
    </rPh>
    <rPh sb="9" eb="12">
      <t>ゾウカガク</t>
    </rPh>
    <phoneticPr fontId="5"/>
  </si>
  <si>
    <t>T</t>
    <phoneticPr fontId="35"/>
  </si>
  <si>
    <t>V</t>
    <phoneticPr fontId="35"/>
  </si>
  <si>
    <t>間接税
（関税等除く）
D</t>
    <rPh sb="0" eb="3">
      <t>カンセツゼイ</t>
    </rPh>
    <rPh sb="5" eb="7">
      <t>カンゼイ</t>
    </rPh>
    <rPh sb="7" eb="8">
      <t>トウ</t>
    </rPh>
    <rPh sb="8" eb="9">
      <t>ノゾ</t>
    </rPh>
    <phoneticPr fontId="5"/>
  </si>
  <si>
    <t>（控除）
経常補助金
E</t>
    <rPh sb="1" eb="3">
      <t>コウジョ</t>
    </rPh>
    <rPh sb="5" eb="7">
      <t>ケイジョウ</t>
    </rPh>
    <rPh sb="7" eb="10">
      <t>ホジョキン</t>
    </rPh>
    <phoneticPr fontId="5"/>
  </si>
  <si>
    <t>雇用者所得
A</t>
    <rPh sb="0" eb="3">
      <t>コヨウシャ</t>
    </rPh>
    <rPh sb="3" eb="5">
      <t>ショトク</t>
    </rPh>
    <phoneticPr fontId="5"/>
  </si>
  <si>
    <t>営業余剰
B</t>
    <rPh sb="0" eb="2">
      <t>エイギョウ</t>
    </rPh>
    <rPh sb="2" eb="4">
      <t>ヨジョウ</t>
    </rPh>
    <phoneticPr fontId="5"/>
  </si>
  <si>
    <t>資本減耗引当
C</t>
    <rPh sb="0" eb="2">
      <t>シホン</t>
    </rPh>
    <rPh sb="2" eb="4">
      <t>ゲンモウ</t>
    </rPh>
    <rPh sb="4" eb="6">
      <t>ヒキアテ</t>
    </rPh>
    <phoneticPr fontId="5"/>
  </si>
  <si>
    <t>県内生産額
F</t>
    <rPh sb="0" eb="2">
      <t>ケンナイ</t>
    </rPh>
    <rPh sb="2" eb="5">
      <t>セイサンガク</t>
    </rPh>
    <phoneticPr fontId="5"/>
  </si>
  <si>
    <t>※粗付加価値率は、ＳＮＡに合わせるため家計外消費を除いている。</t>
    <rPh sb="1" eb="2">
      <t>アラ</t>
    </rPh>
    <rPh sb="2" eb="4">
      <t>フカ</t>
    </rPh>
    <rPh sb="4" eb="6">
      <t>カチ</t>
    </rPh>
    <rPh sb="6" eb="7">
      <t>リツ</t>
    </rPh>
    <rPh sb="13" eb="14">
      <t>ア</t>
    </rPh>
    <rPh sb="19" eb="21">
      <t>カケイ</t>
    </rPh>
    <rPh sb="21" eb="22">
      <t>ガイ</t>
    </rPh>
    <rPh sb="22" eb="24">
      <t>ショウヒ</t>
    </rPh>
    <rPh sb="25" eb="26">
      <t>ノゾ</t>
    </rPh>
    <phoneticPr fontId="5"/>
  </si>
  <si>
    <t>粗付加価値率
G=Σ(A:E)/F</t>
    <rPh sb="0" eb="1">
      <t>アラ</t>
    </rPh>
    <rPh sb="1" eb="3">
      <t>フカ</t>
    </rPh>
    <rPh sb="3" eb="5">
      <t>カチ</t>
    </rPh>
    <rPh sb="5" eb="6">
      <t>リツ</t>
    </rPh>
    <phoneticPr fontId="4"/>
  </si>
  <si>
    <t>（総合）税収効果</t>
    <rPh sb="1" eb="3">
      <t>ソウゴウ</t>
    </rPh>
    <rPh sb="4" eb="6">
      <t>ゼイシュウ</t>
    </rPh>
    <rPh sb="6" eb="8">
      <t>コウカ</t>
    </rPh>
    <phoneticPr fontId="35"/>
  </si>
  <si>
    <t>U</t>
    <phoneticPr fontId="35"/>
  </si>
  <si>
    <t>　（２）　税収効果</t>
    <rPh sb="5" eb="7">
      <t>ゼイシュウ</t>
    </rPh>
    <rPh sb="7" eb="9">
      <t>コウカ</t>
    </rPh>
    <phoneticPr fontId="8"/>
  </si>
  <si>
    <t>税収誘発額</t>
    <rPh sb="0" eb="2">
      <t>ゼイシュウ</t>
    </rPh>
    <rPh sb="2" eb="4">
      <t>ユウハツ</t>
    </rPh>
    <rPh sb="4" eb="5">
      <t>ガク</t>
    </rPh>
    <phoneticPr fontId="5"/>
  </si>
  <si>
    <t>＜部門別＞経済波及効果　分析グラフ</t>
    <rPh sb="1" eb="4">
      <t>ブモンベツ</t>
    </rPh>
    <rPh sb="5" eb="7">
      <t>ケイザイ</t>
    </rPh>
    <rPh sb="7" eb="11">
      <t>ハキュウコウカ</t>
    </rPh>
    <rPh sb="12" eb="14">
      <t>ブンセキ</t>
    </rPh>
    <phoneticPr fontId="5"/>
  </si>
  <si>
    <t xml:space="preserve"> </t>
    <phoneticPr fontId="5"/>
  </si>
  <si>
    <t>× 税収係数</t>
    <phoneticPr fontId="35"/>
  </si>
  <si>
    <t>× 税収係数</t>
    <phoneticPr fontId="35"/>
  </si>
  <si>
    <t>金額の表示単位の選択</t>
    <rPh sb="0" eb="2">
      <t>キンガク</t>
    </rPh>
    <rPh sb="3" eb="5">
      <t>ヒョウジ</t>
    </rPh>
    <rPh sb="5" eb="7">
      <t>タンイ</t>
    </rPh>
    <rPh sb="8" eb="10">
      <t>センタク</t>
    </rPh>
    <phoneticPr fontId="5"/>
  </si>
  <si>
    <t xml:space="preserve">ある産業の県内需要額の増加が本県経済にもたらす経済波及効果及び税収効果について、推計します。
</t>
    <rPh sb="2" eb="4">
      <t>サンギョウ</t>
    </rPh>
    <rPh sb="5" eb="7">
      <t>ケンナイ</t>
    </rPh>
    <rPh sb="7" eb="9">
      <t>ジュヨウ</t>
    </rPh>
    <rPh sb="9" eb="10">
      <t>ガク</t>
    </rPh>
    <rPh sb="11" eb="13">
      <t>ゾウカ</t>
    </rPh>
    <rPh sb="14" eb="16">
      <t>ホンケン</t>
    </rPh>
    <rPh sb="16" eb="18">
      <t>ケイザイ</t>
    </rPh>
    <rPh sb="23" eb="25">
      <t>ケイザイ</t>
    </rPh>
    <rPh sb="25" eb="27">
      <t>ハキュウ</t>
    </rPh>
    <rPh sb="27" eb="29">
      <t>コウカ</t>
    </rPh>
    <rPh sb="29" eb="30">
      <t>オヨ</t>
    </rPh>
    <rPh sb="31" eb="33">
      <t>ゼイシュウ</t>
    </rPh>
    <rPh sb="33" eb="35">
      <t>コウカ</t>
    </rPh>
    <rPh sb="40" eb="42">
      <t>スイケイ</t>
    </rPh>
    <phoneticPr fontId="5"/>
  </si>
  <si>
    <t>「①結果」、「②表」、「③フロー」、「④グラフ（経済効果）」、「④グラフ（税収効果）」シートに分析結果が出力されます。</t>
    <rPh sb="2" eb="4">
      <t>ケッカ</t>
    </rPh>
    <rPh sb="8" eb="9">
      <t>ヒョウ</t>
    </rPh>
    <rPh sb="24" eb="26">
      <t>ケイザイ</t>
    </rPh>
    <rPh sb="26" eb="28">
      <t>コウカ</t>
    </rPh>
    <rPh sb="37" eb="39">
      <t>ゼイシュウ</t>
    </rPh>
    <rPh sb="39" eb="41">
      <t>コウカ</t>
    </rPh>
    <rPh sb="47" eb="49">
      <t>ブンセキ</t>
    </rPh>
    <rPh sb="49" eb="51">
      <t>ケッカ</t>
    </rPh>
    <rPh sb="52" eb="54">
      <t>シュツリョク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</si>
  <si>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</si>
  <si>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税収
効果</t>
    <rPh sb="0" eb="2">
      <t>ゼイシュウ</t>
    </rPh>
    <rPh sb="3" eb="5">
      <t>コウカ</t>
    </rPh>
    <phoneticPr fontId="4"/>
  </si>
  <si>
    <t>税収係数の計算</t>
    <rPh sb="0" eb="2">
      <t>ゼイシュウ</t>
    </rPh>
    <rPh sb="2" eb="4">
      <t>ケイスウ</t>
    </rPh>
    <rPh sb="5" eb="7">
      <t>ケイサン</t>
    </rPh>
    <phoneticPr fontId="5"/>
  </si>
  <si>
    <t>税目</t>
    <rPh sb="0" eb="2">
      <t>ゼイモク</t>
    </rPh>
    <phoneticPr fontId="5"/>
  </si>
  <si>
    <t>事業税</t>
    <rPh sb="0" eb="3">
      <t>ジギョウゼイ</t>
    </rPh>
    <phoneticPr fontId="35"/>
  </si>
  <si>
    <t>法人住民税</t>
    <rPh sb="0" eb="2">
      <t>ホウジン</t>
    </rPh>
    <rPh sb="2" eb="5">
      <t>ジュウミンゼイ</t>
    </rPh>
    <phoneticPr fontId="35"/>
  </si>
  <si>
    <t>個人住民税</t>
    <rPh sb="0" eb="2">
      <t>コジン</t>
    </rPh>
    <rPh sb="2" eb="5">
      <t>ジュウミンゼイ</t>
    </rPh>
    <phoneticPr fontId="35"/>
  </si>
  <si>
    <t>県税</t>
    <rPh sb="0" eb="2">
      <t>ケンゼイ</t>
    </rPh>
    <phoneticPr fontId="35"/>
  </si>
  <si>
    <t>市町村税</t>
    <rPh sb="0" eb="2">
      <t>シチョウ</t>
    </rPh>
    <rPh sb="2" eb="4">
      <t>ソンゼイ</t>
    </rPh>
    <phoneticPr fontId="35"/>
  </si>
  <si>
    <t>税収係数</t>
    <rPh sb="0" eb="2">
      <t>ゼイシュウ</t>
    </rPh>
    <rPh sb="2" eb="4">
      <t>ケイスウ</t>
    </rPh>
    <phoneticPr fontId="35"/>
  </si>
  <si>
    <t>（資料）大分県「大分県税務統計書」、総務省「市町村別決算状況調」</t>
    <rPh sb="4" eb="7">
      <t>オオイタケン</t>
    </rPh>
    <rPh sb="8" eb="10">
      <t>オオイタ</t>
    </rPh>
    <rPh sb="11" eb="13">
      <t>ゼイム</t>
    </rPh>
    <rPh sb="15" eb="16">
      <t>ショ</t>
    </rPh>
    <rPh sb="18" eb="21">
      <t>ソウムショウ</t>
    </rPh>
    <rPh sb="22" eb="25">
      <t>シチョウソン</t>
    </rPh>
    <rPh sb="25" eb="26">
      <t>ベツ</t>
    </rPh>
    <rPh sb="26" eb="28">
      <t>ケッサン</t>
    </rPh>
    <rPh sb="28" eb="30">
      <t>ジョウキョウ</t>
    </rPh>
    <rPh sb="30" eb="31">
      <t>シラ</t>
    </rPh>
    <phoneticPr fontId="5"/>
  </si>
  <si>
    <t>（県税）
事業税</t>
    <rPh sb="1" eb="3">
      <t>ケンゼイ</t>
    </rPh>
    <rPh sb="5" eb="8">
      <t>ジギョウゼイ</t>
    </rPh>
    <phoneticPr fontId="35"/>
  </si>
  <si>
    <t>（県税）
法人住民税</t>
    <rPh sb="1" eb="3">
      <t>ケンゼイ</t>
    </rPh>
    <rPh sb="5" eb="7">
      <t>ホウジン</t>
    </rPh>
    <rPh sb="7" eb="10">
      <t>ジュウミンゼイ</t>
    </rPh>
    <phoneticPr fontId="35"/>
  </si>
  <si>
    <t>（県税）
個人住民税</t>
    <rPh sb="1" eb="3">
      <t>ケンゼイ</t>
    </rPh>
    <rPh sb="5" eb="7">
      <t>コジン</t>
    </rPh>
    <rPh sb="7" eb="10">
      <t>ジュウミンゼイ</t>
    </rPh>
    <phoneticPr fontId="35"/>
  </si>
  <si>
    <t>（市町村税）
法人住民税</t>
    <rPh sb="1" eb="3">
      <t>シチョウ</t>
    </rPh>
    <rPh sb="3" eb="5">
      <t>ソンゼイ</t>
    </rPh>
    <rPh sb="7" eb="9">
      <t>ホウジン</t>
    </rPh>
    <rPh sb="9" eb="12">
      <t>ジュウミンゼイ</t>
    </rPh>
    <phoneticPr fontId="35"/>
  </si>
  <si>
    <t>（市町村税）
個人住民税</t>
    <rPh sb="1" eb="3">
      <t>シチョウ</t>
    </rPh>
    <rPh sb="3" eb="5">
      <t>ソンゼイ</t>
    </rPh>
    <rPh sb="7" eb="9">
      <t>コジン</t>
    </rPh>
    <rPh sb="9" eb="12">
      <t>ジュウミンゼイ</t>
    </rPh>
    <phoneticPr fontId="35"/>
  </si>
  <si>
    <t>W</t>
    <phoneticPr fontId="35"/>
  </si>
  <si>
    <t>X</t>
    <phoneticPr fontId="35"/>
  </si>
  <si>
    <t>間接税</t>
    <rPh sb="0" eb="3">
      <t>カンセツゼイ</t>
    </rPh>
    <phoneticPr fontId="35"/>
  </si>
  <si>
    <t>営業余剰</t>
    <rPh sb="0" eb="2">
      <t>エイギョウ</t>
    </rPh>
    <rPh sb="2" eb="4">
      <t>ヨジョウ</t>
    </rPh>
    <phoneticPr fontId="35"/>
  </si>
  <si>
    <t>雇用者所得</t>
    <rPh sb="0" eb="3">
      <t>コヨウシャ</t>
    </rPh>
    <rPh sb="3" eb="5">
      <t>ショトク</t>
    </rPh>
    <phoneticPr fontId="35"/>
  </si>
  <si>
    <t>間接税率</t>
    <rPh sb="0" eb="3">
      <t>カンセツゼイ</t>
    </rPh>
    <rPh sb="3" eb="4">
      <t>リツ</t>
    </rPh>
    <phoneticPr fontId="5"/>
  </si>
  <si>
    <t>営業余剰率</t>
    <rPh sb="0" eb="2">
      <t>エイギョウ</t>
    </rPh>
    <rPh sb="2" eb="4">
      <t>ヨジョウ</t>
    </rPh>
    <rPh sb="4" eb="5">
      <t>リツ</t>
    </rPh>
    <phoneticPr fontId="5"/>
  </si>
  <si>
    <t>雇用者所得率</t>
    <rPh sb="0" eb="3">
      <t>コヨウシャ</t>
    </rPh>
    <rPh sb="3" eb="5">
      <t>ショトク</t>
    </rPh>
    <rPh sb="5" eb="6">
      <t>リツ</t>
    </rPh>
    <phoneticPr fontId="5"/>
  </si>
  <si>
    <t>※税収効果　計算用</t>
    <rPh sb="1" eb="3">
      <t>ゼイシュウ</t>
    </rPh>
    <rPh sb="3" eb="5">
      <t>コウカ</t>
    </rPh>
    <rPh sb="6" eb="9">
      <t>ケイサンヨウ</t>
    </rPh>
    <phoneticPr fontId="5"/>
  </si>
  <si>
    <t>営業余剰</t>
    <rPh sb="0" eb="2">
      <t>エイギョウ</t>
    </rPh>
    <rPh sb="2" eb="4">
      <t>ヨジョウ</t>
    </rPh>
    <phoneticPr fontId="8"/>
  </si>
  <si>
    <t>間接税</t>
    <rPh sb="0" eb="3">
      <t>カンセツゼイ</t>
    </rPh>
    <phoneticPr fontId="8"/>
  </si>
  <si>
    <t>雇用者所得</t>
    <rPh sb="0" eb="3">
      <t>コヨウシャ</t>
    </rPh>
    <rPh sb="3" eb="5">
      <t>ショトク</t>
    </rPh>
    <phoneticPr fontId="8"/>
  </si>
  <si>
    <t>（第1次）税収効果</t>
    <rPh sb="1" eb="2">
      <t>ダイ</t>
    </rPh>
    <rPh sb="3" eb="4">
      <t>ジ</t>
    </rPh>
    <rPh sb="5" eb="7">
      <t>ゼイシュウ</t>
    </rPh>
    <rPh sb="7" eb="9">
      <t>コウカ</t>
    </rPh>
    <phoneticPr fontId="35"/>
  </si>
  <si>
    <t>（第2次）税収効果</t>
    <rPh sb="1" eb="2">
      <t>ダイ</t>
    </rPh>
    <rPh sb="3" eb="4">
      <t>ジ</t>
    </rPh>
    <rPh sb="5" eb="7">
      <t>ゼイシュウ</t>
    </rPh>
    <rPh sb="7" eb="9">
      <t>コウカ</t>
    </rPh>
    <phoneticPr fontId="35"/>
  </si>
  <si>
    <t>（直接）税収効果</t>
    <rPh sb="1" eb="3">
      <t>チョクセツ</t>
    </rPh>
    <rPh sb="4" eb="6">
      <t>ゼイシュウ</t>
    </rPh>
    <rPh sb="6" eb="8">
      <t>コウカ</t>
    </rPh>
    <phoneticPr fontId="35"/>
  </si>
  <si>
    <t>Y=B×間接税率</t>
    <rPh sb="4" eb="7">
      <t>カンセツゼイ</t>
    </rPh>
    <rPh sb="7" eb="8">
      <t>リツ</t>
    </rPh>
    <phoneticPr fontId="8"/>
  </si>
  <si>
    <t>Z=B×営業余剰率</t>
    <rPh sb="4" eb="6">
      <t>エイギョウ</t>
    </rPh>
    <rPh sb="6" eb="8">
      <t>ヨジョウ</t>
    </rPh>
    <rPh sb="8" eb="9">
      <t>リツ</t>
    </rPh>
    <phoneticPr fontId="8"/>
  </si>
  <si>
    <t>AA=B×雇用者所得率</t>
    <rPh sb="5" eb="8">
      <t>コヨウシャ</t>
    </rPh>
    <rPh sb="8" eb="10">
      <t>ショトク</t>
    </rPh>
    <rPh sb="10" eb="11">
      <t>リツ</t>
    </rPh>
    <phoneticPr fontId="8"/>
  </si>
  <si>
    <t>AB=H×間接税率</t>
    <rPh sb="5" eb="8">
      <t>カンセツゼイ</t>
    </rPh>
    <rPh sb="8" eb="9">
      <t>リツ</t>
    </rPh>
    <phoneticPr fontId="8"/>
  </si>
  <si>
    <t>AC=H×営業余剰率</t>
    <rPh sb="5" eb="7">
      <t>エイギョウ</t>
    </rPh>
    <rPh sb="7" eb="9">
      <t>ヨジョウ</t>
    </rPh>
    <rPh sb="9" eb="10">
      <t>リツ</t>
    </rPh>
    <phoneticPr fontId="8"/>
  </si>
  <si>
    <t>AD=H×雇用者所得率</t>
    <rPh sb="5" eb="8">
      <t>コヨウシャ</t>
    </rPh>
    <rPh sb="8" eb="10">
      <t>ショトク</t>
    </rPh>
    <rPh sb="10" eb="11">
      <t>リツ</t>
    </rPh>
    <phoneticPr fontId="8"/>
  </si>
  <si>
    <t>AE=P×間接税率</t>
    <rPh sb="5" eb="8">
      <t>カンセツゼイ</t>
    </rPh>
    <rPh sb="8" eb="9">
      <t>リツ</t>
    </rPh>
    <phoneticPr fontId="8"/>
  </si>
  <si>
    <t>AF=P×営業余剰率</t>
    <rPh sb="5" eb="7">
      <t>エイギョウ</t>
    </rPh>
    <rPh sb="7" eb="9">
      <t>ヨジョウ</t>
    </rPh>
    <rPh sb="9" eb="10">
      <t>リツ</t>
    </rPh>
    <phoneticPr fontId="8"/>
  </si>
  <si>
    <t>AG=P×雇用者所得率</t>
    <rPh sb="5" eb="8">
      <t>コヨウシャ</t>
    </rPh>
    <rPh sb="8" eb="10">
      <t>ショトク</t>
    </rPh>
    <rPh sb="10" eb="11">
      <t>リツ</t>
    </rPh>
    <phoneticPr fontId="8"/>
  </si>
  <si>
    <t>AH</t>
    <phoneticPr fontId="35"/>
  </si>
  <si>
    <t>AI</t>
    <phoneticPr fontId="35"/>
  </si>
  <si>
    <t>AJ</t>
    <phoneticPr fontId="35"/>
  </si>
  <si>
    <t>AK=T×Y</t>
    <phoneticPr fontId="35"/>
  </si>
  <si>
    <t>AL=U×Z</t>
    <phoneticPr fontId="35"/>
  </si>
  <si>
    <t>AM=V×AA</t>
    <phoneticPr fontId="35"/>
  </si>
  <si>
    <t>AN=W×Z</t>
    <phoneticPr fontId="35"/>
  </si>
  <si>
    <t>AO=X×AA</t>
    <phoneticPr fontId="35"/>
  </si>
  <si>
    <t>AP=T×AB</t>
    <phoneticPr fontId="35"/>
  </si>
  <si>
    <t>AQ=U×AC</t>
    <phoneticPr fontId="35"/>
  </si>
  <si>
    <t>AR=V×AD</t>
    <phoneticPr fontId="35"/>
  </si>
  <si>
    <t>AS=W×AC</t>
    <phoneticPr fontId="35"/>
  </si>
  <si>
    <t>AT=X×AD</t>
    <phoneticPr fontId="35"/>
  </si>
  <si>
    <t>AU=T×AE</t>
    <phoneticPr fontId="35"/>
  </si>
  <si>
    <t>AV=U×AF</t>
    <phoneticPr fontId="35"/>
  </si>
  <si>
    <t>AW=V×AG</t>
    <phoneticPr fontId="35"/>
  </si>
  <si>
    <t>AX=W×AF</t>
    <phoneticPr fontId="35"/>
  </si>
  <si>
    <t>AY=X×AG</t>
    <phoneticPr fontId="35"/>
  </si>
  <si>
    <t>AZ=AK+AP+AU</t>
    <phoneticPr fontId="35"/>
  </si>
  <si>
    <t>BA=AL+AQ+AV</t>
    <phoneticPr fontId="35"/>
  </si>
  <si>
    <t>BB=AM+AR+AW</t>
    <phoneticPr fontId="35"/>
  </si>
  <si>
    <t>BC=AN+AS+AX</t>
    <phoneticPr fontId="35"/>
  </si>
  <si>
    <t>BD=AO+AT+AY</t>
    <phoneticPr fontId="35"/>
  </si>
  <si>
    <t>AZ+BA+BB</t>
    <phoneticPr fontId="35"/>
  </si>
  <si>
    <t>BC+BD</t>
    <phoneticPr fontId="35"/>
  </si>
  <si>
    <t xml:space="preserve">【再掲】（総合）税収効果 </t>
    <rPh sb="5" eb="7">
      <t>ソウゴウ</t>
    </rPh>
    <rPh sb="8" eb="10">
      <t>ゼイシュウ</t>
    </rPh>
    <rPh sb="10" eb="12">
      <t>コウカ</t>
    </rPh>
    <phoneticPr fontId="35"/>
  </si>
  <si>
    <t>●税収効果（36部門）Ver.2</t>
    <rPh sb="1" eb="3">
      <t>ゼイシュウ</t>
    </rPh>
    <rPh sb="3" eb="5">
      <t>コウカ</t>
    </rPh>
    <rPh sb="8" eb="10">
      <t>ブモン</t>
    </rPh>
    <phoneticPr fontId="5"/>
  </si>
  <si>
    <t>10)</t>
    <phoneticPr fontId="5"/>
  </si>
  <si>
    <t>税収効果の推計では、その税収が間接税、営業余剰、雇用者所得に比例するものと仮定しています。
しかし、営業余剰や雇用者所得と税額との結びつきは、極めて複雑で税制改正や景気の影響を受けるなど、予測にはおのずと限界があることをご理解ください。</t>
    <rPh sb="0" eb="2">
      <t>ゼイシュウ</t>
    </rPh>
    <rPh sb="2" eb="4">
      <t>コウカ</t>
    </rPh>
    <rPh sb="5" eb="7">
      <t>スイケイ</t>
    </rPh>
    <rPh sb="12" eb="14">
      <t>ゼイシュウ</t>
    </rPh>
    <rPh sb="15" eb="18">
      <t>カンセツゼイ</t>
    </rPh>
    <rPh sb="19" eb="21">
      <t>エイギョウ</t>
    </rPh>
    <rPh sb="21" eb="23">
      <t>ヨジョウ</t>
    </rPh>
    <rPh sb="24" eb="27">
      <t>コヨウシャ</t>
    </rPh>
    <rPh sb="27" eb="29">
      <t>ショトク</t>
    </rPh>
    <rPh sb="30" eb="32">
      <t>ヒレイ</t>
    </rPh>
    <rPh sb="37" eb="39">
      <t>カテイ</t>
    </rPh>
    <rPh sb="50" eb="52">
      <t>エイギョウ</t>
    </rPh>
    <rPh sb="52" eb="54">
      <t>ヨジョウ</t>
    </rPh>
    <rPh sb="55" eb="58">
      <t>コヨウシャ</t>
    </rPh>
    <rPh sb="58" eb="60">
      <t>ショトク</t>
    </rPh>
    <rPh sb="61" eb="63">
      <t>ゼイガク</t>
    </rPh>
    <rPh sb="65" eb="66">
      <t>ムス</t>
    </rPh>
    <rPh sb="71" eb="72">
      <t>キワ</t>
    </rPh>
    <rPh sb="74" eb="76">
      <t>フクザツ</t>
    </rPh>
    <rPh sb="77" eb="79">
      <t>ゼイセイ</t>
    </rPh>
    <rPh sb="79" eb="81">
      <t>カイセイ</t>
    </rPh>
    <rPh sb="82" eb="84">
      <t>ケイキ</t>
    </rPh>
    <rPh sb="85" eb="87">
      <t>エイキョウ</t>
    </rPh>
    <rPh sb="88" eb="89">
      <t>ウ</t>
    </rPh>
    <rPh sb="94" eb="96">
      <t>ヨソク</t>
    </rPh>
    <rPh sb="102" eb="104">
      <t>ゲンカイ</t>
    </rPh>
    <rPh sb="111" eb="113">
      <t>リカイ</t>
    </rPh>
    <phoneticPr fontId="5"/>
  </si>
  <si>
    <t>分析ツールを利用した結果を公表・発表した場合は大分県 企画振興部 統計調査課 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7" eb="29">
      <t>キカク</t>
    </rPh>
    <rPh sb="29" eb="31">
      <t>シンコウ</t>
    </rPh>
    <rPh sb="31" eb="32">
      <t>ブ</t>
    </rPh>
    <rPh sb="33" eb="35">
      <t>トウケイ</t>
    </rPh>
    <rPh sb="35" eb="37">
      <t>チョウサ</t>
    </rPh>
    <rPh sb="37" eb="38">
      <t>カ</t>
    </rPh>
    <rPh sb="39" eb="41">
      <t>トウケイ</t>
    </rPh>
    <rPh sb="41" eb="43">
      <t>ブンセキ</t>
    </rPh>
    <rPh sb="43" eb="44">
      <t>ハン</t>
    </rPh>
    <rPh sb="47" eb="49">
      <t>レンラク</t>
    </rPh>
    <phoneticPr fontId="3"/>
  </si>
  <si>
    <t>〒870-8501　大分県大分市大手町3－1－1</t>
    <phoneticPr fontId="5"/>
  </si>
  <si>
    <t>（例）建設部門の県内需要が100億円増加した場合、本県経済に与える経済波及効果と税収効果を推計する。</t>
    <rPh sb="1" eb="2">
      <t>レイ</t>
    </rPh>
    <rPh sb="3" eb="5">
      <t>ケンセツ</t>
    </rPh>
    <rPh sb="5" eb="7">
      <t>ブモン</t>
    </rPh>
    <rPh sb="8" eb="10">
      <t>ケンナイ</t>
    </rPh>
    <rPh sb="10" eb="12">
      <t>ジュヨウ</t>
    </rPh>
    <rPh sb="16" eb="18">
      <t>オクエン</t>
    </rPh>
    <rPh sb="18" eb="20">
      <t>ゾウカ</t>
    </rPh>
    <rPh sb="22" eb="24">
      <t>バアイ</t>
    </rPh>
    <rPh sb="25" eb="27">
      <t>ホンケン</t>
    </rPh>
    <rPh sb="27" eb="29">
      <t>ケイザイ</t>
    </rPh>
    <rPh sb="30" eb="31">
      <t>アタ</t>
    </rPh>
    <rPh sb="33" eb="35">
      <t>ケイザイ</t>
    </rPh>
    <rPh sb="35" eb="37">
      <t>ハキュウ</t>
    </rPh>
    <rPh sb="37" eb="39">
      <t>コウカ</t>
    </rPh>
    <rPh sb="40" eb="42">
      <t>ゼイシュウ</t>
    </rPh>
    <rPh sb="42" eb="44">
      <t>コウカ</t>
    </rPh>
    <rPh sb="45" eb="47">
      <t>スイケイ</t>
    </rPh>
    <phoneticPr fontId="5"/>
  </si>
  <si>
    <t>(7)各部門が生産活動を個別に行った和は、それらの部門が同時に行った時の総和に等しい
　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</si>
  <si>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　　　産業連関表による経済波及効果分析は経済モデルの1つであり、いくつかの仮定や前提があります。</t>
    <rPh sb="3" eb="5">
      <t>サンギョウ</t>
    </rPh>
    <rPh sb="5" eb="7">
      <t>レンカン</t>
    </rPh>
    <rPh sb="7" eb="8">
      <t>ヒョウ</t>
    </rPh>
    <rPh sb="11" eb="13">
      <t>ケイザイ</t>
    </rPh>
    <rPh sb="13" eb="15">
      <t>ハキュウ</t>
    </rPh>
    <rPh sb="15" eb="17">
      <t>コウカ</t>
    </rPh>
    <rPh sb="17" eb="19">
      <t>ブンセキ</t>
    </rPh>
    <rPh sb="20" eb="22">
      <t>ケイザイ</t>
    </rPh>
    <rPh sb="37" eb="39">
      <t>カテイ</t>
    </rPh>
    <rPh sb="40" eb="42">
      <t>ゼンテイ</t>
    </rPh>
    <phoneticPr fontId="3"/>
  </si>
  <si>
    <t>部門別発生需要額　 単位：</t>
    <rPh sb="0" eb="3">
      <t>ブモンベツ</t>
    </rPh>
    <rPh sb="3" eb="5">
      <t>ハッセイ</t>
    </rPh>
    <rPh sb="5" eb="8">
      <t>ジュヨウガク</t>
    </rPh>
    <phoneticPr fontId="5"/>
  </si>
  <si>
    <t>　（１）　経済波及効果</t>
    <phoneticPr fontId="5"/>
  </si>
  <si>
    <t>うち雇用者所得誘発額</t>
    <phoneticPr fontId="8"/>
  </si>
  <si>
    <t>うち粗付加価値誘発額</t>
    <rPh sb="2" eb="5">
      <t>ソフカ</t>
    </rPh>
    <rPh sb="5" eb="7">
      <t>カチ</t>
    </rPh>
    <phoneticPr fontId="8"/>
  </si>
  <si>
    <t>うち雇用誘発者数</t>
    <phoneticPr fontId="8"/>
  </si>
  <si>
    <t>県税（事業税、法人住民税、個人住民税）</t>
    <rPh sb="0" eb="2">
      <t>ケンゼイ</t>
    </rPh>
    <rPh sb="3" eb="6">
      <t>ジギョウゼイ</t>
    </rPh>
    <rPh sb="7" eb="9">
      <t>ホウジン</t>
    </rPh>
    <rPh sb="9" eb="12">
      <t>ジュウミンゼイ</t>
    </rPh>
    <rPh sb="13" eb="15">
      <t>コジン</t>
    </rPh>
    <rPh sb="15" eb="18">
      <t>ジュウミンゼイ</t>
    </rPh>
    <phoneticPr fontId="5"/>
  </si>
  <si>
    <t>市町村税（法人住民税、個人住民税）</t>
    <rPh sb="0" eb="2">
      <t>シチョウ</t>
    </rPh>
    <rPh sb="2" eb="4">
      <t>ソンゼイ</t>
    </rPh>
    <rPh sb="5" eb="7">
      <t>ホウジン</t>
    </rPh>
    <rPh sb="7" eb="10">
      <t>ジュウミンゼイ</t>
    </rPh>
    <rPh sb="11" eb="13">
      <t>コジン</t>
    </rPh>
    <rPh sb="13" eb="16">
      <t>ジュウミンゼイ</t>
    </rPh>
    <phoneticPr fontId="5"/>
  </si>
  <si>
    <t>経済波及効果分析ツール⑨　税収効果（36部門）Ver.2</t>
    <rPh sb="0" eb="2">
      <t>ケイザイ</t>
    </rPh>
    <rPh sb="2" eb="4">
      <t>ハキュウ</t>
    </rPh>
    <rPh sb="4" eb="6">
      <t>コウカ</t>
    </rPh>
    <rPh sb="6" eb="8">
      <t>ブンセキ</t>
    </rPh>
    <rPh sb="13" eb="15">
      <t>ゼイシュウ</t>
    </rPh>
    <rPh sb="15" eb="17">
      <t>コウカ</t>
    </rPh>
    <rPh sb="20" eb="22">
      <t>ブモン</t>
    </rPh>
    <phoneticPr fontId="5"/>
  </si>
  <si>
    <t>雇用者所得誘発額</t>
    <rPh sb="0" eb="3">
      <t>コヨウシャ</t>
    </rPh>
    <rPh sb="3" eb="4">
      <t>ショ</t>
    </rPh>
    <phoneticPr fontId="5"/>
  </si>
  <si>
    <t>就業誘発者数</t>
    <rPh sb="0" eb="2">
      <t>シュウギョウ</t>
    </rPh>
    <rPh sb="2" eb="4">
      <t>ユウハツ</t>
    </rPh>
    <phoneticPr fontId="5"/>
  </si>
  <si>
    <t>雇用誘発者数</t>
    <rPh sb="0" eb="2">
      <t>コヨウ</t>
    </rPh>
    <rPh sb="2" eb="4">
      <t>ユウハツ</t>
    </rPh>
    <phoneticPr fontId="5"/>
  </si>
  <si>
    <t>波及効果倍率（※）</t>
    <rPh sb="0" eb="2">
      <t>ハキュウ</t>
    </rPh>
    <rPh sb="2" eb="4">
      <t>コウカ</t>
    </rPh>
    <rPh sb="4" eb="6">
      <t>バイリツ</t>
    </rPh>
    <phoneticPr fontId="8"/>
  </si>
  <si>
    <t>四捨五入の関係で内訳が合計と一致しない場合があります。</t>
    <rPh sb="0" eb="4">
      <t>シシャゴニュウ</t>
    </rPh>
    <rPh sb="5" eb="7">
      <t>カンケイ</t>
    </rPh>
    <rPh sb="11" eb="13">
      <t>ゴウケイ</t>
    </rPh>
    <rPh sb="14" eb="16">
      <t>イッチ</t>
    </rPh>
    <rPh sb="19" eb="21">
      <t>バアイ</t>
    </rPh>
    <phoneticPr fontId="5"/>
  </si>
  <si>
    <r>
      <t>※波及効果倍率</t>
    </r>
    <r>
      <rPr>
        <sz val="10"/>
        <rFont val="メイリオ"/>
        <family val="3"/>
        <charset val="128"/>
      </rPr>
      <t>＝</t>
    </r>
    <r>
      <rPr>
        <sz val="10"/>
        <rFont val="游ゴシック"/>
        <family val="3"/>
        <charset val="128"/>
      </rPr>
      <t>生産誘発額（総合効果）/最終需要額</t>
    </r>
    <rPh sb="1" eb="3">
      <t>ハキュウ</t>
    </rPh>
    <rPh sb="3" eb="5">
      <t>コウカ</t>
    </rPh>
    <rPh sb="5" eb="7">
      <t>バイリツ</t>
    </rPh>
    <rPh sb="8" eb="10">
      <t>セイサン</t>
    </rPh>
    <rPh sb="10" eb="12">
      <t>ユウハツ</t>
    </rPh>
    <rPh sb="12" eb="13">
      <t>ガク</t>
    </rPh>
    <rPh sb="14" eb="16">
      <t>ソウゴウ</t>
    </rPh>
    <rPh sb="16" eb="18">
      <t>コウカ</t>
    </rPh>
    <rPh sb="20" eb="22">
      <t>サイシュウ</t>
    </rPh>
    <rPh sb="22" eb="24">
      <t>ジュヨウ</t>
    </rPh>
    <rPh sb="24" eb="25">
      <t>ガク</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</si>
  <si>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</si>
  <si>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　税収効果は、県内需要の増加に伴う税収の誘発額のことをいい、税収係数を用いて推計しています。
　係数を算出する手順は、次のとおりです。
　　①県税の税収係数については、平成27年度の事業税、法人住民税（県税）、
　　　個人住民税（県税）の調定額を、平成27年大分県産業連関表の間接税、
　　　営業余剰、雇用者所得で除して求めています。
　　②市町村税の税収係数については、平成27年度の法人住民税（市町村税）、
　　　個人住民税（市町村税）の歳入額を平成27年大分県産業連関表の営業
　　　余剰、雇用者所得で除して求めています。</t>
    <rPh sb="1" eb="3">
      <t>ゼイシュウ</t>
    </rPh>
    <rPh sb="3" eb="5">
      <t>コウカ</t>
    </rPh>
    <rPh sb="7" eb="9">
      <t>ケンナイ</t>
    </rPh>
    <rPh sb="9" eb="11">
      <t>ジュヨウ</t>
    </rPh>
    <rPh sb="12" eb="14">
      <t>ゾウカ</t>
    </rPh>
    <rPh sb="15" eb="16">
      <t>トモナ</t>
    </rPh>
    <rPh sb="17" eb="19">
      <t>ゼイシュウ</t>
    </rPh>
    <rPh sb="20" eb="22">
      <t>ユウハツ</t>
    </rPh>
    <rPh sb="22" eb="23">
      <t>ガク</t>
    </rPh>
    <rPh sb="30" eb="32">
      <t>ゼイシュウ</t>
    </rPh>
    <rPh sb="32" eb="34">
      <t>ケイスウ</t>
    </rPh>
    <rPh sb="35" eb="36">
      <t>モチ</t>
    </rPh>
    <rPh sb="38" eb="40">
      <t>スイケイ</t>
    </rPh>
    <rPh sb="48" eb="50">
      <t>ケイスウ</t>
    </rPh>
    <rPh sb="51" eb="53">
      <t>サンシュツ</t>
    </rPh>
    <rPh sb="55" eb="57">
      <t>テジュン</t>
    </rPh>
    <rPh sb="59" eb="60">
      <t>ツギ</t>
    </rPh>
    <rPh sb="71" eb="73">
      <t>ケンゼイ</t>
    </rPh>
    <rPh sb="74" eb="76">
      <t>ゼイシュウ</t>
    </rPh>
    <rPh sb="76" eb="78">
      <t>ケイスウ</t>
    </rPh>
    <rPh sb="88" eb="90">
      <t>ネンド</t>
    </rPh>
    <rPh sb="91" eb="94">
      <t>ジギョウゼイ</t>
    </rPh>
    <rPh sb="95" eb="97">
      <t>ホウジン</t>
    </rPh>
    <rPh sb="109" eb="111">
      <t>コジン</t>
    </rPh>
    <rPh sb="119" eb="122">
      <t>チョウテイガク</t>
    </rPh>
    <rPh sb="128" eb="129">
      <t>ネン</t>
    </rPh>
    <rPh sb="129" eb="132">
      <t>オオイタケン</t>
    </rPh>
    <rPh sb="132" eb="134">
      <t>サンギョウ</t>
    </rPh>
    <rPh sb="134" eb="136">
      <t>レンカン</t>
    </rPh>
    <rPh sb="136" eb="137">
      <t>ヒョウ</t>
    </rPh>
    <rPh sb="138" eb="141">
      <t>カンセツゼイ</t>
    </rPh>
    <rPh sb="146" eb="148">
      <t>エイギョウ</t>
    </rPh>
    <rPh sb="148" eb="150">
      <t>ヨジョウ</t>
    </rPh>
    <rPh sb="151" eb="154">
      <t>コヨウシャ</t>
    </rPh>
    <rPh sb="154" eb="156">
      <t>ショトク</t>
    </rPh>
    <rPh sb="157" eb="158">
      <t>ジョ</t>
    </rPh>
    <rPh sb="160" eb="161">
      <t>モト</t>
    </rPh>
    <rPh sb="171" eb="173">
      <t>シチョウ</t>
    </rPh>
    <rPh sb="173" eb="175">
      <t>ソンゼイ</t>
    </rPh>
    <rPh sb="176" eb="178">
      <t>ゼイシュウ</t>
    </rPh>
    <rPh sb="178" eb="180">
      <t>ケイスウ</t>
    </rPh>
    <rPh sb="190" eb="192">
      <t>ネンド</t>
    </rPh>
    <rPh sb="193" eb="195">
      <t>ホウジン</t>
    </rPh>
    <rPh sb="195" eb="197">
      <t>ジュウミン</t>
    </rPh>
    <rPh sb="197" eb="198">
      <t>ゼイ</t>
    </rPh>
    <rPh sb="199" eb="201">
      <t>シチョウ</t>
    </rPh>
    <rPh sb="201" eb="203">
      <t>ソンゼイ</t>
    </rPh>
    <rPh sb="209" eb="211">
      <t>コジン</t>
    </rPh>
    <rPh sb="211" eb="214">
      <t>ジュウミンゼイ</t>
    </rPh>
    <rPh sb="215" eb="218">
      <t>シチョウソン</t>
    </rPh>
    <rPh sb="218" eb="219">
      <t>ゼイ</t>
    </rPh>
    <rPh sb="221" eb="223">
      <t>サイニュウ</t>
    </rPh>
    <rPh sb="223" eb="224">
      <t>ガク</t>
    </rPh>
    <rPh sb="239" eb="241">
      <t>エイギョウ</t>
    </rPh>
    <rPh sb="245" eb="247">
      <t>ヨジョウ</t>
    </rPh>
    <phoneticPr fontId="5"/>
  </si>
  <si>
    <t>総務省の家計調査に基づいて、勤労者世帯の消費支出を実収入で割った値を消費転換係数として例示（平成27～28年までの各年値データとその平均値データ）しています。</t>
  </si>
  <si>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</si>
  <si>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平成27年（2015年）大分県産業連関表　経済波及効果分析ツール⑨</t>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</si>
  <si>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</si>
  <si>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平成27年（2015年）</t>
  </si>
  <si>
    <t>平成28年（2016年）</t>
  </si>
  <si>
    <t>平成29年（2017年）</t>
  </si>
  <si>
    <t>平成30年（2018年）</t>
  </si>
  <si>
    <t>令和元年（2019年）</t>
  </si>
  <si>
    <t>上記平均</t>
  </si>
  <si>
    <t>資料：平成27年大分県産業連関表</t>
    <rPh sb="0" eb="2">
      <t>シリョウ</t>
    </rPh>
    <rPh sb="3" eb="5">
      <t>ヘイセイ</t>
    </rPh>
    <rPh sb="7" eb="8">
      <t>ネン</t>
    </rPh>
    <rPh sb="8" eb="11">
      <t>オオイタケン</t>
    </rPh>
    <rPh sb="11" eb="13">
      <t>サンギョウ</t>
    </rPh>
    <rPh sb="13" eb="16">
      <t>レンカンヒョウ</t>
    </rPh>
    <phoneticPr fontId="5"/>
  </si>
  <si>
    <t>出典：平成27年産業連関表（総務省）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</si>
  <si>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平成27年（2015年）大分県産業連関表</t>
  </si>
  <si>
    <t>投入係数表 （36部門表）</t>
  </si>
  <si>
    <t>（参考）賃金・棒給</t>
  </si>
  <si>
    <t>（参考）</t>
  </si>
  <si>
    <t>家計消費支出</t>
  </si>
  <si>
    <t>平成27年度
調定額・歳入額
（単位：千円）</t>
    <rPh sb="0" eb="2">
      <t>ヘイセイ</t>
    </rPh>
    <rPh sb="4" eb="6">
      <t>ネンド</t>
    </rPh>
    <rPh sb="7" eb="10">
      <t>チョウテイガク</t>
    </rPh>
    <rPh sb="11" eb="13">
      <t>サイニュウ</t>
    </rPh>
    <rPh sb="13" eb="14">
      <t>ガク</t>
    </rPh>
    <phoneticPr fontId="58"/>
  </si>
  <si>
    <t>平成27年
間接税・営業余剰・
雇用者所得
（単位：千円）</t>
    <rPh sb="0" eb="2">
      <t>ヘイセイ</t>
    </rPh>
    <rPh sb="4" eb="5">
      <t>ネン</t>
    </rPh>
    <rPh sb="6" eb="9">
      <t>カンセツゼイ</t>
    </rPh>
    <rPh sb="10" eb="12">
      <t>エイギョウ</t>
    </rPh>
    <rPh sb="12" eb="14">
      <t>ヨジョウ</t>
    </rPh>
    <rPh sb="16" eb="19">
      <t>コヨウシャ</t>
    </rPh>
    <rPh sb="19" eb="21">
      <t>ショトク</t>
    </rPh>
    <rPh sb="26" eb="27">
      <t>セン</t>
    </rPh>
    <rPh sb="27" eb="28">
      <t>エン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</si>
</sst>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000"/>
    <numFmt numFmtId="186" formatCode="#,##0;&quot;▲ &quot;#,##0"/>
    <numFmt numFmtId="187" formatCode="#,##0.000000;&quot;▲ &quot;#,##0.000000"/>
    <numFmt numFmtId="188" formatCode="0.000000"/>
  </numFmts>
  <fonts count="88">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9"/>
      <color theme="1"/>
      <name val="游ゴシック"/>
      <family val="3"/>
      <charset val="128"/>
    </font>
    <font>
      <sz val="11"/>
      <name val="ＭＳ Ｐゴシック"/>
      <family val="3"/>
      <charset val="128"/>
      <scheme val="major"/>
    </font>
    <font>
      <i/>
      <sz val="9"/>
      <color indexed="23"/>
      <name val="ＭＳ Ｐゴシック"/>
      <family val="3"/>
      <charset val="128"/>
    </font>
    <font>
      <b/>
      <sz val="14"/>
      <name val="游ゴシック"/>
      <family val="3"/>
      <charset val="128"/>
    </font>
    <font>
      <b/>
      <sz val="10"/>
      <name val="ＭＳ Ｐゴシック"/>
      <family val="3"/>
      <charset val="128"/>
    </font>
    <font>
      <sz val="9"/>
      <color theme="5"/>
      <name val="ＭＳ Ｐゴシック"/>
      <family val="3"/>
      <charset val="128"/>
      <scheme val="minor"/>
    </font>
    <font>
      <sz val="10"/>
      <name val="游ゴシック"/>
      <family val="3"/>
      <charset val="128"/>
    </font>
    <font>
      <sz val="9"/>
      <name val="游ゴシック"/>
      <family val="3"/>
      <charset val="128"/>
    </font>
    <font>
      <sz val="12"/>
      <color theme="1"/>
      <name val="游ゴシック Medium"/>
      <family val="3"/>
      <charset val="128"/>
    </font>
    <font>
      <sz val="9"/>
      <color theme="1"/>
      <name val="游ゴシック Medium"/>
      <family val="3"/>
      <charset val="128"/>
    </font>
    <font>
      <sz val="9"/>
      <color theme="1"/>
      <name val="メイリオ"/>
      <family val="3"/>
      <charset val="128"/>
    </font>
    <font>
      <sz val="10"/>
      <color theme="1"/>
      <name val="游ゴシック"/>
      <family val="3"/>
      <charset val="128"/>
    </font>
    <font>
      <sz val="10"/>
      <color theme="1"/>
      <name val="游ゴシック Medium"/>
      <family val="3"/>
      <charset val="128"/>
    </font>
    <font>
      <b/>
      <sz val="11"/>
      <name val="游ゴシック Medium"/>
      <family val="3"/>
      <charset val="128"/>
    </font>
    <font>
      <b/>
      <sz val="11"/>
      <color theme="1"/>
      <name val="游ゴシック Medium"/>
      <family val="3"/>
      <charset val="128"/>
    </font>
    <font>
      <b/>
      <sz val="16"/>
      <name val="游ゴシック"/>
      <family val="3"/>
      <charset val="128"/>
    </font>
    <font>
      <sz val="8"/>
      <name val="游ゴシック"/>
      <family val="3"/>
      <charset val="128"/>
    </font>
    <font>
      <sz val="10"/>
      <name val="メイリオ"/>
      <family val="3"/>
      <charset val="128"/>
    </font>
    <font>
      <b/>
      <sz val="10"/>
      <color theme="1"/>
      <name val="游ゴシック"/>
      <family val="3"/>
      <charset val="128"/>
    </font>
    <font>
      <sz val="11"/>
      <color theme="1"/>
      <name val="游ゴシック Medium"/>
      <family val="3"/>
      <charset val="128"/>
    </font>
    <font>
      <sz val="10"/>
      <color theme="1"/>
      <name val="ＭＳ Ｐゴシック"/>
      <family val="3"/>
      <charset val="128"/>
      <scheme val="minor"/>
    </font>
    <font>
      <sz val="10"/>
      <color theme="5"/>
      <name val="メイリオ"/>
      <family val="3"/>
      <charset val="128"/>
    </font>
    <font>
      <sz val="10"/>
      <color theme="1"/>
      <name val="ＭＳ Ｐゴシック"/>
      <family val="3"/>
      <charset val="128"/>
    </font>
    <font>
      <sz val="9"/>
      <name val="游ゴシック Medium"/>
      <family val="3"/>
      <charset val="128"/>
    </font>
    <font>
      <sz val="10"/>
      <name val="游ゴシック Medium"/>
      <family val="3"/>
      <charset val="128"/>
    </font>
    <font>
      <b/>
      <sz val="12"/>
      <name val="游ゴシック Medium"/>
      <family val="3"/>
      <charset val="128"/>
    </font>
    <font>
      <sz val="10"/>
      <color theme="1"/>
      <name val="メイリオ"/>
      <family val="3"/>
      <charset val="128"/>
    </font>
    <font>
      <sz val="9.5"/>
      <color theme="1"/>
      <name val="ＭＳ Ｐゴシック"/>
      <family val="3"/>
      <charset val="128"/>
    </font>
  </fonts>
  <fills count="5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rgb="FF93FFFF"/>
        <bgColor indexed="64"/>
      </patternFill>
    </fill>
    <fill>
      <patternFill patternType="solid">
        <fgColor theme="9" tint="0.59999389629810485"/>
        <bgColor indexed="64"/>
      </patternFill>
    </fill>
  </fills>
  <borders count="114">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11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2" applyNumberFormat="0" applyAlignment="0" applyProtection="0">
      <alignment vertical="center"/>
    </xf>
    <xf numFmtId="0" fontId="17" fillId="27" borderId="0" applyNumberFormat="0" applyBorder="0" applyAlignment="0" applyProtection="0">
      <alignment vertical="center"/>
    </xf>
    <xf numFmtId="0" fontId="13" fillId="28" borderId="63" applyNumberFormat="0" applyFont="0" applyAlignment="0" applyProtection="0">
      <alignment vertical="center"/>
    </xf>
    <xf numFmtId="0" fontId="18" fillId="0" borderId="64" applyNumberFormat="0" applyFill="0" applyAlignment="0" applyProtection="0">
      <alignment vertical="center"/>
    </xf>
    <xf numFmtId="0" fontId="19" fillId="29" borderId="0" applyNumberFormat="0" applyBorder="0" applyAlignment="0" applyProtection="0">
      <alignment vertical="center"/>
    </xf>
    <xf numFmtId="0" fontId="20" fillId="30"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0" borderId="70" applyNumberFormat="0" applyAlignment="0" applyProtection="0">
      <alignment vertical="center"/>
    </xf>
    <xf numFmtId="0" fontId="27" fillId="0" borderId="0" applyNumberFormat="0" applyFill="0" applyBorder="0" applyAlignment="0" applyProtection="0">
      <alignment vertical="center"/>
    </xf>
    <xf numFmtId="0" fontId="28" fillId="31" borderId="65"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xf numFmtId="49" fontId="47" fillId="0" borderId="6" applyNumberFormat="0" applyFont="0" applyFill="0" applyBorder="0" applyProtection="0">
      <alignment horizontal="left" vertical="center" indent="2"/>
    </xf>
    <xf numFmtId="49" fontId="47" fillId="0" borderId="104" applyNumberFormat="0" applyFont="0" applyFill="0" applyBorder="0" applyProtection="0">
      <alignment horizontal="left" vertical="center" indent="5"/>
    </xf>
    <xf numFmtId="0" fontId="48" fillId="38" borderId="0" applyBorder="0" applyAlignment="0"/>
    <xf numFmtId="4" fontId="48" fillId="38" borderId="0" applyBorder="0" applyAlignment="0"/>
    <xf numFmtId="0" fontId="47" fillId="38" borderId="0" applyBorder="0">
      <alignment horizontal="right" vertical="center"/>
    </xf>
    <xf numFmtId="4" fontId="47" fillId="38" borderId="0" applyBorder="0">
      <alignment horizontal="right" vertical="center"/>
    </xf>
    <xf numFmtId="0" fontId="47" fillId="38" borderId="6">
      <alignment horizontal="right" vertical="center"/>
    </xf>
    <xf numFmtId="4" fontId="47" fillId="39" borderId="0" applyBorder="0">
      <alignment horizontal="right" vertical="center"/>
    </xf>
    <xf numFmtId="4" fontId="47" fillId="39" borderId="0" applyBorder="0">
      <alignment horizontal="right" vertical="center"/>
    </xf>
    <xf numFmtId="0" fontId="49" fillId="39" borderId="6">
      <alignment horizontal="right" vertical="center"/>
    </xf>
    <xf numFmtId="4" fontId="49" fillId="39" borderId="6">
      <alignment horizontal="right" vertical="center"/>
    </xf>
    <xf numFmtId="0" fontId="49" fillId="39" borderId="6">
      <alignment horizontal="right" vertical="center"/>
    </xf>
    <xf numFmtId="0" fontId="50" fillId="39" borderId="6">
      <alignment horizontal="right" vertical="center"/>
    </xf>
    <xf numFmtId="4" fontId="50" fillId="39" borderId="6">
      <alignment horizontal="right" vertical="center"/>
    </xf>
    <xf numFmtId="0" fontId="50" fillId="39" borderId="6">
      <alignment horizontal="right" vertical="center"/>
    </xf>
    <xf numFmtId="0" fontId="49" fillId="40" borderId="6">
      <alignment horizontal="right" vertical="center"/>
    </xf>
    <xf numFmtId="4" fontId="49" fillId="40" borderId="6">
      <alignment horizontal="right" vertical="center"/>
    </xf>
    <xf numFmtId="0" fontId="49" fillId="40" borderId="105">
      <alignment horizontal="right" vertical="center"/>
    </xf>
    <xf numFmtId="0" fontId="49" fillId="40" borderId="6">
      <alignment horizontal="right" vertical="center"/>
    </xf>
    <xf numFmtId="4" fontId="49" fillId="40" borderId="6">
      <alignment horizontal="right" vertical="center"/>
    </xf>
    <xf numFmtId="0" fontId="49" fillId="40" borderId="6">
      <alignment horizontal="right" vertical="center"/>
    </xf>
    <xf numFmtId="0" fontId="49" fillId="40" borderId="106">
      <alignment horizontal="right" vertical="center"/>
    </xf>
    <xf numFmtId="0" fontId="49" fillId="40" borderId="104">
      <alignment horizontal="right" vertical="center"/>
    </xf>
    <xf numFmtId="4" fontId="49" fillId="40" borderId="104">
      <alignment horizontal="right" vertical="center"/>
    </xf>
    <xf numFmtId="0" fontId="49" fillId="40" borderId="104">
      <alignment horizontal="right" vertical="center"/>
    </xf>
    <xf numFmtId="0" fontId="49" fillId="40" borderId="107">
      <alignment horizontal="right" vertical="center"/>
    </xf>
    <xf numFmtId="4" fontId="49" fillId="40" borderId="107">
      <alignment horizontal="right" vertical="center"/>
    </xf>
    <xf numFmtId="0" fontId="49" fillId="40" borderId="107">
      <alignment horizontal="right" vertical="center"/>
    </xf>
    <xf numFmtId="4" fontId="48" fillId="0" borderId="3" applyFill="0" applyBorder="0" applyProtection="0">
      <alignment horizontal="right" vertical="center"/>
    </xf>
    <xf numFmtId="0" fontId="49" fillId="0" borderId="0" applyNumberFormat="0">
      <alignment horizontal="right"/>
    </xf>
    <xf numFmtId="0" fontId="47" fillId="40" borderId="108">
      <alignment horizontal="left" vertical="center" wrapText="1" indent="2"/>
    </xf>
    <xf numFmtId="0" fontId="47" fillId="0" borderId="108">
      <alignment horizontal="left" vertical="center" wrapText="1" indent="2"/>
    </xf>
    <xf numFmtId="0" fontId="47" fillId="39" borderId="104">
      <alignment horizontal="left" vertical="center"/>
    </xf>
    <xf numFmtId="0" fontId="49" fillId="0" borderId="109">
      <alignment horizontal="left" vertical="top" wrapText="1"/>
    </xf>
    <xf numFmtId="0" fontId="51" fillId="0" borderId="110"/>
    <xf numFmtId="0" fontId="52" fillId="0" borderId="0" applyNumberFormat="0" applyFill="0" applyBorder="0" applyAlignment="0" applyProtection="0"/>
    <xf numFmtId="4" fontId="47" fillId="0" borderId="0" applyBorder="0">
      <alignment horizontal="right" vertical="center"/>
    </xf>
    <xf numFmtId="0" fontId="47" fillId="0" borderId="6">
      <alignment horizontal="right" vertical="center"/>
    </xf>
    <xf numFmtId="4" fontId="47" fillId="0" borderId="6">
      <alignment horizontal="right" vertical="center"/>
    </xf>
    <xf numFmtId="0" fontId="47" fillId="0" borderId="6">
      <alignment horizontal="right" vertical="center"/>
    </xf>
    <xf numFmtId="1" fontId="53" fillId="39" borderId="0" applyBorder="0">
      <alignment horizontal="right" vertical="center"/>
    </xf>
    <xf numFmtId="4" fontId="47" fillId="0" borderId="6" applyFill="0" applyBorder="0" applyProtection="0">
      <alignment horizontal="right" vertical="center"/>
    </xf>
    <xf numFmtId="49" fontId="48" fillId="0" borderId="6" applyNumberFormat="0" applyFill="0" applyBorder="0" applyProtection="0">
      <alignment horizontal="left" vertical="center"/>
    </xf>
    <xf numFmtId="0" fontId="47" fillId="0" borderId="6" applyNumberFormat="0" applyFill="0" applyAlignment="0" applyProtection="0"/>
    <xf numFmtId="0" fontId="54" fillId="41" borderId="0" applyNumberFormat="0" applyFont="0" applyBorder="0" applyAlignment="0" applyProtection="0"/>
    <xf numFmtId="4" fontId="51" fillId="42" borderId="0" applyNumberFormat="0" applyFont="0" applyBorder="0" applyAlignment="0" applyProtection="0"/>
    <xf numFmtId="0" fontId="51" fillId="42" borderId="0" applyNumberFormat="0" applyFont="0" applyBorder="0" applyAlignment="0" applyProtection="0"/>
    <xf numFmtId="185" fontId="47" fillId="43" borderId="6" applyNumberFormat="0" applyFont="0" applyBorder="0" applyAlignment="0" applyProtection="0">
      <alignment horizontal="right" vertical="center"/>
    </xf>
    <xf numFmtId="0" fontId="47" fillId="42" borderId="6"/>
    <xf numFmtId="0" fontId="55" fillId="0" borderId="0" applyNumberFormat="0" applyFill="0" applyBorder="0" applyAlignment="0" applyProtection="0"/>
    <xf numFmtId="0" fontId="4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56" fillId="0" borderId="0">
      <alignment vertical="center"/>
    </xf>
    <xf numFmtId="0" fontId="10" fillId="0" borderId="0"/>
  </cellStyleXfs>
  <cellXfs count="616">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0" xfId="43" applyNumberFormat="1" applyFont="1" applyAlignment="1">
      <alignment horizontal="right" vertical="center"/>
    </xf>
    <xf numFmtId="177" fontId="31" fillId="0" borderId="0" xfId="43" applyNumberFormat="1" applyFont="1" applyAlignment="1" applyProtection="1">
      <alignment vertical="center"/>
      <protection locked="0"/>
    </xf>
    <xf numFmtId="177" fontId="32" fillId="0" borderId="9" xfId="0" applyNumberFormat="1" applyFont="1" applyBorder="1">
      <alignment vertical="center"/>
    </xf>
    <xf numFmtId="177" fontId="32" fillId="0" borderId="0" xfId="0" applyNumberFormat="1" applyFont="1" applyAlignment="1">
      <alignment vertical="center" shrinkToFit="1"/>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0" fontId="33" fillId="0" borderId="0" xfId="0" applyFont="1" applyAlignment="1">
      <alignment horizontal="left" vertical="top" wrapText="1"/>
    </xf>
    <xf numFmtId="0" fontId="36" fillId="0" borderId="0" xfId="0" applyFont="1" applyAlignment="1">
      <alignment vertical="top"/>
    </xf>
    <xf numFmtId="0" fontId="33" fillId="37" borderId="0" xfId="0" applyFont="1" applyFill="1" applyAlignment="1">
      <alignment vertical="top"/>
    </xf>
    <xf numFmtId="0" fontId="37" fillId="37" borderId="0" xfId="0" applyFont="1" applyFill="1" applyAlignment="1">
      <alignment vertical="top"/>
    </xf>
    <xf numFmtId="0" fontId="40" fillId="0" borderId="0" xfId="0" applyFont="1" applyAlignment="1">
      <alignment vertical="top"/>
    </xf>
    <xf numFmtId="0" fontId="41" fillId="0" borderId="0" xfId="0" applyFont="1" applyAlignment="1">
      <alignment vertical="top"/>
    </xf>
    <xf numFmtId="0" fontId="39" fillId="0" borderId="0" xfId="0" applyFont="1" applyAlignment="1">
      <alignment vertical="top" wrapText="1"/>
    </xf>
    <xf numFmtId="0" fontId="42" fillId="0" borderId="0" xfId="0" applyFont="1" applyAlignment="1">
      <alignment vertical="top"/>
    </xf>
    <xf numFmtId="0" fontId="39" fillId="0" borderId="0" xfId="0" applyFont="1" applyAlignment="1">
      <alignment vertical="top"/>
    </xf>
    <xf numFmtId="0" fontId="43"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37" fillId="37" borderId="0" xfId="0" applyFont="1" applyFill="1" applyAlignment="1">
      <alignment vertical="center"/>
    </xf>
    <xf numFmtId="0" fontId="38" fillId="37" borderId="0" xfId="0" applyFont="1" applyFill="1" applyAlignment="1">
      <alignment vertical="center"/>
    </xf>
    <xf numFmtId="0" fontId="0" fillId="0" borderId="0" xfId="0" applyFill="1" applyBorder="1" applyAlignment="1" applyProtection="1">
      <alignment horizontal="center" vertical="center"/>
      <protection locked="0"/>
    </xf>
    <xf numFmtId="0" fontId="44" fillId="0" borderId="0" xfId="0" applyNumberFormat="1" applyFont="1">
      <alignment vertical="center"/>
    </xf>
    <xf numFmtId="0" fontId="45" fillId="0" borderId="0" xfId="0" applyFont="1">
      <alignment vertical="center"/>
    </xf>
    <xf numFmtId="0" fontId="46"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60" fillId="0" borderId="0" xfId="0" applyFo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177" fontId="6" fillId="44" borderId="20" xfId="42" applyNumberFormat="1" applyFont="1" applyFill="1" applyBorder="1" applyAlignment="1">
      <alignment horizontal="centerContinuous" vertical="center"/>
    </xf>
    <xf numFmtId="177" fontId="6" fillId="45" borderId="7" xfId="42" applyNumberFormat="1" applyFont="1" applyFill="1" applyBorder="1" applyAlignment="1">
      <alignment horizontal="centerContinuous" vertical="center"/>
    </xf>
    <xf numFmtId="177" fontId="6" fillId="45" borderId="8" xfId="42" applyNumberFormat="1" applyFont="1" applyFill="1" applyBorder="1" applyAlignment="1">
      <alignment horizontal="centerContinuous" vertical="center"/>
    </xf>
    <xf numFmtId="177" fontId="6" fillId="45" borderId="22" xfId="42" applyNumberFormat="1" applyFont="1" applyFill="1" applyBorder="1" applyAlignment="1">
      <alignment horizontal="centerContinuous" vertical="center"/>
    </xf>
    <xf numFmtId="177" fontId="6" fillId="46" borderId="7" xfId="42" applyNumberFormat="1" applyFont="1" applyFill="1" applyBorder="1" applyAlignment="1">
      <alignment horizontal="centerContinuous" vertical="center"/>
    </xf>
    <xf numFmtId="177" fontId="6" fillId="46" borderId="8" xfId="42" applyNumberFormat="1" applyFont="1" applyFill="1" applyBorder="1" applyAlignment="1">
      <alignment horizontal="centerContinuous" vertical="center"/>
    </xf>
    <xf numFmtId="177" fontId="6" fillId="44" borderId="6" xfId="42" applyNumberFormat="1" applyFont="1" applyFill="1" applyBorder="1" applyAlignment="1">
      <alignment horizontal="center" vertical="center"/>
    </xf>
    <xf numFmtId="177" fontId="6" fillId="45" borderId="6" xfId="42" applyNumberFormat="1" applyFont="1" applyFill="1" applyBorder="1" applyAlignment="1">
      <alignment horizontal="center" vertical="center"/>
    </xf>
    <xf numFmtId="177" fontId="6" fillId="46" borderId="6" xfId="42" applyNumberFormat="1" applyFont="1" applyFill="1" applyBorder="1" applyAlignment="1">
      <alignment horizontal="center" vertical="center"/>
    </xf>
    <xf numFmtId="177" fontId="6" fillId="46" borderId="7" xfId="42" applyNumberFormat="1" applyFont="1" applyFill="1" applyBorder="1" applyAlignment="1">
      <alignment horizontal="center" vertical="center"/>
    </xf>
    <xf numFmtId="177" fontId="6" fillId="44"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77" fontId="61" fillId="0" borderId="0" xfId="43" applyNumberFormat="1" applyFont="1" applyAlignme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59"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48" borderId="2" xfId="0" applyNumberFormat="1" applyFill="1" applyBorder="1">
      <alignment vertical="center"/>
    </xf>
    <xf numFmtId="177" fontId="0" fillId="48" borderId="2" xfId="0" applyNumberFormat="1" applyFill="1" applyBorder="1">
      <alignment vertical="center"/>
    </xf>
    <xf numFmtId="0" fontId="57" fillId="0" borderId="0" xfId="116" applyFont="1"/>
    <xf numFmtId="0" fontId="57" fillId="0" borderId="0" xfId="116" applyFont="1" applyBorder="1"/>
    <xf numFmtId="186" fontId="57" fillId="0" borderId="0" xfId="116" applyNumberFormat="1" applyFont="1"/>
    <xf numFmtId="38" fontId="7" fillId="0" borderId="0" xfId="106" applyFont="1" applyBorder="1"/>
    <xf numFmtId="37" fontId="11" fillId="0" borderId="0" xfId="116" applyNumberFormat="1" applyFont="1" applyFill="1" applyBorder="1" applyProtection="1"/>
    <xf numFmtId="0" fontId="57" fillId="0" borderId="0" xfId="116" applyFont="1" applyAlignment="1">
      <alignment horizontal="right" vertical="center"/>
    </xf>
    <xf numFmtId="177" fontId="0" fillId="0" borderId="3" xfId="0" applyNumberFormat="1" applyFont="1" applyBorder="1" applyAlignment="1">
      <alignment horizontal="center" vertical="center" wrapText="1"/>
    </xf>
    <xf numFmtId="177" fontId="0" fillId="0" borderId="15" xfId="0" applyNumberFormat="1" applyFont="1" applyBorder="1" applyAlignment="1">
      <alignment horizontal="center" vertical="center" wrapText="1"/>
    </xf>
    <xf numFmtId="176" fontId="0" fillId="0" borderId="9" xfId="0" applyNumberFormat="1" applyFont="1" applyBorder="1">
      <alignment vertical="center"/>
    </xf>
    <xf numFmtId="176" fontId="0" fillId="0" borderId="10" xfId="0" applyNumberFormat="1" applyFont="1" applyBorder="1">
      <alignment vertical="center"/>
    </xf>
    <xf numFmtId="176" fontId="0" fillId="0" borderId="12" xfId="0" applyNumberFormat="1" applyFont="1" applyBorder="1">
      <alignment vertical="center"/>
    </xf>
    <xf numFmtId="176" fontId="0" fillId="0" borderId="7" xfId="0" applyNumberFormat="1" applyFont="1" applyBorder="1">
      <alignment vertical="center"/>
    </xf>
    <xf numFmtId="177" fontId="0" fillId="0" borderId="24" xfId="0" applyNumberFormat="1" applyFont="1" applyBorder="1">
      <alignment vertical="center"/>
    </xf>
    <xf numFmtId="177" fontId="0" fillId="0" borderId="3" xfId="0" applyNumberFormat="1" applyFont="1" applyBorder="1">
      <alignment vertical="center"/>
    </xf>
    <xf numFmtId="0" fontId="0" fillId="0" borderId="22" xfId="0" applyFont="1" applyBorder="1" applyAlignment="1">
      <alignment horizontal="center" vertical="center"/>
    </xf>
    <xf numFmtId="0" fontId="0" fillId="49" borderId="6" xfId="0" applyFill="1" applyBorder="1" applyAlignment="1">
      <alignment horizontal="center" vertical="center" wrapText="1"/>
    </xf>
    <xf numFmtId="0" fontId="65" fillId="0" borderId="0" xfId="0" applyFont="1">
      <alignment vertical="center"/>
    </xf>
    <xf numFmtId="177" fontId="0" fillId="0" borderId="0" xfId="0" applyNumberFormat="1" applyFill="1" applyAlignment="1">
      <alignment horizontal="center" vertical="center"/>
    </xf>
    <xf numFmtId="0" fontId="39" fillId="0" borderId="0" xfId="0" applyFont="1" applyAlignment="1">
      <alignment vertical="top" wrapText="1"/>
    </xf>
    <xf numFmtId="177" fontId="6" fillId="45" borderId="6" xfId="42" applyNumberFormat="1" applyFont="1" applyFill="1" applyBorder="1" applyAlignment="1">
      <alignment horizontal="center" vertical="center"/>
    </xf>
    <xf numFmtId="177" fontId="6" fillId="46" borderId="6" xfId="42" applyNumberFormat="1" applyFont="1" applyFill="1" applyBorder="1" applyAlignment="1">
      <alignment horizontal="center" vertical="center"/>
    </xf>
    <xf numFmtId="177" fontId="6" fillId="44" borderId="22" xfId="42" applyNumberFormat="1" applyFont="1" applyFill="1" applyBorder="1" applyAlignment="1">
      <alignment horizontal="center" vertical="center"/>
    </xf>
    <xf numFmtId="177" fontId="6" fillId="0" borderId="2" xfId="42" applyNumberFormat="1" applyFont="1" applyBorder="1" applyAlignment="1">
      <alignment horizontal="center" vertical="center" wrapText="1"/>
    </xf>
    <xf numFmtId="0" fontId="63" fillId="0" borderId="0" xfId="116" applyFont="1" applyAlignment="1">
      <alignment vertical="center"/>
    </xf>
    <xf numFmtId="186" fontId="66" fillId="37" borderId="18" xfId="106" applyNumberFormat="1" applyFont="1" applyFill="1" applyBorder="1"/>
    <xf numFmtId="186" fontId="66" fillId="37" borderId="2" xfId="106" applyNumberFormat="1" applyFont="1" applyFill="1" applyBorder="1"/>
    <xf numFmtId="186" fontId="66" fillId="37" borderId="3" xfId="106" applyNumberFormat="1" applyFont="1" applyFill="1" applyBorder="1"/>
    <xf numFmtId="177" fontId="6" fillId="0" borderId="9" xfId="42" applyNumberFormat="1" applyFont="1" applyBorder="1" applyAlignment="1">
      <alignment horizontal="center" vertical="center" wrapText="1"/>
    </xf>
    <xf numFmtId="177" fontId="6" fillId="0" borderId="60" xfId="42" applyNumberFormat="1" applyFont="1" applyBorder="1" applyAlignment="1">
      <alignment horizontal="center" vertical="center"/>
    </xf>
    <xf numFmtId="177" fontId="6" fillId="0" borderId="14" xfId="42" applyNumberFormat="1" applyFont="1" applyBorder="1" applyAlignment="1">
      <alignment horizontal="center" vertical="center" wrapText="1"/>
    </xf>
    <xf numFmtId="177" fontId="6" fillId="0" borderId="19" xfId="42" applyNumberFormat="1" applyFont="1" applyBorder="1" applyAlignment="1">
      <alignment horizontal="center" vertical="center" wrapText="1"/>
    </xf>
    <xf numFmtId="177" fontId="6" fillId="0" borderId="1" xfId="42" applyNumberFormat="1" applyFont="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177" fontId="6" fillId="0" borderId="113" xfId="42" applyNumberFormat="1" applyFont="1" applyBorder="1" applyAlignment="1">
      <alignment horizontal="center" vertical="center" wrapText="1"/>
    </xf>
    <xf numFmtId="0" fontId="43" fillId="0" borderId="0" xfId="0" applyFont="1" applyAlignment="1">
      <alignment horizontal="right" vertical="top"/>
    </xf>
    <xf numFmtId="0" fontId="68" fillId="0" borderId="52" xfId="0" applyFont="1" applyBorder="1" applyAlignment="1">
      <alignment vertical="top"/>
    </xf>
    <xf numFmtId="0" fontId="68" fillId="0" borderId="53" xfId="0" applyFont="1" applyBorder="1" applyAlignment="1">
      <alignment vertical="top"/>
    </xf>
    <xf numFmtId="0" fontId="68" fillId="0" borderId="54" xfId="0" applyFont="1" applyBorder="1" applyAlignment="1">
      <alignment vertical="top"/>
    </xf>
    <xf numFmtId="0" fontId="68" fillId="0" borderId="55" xfId="0" applyFont="1" applyBorder="1" applyAlignment="1">
      <alignment vertical="top"/>
    </xf>
    <xf numFmtId="0" fontId="68" fillId="0" borderId="0" xfId="0" applyFont="1" applyBorder="1" applyAlignment="1">
      <alignment vertical="top"/>
    </xf>
    <xf numFmtId="0" fontId="68" fillId="0" borderId="56" xfId="0" applyFont="1" applyBorder="1" applyAlignment="1">
      <alignment vertical="top"/>
    </xf>
    <xf numFmtId="0" fontId="68" fillId="0" borderId="57" xfId="0" applyFont="1" applyBorder="1" applyAlignment="1">
      <alignment vertical="top"/>
    </xf>
    <xf numFmtId="0" fontId="68" fillId="0" borderId="58" xfId="0" applyFont="1" applyBorder="1" applyAlignment="1">
      <alignment vertical="top"/>
    </xf>
    <xf numFmtId="0" fontId="68" fillId="0" borderId="59" xfId="0" applyFont="1" applyBorder="1" applyAlignment="1">
      <alignment vertical="top"/>
    </xf>
    <xf numFmtId="0" fontId="69" fillId="0" borderId="0" xfId="0" applyNumberFormat="1" applyFont="1">
      <alignment vertical="center"/>
    </xf>
    <xf numFmtId="0" fontId="69" fillId="36" borderId="6" xfId="0" applyFont="1" applyFill="1" applyBorder="1" applyAlignment="1" applyProtection="1">
      <alignment horizontal="center" vertical="center"/>
      <protection locked="0"/>
    </xf>
    <xf numFmtId="0" fontId="69" fillId="0" borderId="0" xfId="0" applyFont="1">
      <alignment vertical="center"/>
    </xf>
    <xf numFmtId="0" fontId="69" fillId="0" borderId="7" xfId="0" applyNumberFormat="1" applyFont="1" applyBorder="1">
      <alignment vertical="center"/>
    </xf>
    <xf numFmtId="0" fontId="69" fillId="0" borderId="8" xfId="0" applyFont="1" applyBorder="1">
      <alignment vertical="center"/>
    </xf>
    <xf numFmtId="0" fontId="69" fillId="0" borderId="22" xfId="0" applyFont="1" applyBorder="1">
      <alignment vertical="center"/>
    </xf>
    <xf numFmtId="0" fontId="69" fillId="0" borderId="18" xfId="0" applyFont="1" applyBorder="1" applyAlignment="1">
      <alignment horizontal="center" vertical="center"/>
    </xf>
    <xf numFmtId="0" fontId="69" fillId="0" borderId="9" xfId="0" applyNumberFormat="1" applyFont="1" applyBorder="1">
      <alignment vertical="center"/>
    </xf>
    <xf numFmtId="0" fontId="69" fillId="0" borderId="0" xfId="0" applyFont="1" applyBorder="1">
      <alignment vertical="center"/>
    </xf>
    <xf numFmtId="177" fontId="69" fillId="36" borderId="18" xfId="0" applyNumberFormat="1" applyFont="1" applyFill="1" applyBorder="1" applyProtection="1">
      <alignment vertical="center"/>
      <protection locked="0"/>
    </xf>
    <xf numFmtId="177" fontId="69" fillId="36" borderId="2" xfId="0" applyNumberFormat="1" applyFont="1" applyFill="1" applyBorder="1" applyProtection="1">
      <alignment vertical="center"/>
      <protection locked="0"/>
    </xf>
    <xf numFmtId="0" fontId="69" fillId="0" borderId="10" xfId="0" applyNumberFormat="1" applyFont="1" applyBorder="1">
      <alignment vertical="center"/>
    </xf>
    <xf numFmtId="0" fontId="69" fillId="0" borderId="11" xfId="0" applyFont="1" applyBorder="1">
      <alignment vertical="center"/>
    </xf>
    <xf numFmtId="177" fontId="69" fillId="36" borderId="4" xfId="0" applyNumberFormat="1" applyFont="1" applyFill="1" applyBorder="1" applyProtection="1">
      <alignment vertical="center"/>
      <protection locked="0"/>
    </xf>
    <xf numFmtId="0" fontId="69" fillId="0" borderId="12" xfId="0" applyNumberFormat="1" applyFont="1" applyBorder="1">
      <alignment vertical="center"/>
    </xf>
    <xf numFmtId="0" fontId="69" fillId="0" borderId="13" xfId="0" applyFont="1" applyBorder="1">
      <alignment vertical="center"/>
    </xf>
    <xf numFmtId="177" fontId="69" fillId="36" borderId="5" xfId="0" applyNumberFormat="1" applyFont="1" applyFill="1" applyBorder="1" applyProtection="1">
      <alignment vertical="center"/>
      <protection locked="0"/>
    </xf>
    <xf numFmtId="0" fontId="69" fillId="0" borderId="14" xfId="0" applyNumberFormat="1" applyFont="1" applyBorder="1">
      <alignment vertical="center"/>
    </xf>
    <xf numFmtId="0" fontId="69" fillId="0" borderId="15" xfId="0" applyFont="1" applyBorder="1">
      <alignment vertical="center"/>
    </xf>
    <xf numFmtId="177" fontId="69" fillId="36" borderId="3" xfId="0" applyNumberFormat="1" applyFont="1" applyFill="1" applyBorder="1" applyProtection="1">
      <alignment vertical="center"/>
      <protection locked="0"/>
    </xf>
    <xf numFmtId="177" fontId="69" fillId="0" borderId="6" xfId="0" applyNumberFormat="1" applyFont="1" applyBorder="1">
      <alignment vertical="center"/>
    </xf>
    <xf numFmtId="177" fontId="73" fillId="0" borderId="0" xfId="43" applyNumberFormat="1" applyFont="1" applyAlignment="1">
      <alignment vertical="center"/>
    </xf>
    <xf numFmtId="49" fontId="73" fillId="0" borderId="0" xfId="43" applyNumberFormat="1" applyFont="1" applyAlignment="1">
      <alignment vertical="center"/>
    </xf>
    <xf numFmtId="177" fontId="74" fillId="0" borderId="0" xfId="0" applyNumberFormat="1" applyFont="1">
      <alignment vertical="center"/>
    </xf>
    <xf numFmtId="177" fontId="75" fillId="0" borderId="0" xfId="43" applyNumberFormat="1" applyFont="1" applyAlignment="1">
      <alignment vertical="center"/>
    </xf>
    <xf numFmtId="177" fontId="60" fillId="0" borderId="0" xfId="0" applyNumberFormat="1" applyFont="1">
      <alignment vertical="center"/>
    </xf>
    <xf numFmtId="177" fontId="71" fillId="0" borderId="0" xfId="0" applyNumberFormat="1" applyFont="1">
      <alignment vertical="center"/>
    </xf>
    <xf numFmtId="177" fontId="67" fillId="0" borderId="0" xfId="43" applyNumberFormat="1" applyFont="1" applyAlignment="1">
      <alignment vertical="center"/>
    </xf>
    <xf numFmtId="177" fontId="67" fillId="0" borderId="20" xfId="43" applyNumberFormat="1" applyFont="1" applyBorder="1" applyAlignment="1">
      <alignment vertical="center"/>
    </xf>
    <xf numFmtId="177" fontId="76" fillId="0" borderId="0" xfId="43" applyNumberFormat="1" applyFont="1" applyAlignment="1">
      <alignment vertical="center"/>
    </xf>
    <xf numFmtId="177" fontId="67" fillId="0" borderId="0" xfId="43" applyNumberFormat="1" applyFont="1" applyAlignment="1">
      <alignment vertical="center" shrinkToFit="1"/>
    </xf>
    <xf numFmtId="180" fontId="67" fillId="0" borderId="0" xfId="43" applyNumberFormat="1" applyFont="1" applyBorder="1" applyAlignment="1">
      <alignment vertical="center" shrinkToFit="1"/>
    </xf>
    <xf numFmtId="177" fontId="42" fillId="0" borderId="0" xfId="0" applyNumberFormat="1" applyFont="1" applyAlignment="1">
      <alignment horizontal="right" vertical="center"/>
    </xf>
    <xf numFmtId="177" fontId="70" fillId="0" borderId="0" xfId="0" applyNumberFormat="1" applyFont="1" applyFill="1">
      <alignment vertical="center"/>
    </xf>
    <xf numFmtId="177" fontId="42" fillId="0" borderId="0" xfId="0" applyNumberFormat="1" applyFont="1" applyFill="1">
      <alignment vertical="center"/>
    </xf>
    <xf numFmtId="177" fontId="71" fillId="0" borderId="0" xfId="0" applyNumberFormat="1" applyFont="1" applyFill="1" applyAlignment="1">
      <alignment horizontal="right" vertical="center"/>
    </xf>
    <xf numFmtId="177" fontId="45" fillId="0" borderId="0" xfId="0" applyNumberFormat="1" applyFont="1" applyFill="1">
      <alignment vertical="center"/>
    </xf>
    <xf numFmtId="177" fontId="71" fillId="0" borderId="0" xfId="0" applyNumberFormat="1" applyFont="1" applyAlignment="1">
      <alignment horizontal="right" vertical="center"/>
    </xf>
    <xf numFmtId="0" fontId="71" fillId="0" borderId="0" xfId="0" applyFont="1" applyAlignment="1">
      <alignment horizontal="right" vertical="center"/>
    </xf>
    <xf numFmtId="0" fontId="66" fillId="0" borderId="0" xfId="116" applyFont="1"/>
    <xf numFmtId="186" fontId="66" fillId="0" borderId="18" xfId="106" applyNumberFormat="1" applyFont="1" applyFill="1" applyBorder="1"/>
    <xf numFmtId="187" fontId="66" fillId="0" borderId="17" xfId="106" applyNumberFormat="1" applyFont="1" applyFill="1" applyBorder="1"/>
    <xf numFmtId="186" fontId="66" fillId="0" borderId="2" xfId="106" applyNumberFormat="1" applyFont="1" applyFill="1" applyBorder="1"/>
    <xf numFmtId="187" fontId="66" fillId="0" borderId="1" xfId="106" applyNumberFormat="1" applyFont="1" applyFill="1" applyBorder="1"/>
    <xf numFmtId="186" fontId="66" fillId="0" borderId="3" xfId="106" applyNumberFormat="1" applyFont="1" applyFill="1" applyBorder="1"/>
    <xf numFmtId="187" fontId="66" fillId="0" borderId="19" xfId="106" applyNumberFormat="1" applyFont="1" applyFill="1" applyBorder="1"/>
    <xf numFmtId="0" fontId="72" fillId="0" borderId="0" xfId="0" applyNumberFormat="1" applyFont="1">
      <alignment vertical="center"/>
    </xf>
    <xf numFmtId="0" fontId="72" fillId="0" borderId="8" xfId="0" applyFont="1" applyBorder="1">
      <alignment vertical="center"/>
    </xf>
    <xf numFmtId="0" fontId="72" fillId="0" borderId="0" xfId="0" applyFont="1">
      <alignment vertical="center"/>
    </xf>
    <xf numFmtId="0" fontId="72" fillId="36" borderId="6" xfId="0" applyFont="1" applyFill="1" applyBorder="1" applyAlignment="1" applyProtection="1">
      <alignment horizontal="center" vertical="center"/>
      <protection locked="0"/>
    </xf>
    <xf numFmtId="0" fontId="72" fillId="0" borderId="0" xfId="0" applyNumberFormat="1" applyFont="1" applyAlignment="1">
      <alignment horizontal="right" vertical="center"/>
    </xf>
    <xf numFmtId="0" fontId="72" fillId="0" borderId="0" xfId="0" applyFont="1" applyAlignment="1">
      <alignment horizontal="left" vertical="center"/>
    </xf>
    <xf numFmtId="0" fontId="72" fillId="0" borderId="0" xfId="0" applyNumberFormat="1" applyFont="1" applyBorder="1">
      <alignment vertical="center"/>
    </xf>
    <xf numFmtId="178" fontId="72" fillId="36" borderId="6" xfId="0" applyNumberFormat="1" applyFont="1" applyFill="1" applyBorder="1" applyAlignment="1" applyProtection="1">
      <alignment horizontal="center" vertical="center"/>
      <protection locked="0"/>
    </xf>
    <xf numFmtId="0" fontId="80" fillId="0" borderId="0" xfId="0" applyFont="1">
      <alignment vertical="center"/>
    </xf>
    <xf numFmtId="0" fontId="81" fillId="0" borderId="0" xfId="0" applyFont="1">
      <alignment vertical="center"/>
    </xf>
    <xf numFmtId="0" fontId="82" fillId="0" borderId="0" xfId="0" applyFont="1">
      <alignment vertical="center"/>
    </xf>
    <xf numFmtId="177" fontId="85" fillId="0" borderId="0" xfId="43" applyNumberFormat="1" applyFont="1" applyBorder="1" applyAlignment="1">
      <alignment vertical="center"/>
    </xf>
    <xf numFmtId="177" fontId="85" fillId="0" borderId="0" xfId="43" applyNumberFormat="1" applyFont="1" applyAlignment="1">
      <alignment vertical="center"/>
    </xf>
    <xf numFmtId="177" fontId="66" fillId="0" borderId="0" xfId="43" applyNumberFormat="1" applyFont="1" applyAlignment="1">
      <alignment vertical="center"/>
    </xf>
    <xf numFmtId="177" fontId="66" fillId="0" borderId="0" xfId="43" applyNumberFormat="1" applyFont="1" applyAlignment="1">
      <alignment horizontal="right" vertical="center"/>
    </xf>
    <xf numFmtId="177" fontId="66" fillId="0" borderId="6" xfId="43" applyNumberFormat="1" applyFont="1" applyBorder="1" applyAlignment="1">
      <alignment vertical="center"/>
    </xf>
    <xf numFmtId="178" fontId="66" fillId="0" borderId="6" xfId="43" applyNumberFormat="1" applyFont="1" applyBorder="1" applyAlignment="1">
      <alignment vertical="center"/>
    </xf>
    <xf numFmtId="177" fontId="66" fillId="0" borderId="0" xfId="43" applyNumberFormat="1" applyFont="1" applyAlignment="1" applyProtection="1">
      <alignment vertical="center"/>
      <protection locked="0"/>
    </xf>
    <xf numFmtId="177" fontId="66" fillId="0" borderId="0" xfId="43" applyNumberFormat="1" applyFont="1" applyBorder="1" applyAlignment="1">
      <alignment vertical="center"/>
    </xf>
    <xf numFmtId="177" fontId="66" fillId="0" borderId="9" xfId="43" applyNumberFormat="1" applyFont="1" applyBorder="1" applyAlignment="1">
      <alignment vertical="center"/>
    </xf>
    <xf numFmtId="177" fontId="66" fillId="33" borderId="47" xfId="43" applyNumberFormat="1" applyFont="1" applyFill="1" applyBorder="1" applyAlignment="1">
      <alignment vertical="center" shrinkToFit="1"/>
    </xf>
    <xf numFmtId="177" fontId="66" fillId="34" borderId="51" xfId="43" applyNumberFormat="1" applyFont="1" applyFill="1" applyBorder="1" applyAlignment="1">
      <alignment vertical="center" shrinkToFit="1"/>
    </xf>
    <xf numFmtId="177" fontId="66" fillId="35" borderId="3" xfId="43" applyNumberFormat="1" applyFont="1" applyFill="1" applyBorder="1" applyAlignment="1">
      <alignment vertical="center" shrinkToFit="1"/>
    </xf>
    <xf numFmtId="177" fontId="45" fillId="0" borderId="0" xfId="0" applyNumberFormat="1" applyFont="1">
      <alignment vertical="center"/>
    </xf>
    <xf numFmtId="177" fontId="60" fillId="0" borderId="16" xfId="0" applyNumberFormat="1" applyFont="1" applyFill="1" applyBorder="1" applyAlignment="1">
      <alignment vertical="center"/>
    </xf>
    <xf numFmtId="177" fontId="60" fillId="0" borderId="20" xfId="0" applyNumberFormat="1" applyFont="1" applyFill="1" applyBorder="1">
      <alignment vertical="center"/>
    </xf>
    <xf numFmtId="177" fontId="60" fillId="0" borderId="9" xfId="0" applyNumberFormat="1" applyFont="1" applyFill="1" applyBorder="1">
      <alignment vertical="center"/>
    </xf>
    <xf numFmtId="177" fontId="60" fillId="0" borderId="0" xfId="0" applyNumberFormat="1" applyFont="1" applyFill="1" applyBorder="1">
      <alignment vertical="center"/>
    </xf>
    <xf numFmtId="177" fontId="60" fillId="0" borderId="14" xfId="0" applyNumberFormat="1" applyFont="1" applyFill="1" applyBorder="1">
      <alignment vertical="center"/>
    </xf>
    <xf numFmtId="177" fontId="60" fillId="0" borderId="15" xfId="0" applyNumberFormat="1" applyFont="1" applyFill="1" applyBorder="1">
      <alignment vertical="center"/>
    </xf>
    <xf numFmtId="177" fontId="69" fillId="0" borderId="9" xfId="0" applyNumberFormat="1" applyFont="1" applyBorder="1">
      <alignment vertical="center"/>
    </xf>
    <xf numFmtId="177" fontId="69" fillId="0" borderId="0" xfId="0" applyNumberFormat="1" applyFont="1" applyBorder="1">
      <alignment vertical="center"/>
    </xf>
    <xf numFmtId="177" fontId="69" fillId="0" borderId="10" xfId="0" applyNumberFormat="1" applyFont="1" applyBorder="1">
      <alignment vertical="center"/>
    </xf>
    <xf numFmtId="177" fontId="69" fillId="0" borderId="11" xfId="0" applyNumberFormat="1" applyFont="1" applyBorder="1">
      <alignment vertical="center"/>
    </xf>
    <xf numFmtId="177" fontId="69" fillId="0" borderId="12" xfId="0" applyNumberFormat="1" applyFont="1" applyBorder="1">
      <alignment vertical="center"/>
    </xf>
    <xf numFmtId="177" fontId="69" fillId="0" borderId="13" xfId="0" applyNumberFormat="1" applyFont="1" applyBorder="1">
      <alignment vertical="center"/>
    </xf>
    <xf numFmtId="177" fontId="69" fillId="0" borderId="14" xfId="0" applyNumberFormat="1" applyFont="1" applyBorder="1">
      <alignment vertical="center"/>
    </xf>
    <xf numFmtId="177" fontId="69" fillId="0" borderId="7" xfId="0" applyNumberFormat="1" applyFont="1" applyBorder="1">
      <alignment vertical="center"/>
    </xf>
    <xf numFmtId="177" fontId="69" fillId="0" borderId="8" xfId="0" applyNumberFormat="1" applyFont="1" applyBorder="1">
      <alignment vertical="center"/>
    </xf>
    <xf numFmtId="177" fontId="79" fillId="0" borderId="0" xfId="0" applyNumberFormat="1" applyFont="1" applyFill="1" applyBorder="1">
      <alignment vertical="center"/>
    </xf>
    <xf numFmtId="177" fontId="69" fillId="33" borderId="16" xfId="0" applyNumberFormat="1" applyFont="1" applyFill="1" applyBorder="1">
      <alignment vertical="center"/>
    </xf>
    <xf numFmtId="177" fontId="69" fillId="33" borderId="20" xfId="0" applyNumberFormat="1" applyFont="1" applyFill="1" applyBorder="1">
      <alignment vertical="center"/>
    </xf>
    <xf numFmtId="177" fontId="69" fillId="33" borderId="17" xfId="0" applyNumberFormat="1" applyFont="1" applyFill="1" applyBorder="1">
      <alignment vertical="center"/>
    </xf>
    <xf numFmtId="177" fontId="69" fillId="33" borderId="18" xfId="0" applyNumberFormat="1" applyFont="1" applyFill="1" applyBorder="1">
      <alignment vertical="center"/>
    </xf>
    <xf numFmtId="177" fontId="69" fillId="34" borderId="16" xfId="0" applyNumberFormat="1" applyFont="1" applyFill="1" applyBorder="1">
      <alignment vertical="center"/>
    </xf>
    <xf numFmtId="177" fontId="69" fillId="34" borderId="20" xfId="0" applyNumberFormat="1" applyFont="1" applyFill="1" applyBorder="1">
      <alignment vertical="center"/>
    </xf>
    <xf numFmtId="177" fontId="69" fillId="34" borderId="17" xfId="0" applyNumberFormat="1" applyFont="1" applyFill="1" applyBorder="1">
      <alignment vertical="center"/>
    </xf>
    <xf numFmtId="177" fontId="69" fillId="34" borderId="18" xfId="0" applyNumberFormat="1" applyFont="1" applyFill="1" applyBorder="1">
      <alignment vertical="center"/>
    </xf>
    <xf numFmtId="177" fontId="69" fillId="35" borderId="16" xfId="0" applyNumberFormat="1" applyFont="1" applyFill="1" applyBorder="1">
      <alignment vertical="center"/>
    </xf>
    <xf numFmtId="177" fontId="69" fillId="35" borderId="20" xfId="0" applyNumberFormat="1" applyFont="1" applyFill="1" applyBorder="1">
      <alignment vertical="center"/>
    </xf>
    <xf numFmtId="177" fontId="69" fillId="35" borderId="17" xfId="0" applyNumberFormat="1" applyFont="1" applyFill="1" applyBorder="1">
      <alignment vertical="center"/>
    </xf>
    <xf numFmtId="177" fontId="69" fillId="35" borderId="18" xfId="0" applyNumberFormat="1" applyFont="1" applyFill="1" applyBorder="1">
      <alignment vertical="center"/>
    </xf>
    <xf numFmtId="177" fontId="69" fillId="0" borderId="16" xfId="0" applyNumberFormat="1" applyFont="1" applyBorder="1">
      <alignment vertical="center"/>
    </xf>
    <xf numFmtId="177" fontId="69" fillId="0" borderId="20" xfId="0" applyNumberFormat="1" applyFont="1" applyBorder="1">
      <alignment vertical="center"/>
    </xf>
    <xf numFmtId="177" fontId="69" fillId="0" borderId="17" xfId="0" applyNumberFormat="1" applyFont="1" applyBorder="1">
      <alignment vertical="center"/>
    </xf>
    <xf numFmtId="177" fontId="69" fillId="0" borderId="18" xfId="0" applyNumberFormat="1" applyFont="1" applyBorder="1">
      <alignment vertical="center"/>
    </xf>
    <xf numFmtId="177" fontId="69" fillId="33" borderId="9" xfId="0" applyNumberFormat="1" applyFont="1" applyFill="1" applyBorder="1">
      <alignment vertical="center"/>
    </xf>
    <xf numFmtId="177" fontId="69" fillId="33" borderId="25" xfId="0" applyNumberFormat="1" applyFont="1" applyFill="1" applyBorder="1">
      <alignment vertical="center"/>
    </xf>
    <xf numFmtId="177" fontId="69" fillId="33" borderId="23" xfId="0" applyNumberFormat="1" applyFont="1" applyFill="1" applyBorder="1">
      <alignment vertical="center"/>
    </xf>
    <xf numFmtId="177" fontId="69" fillId="34" borderId="9" xfId="0" applyNumberFormat="1" applyFont="1" applyFill="1" applyBorder="1">
      <alignment vertical="center"/>
    </xf>
    <xf numFmtId="177" fontId="69" fillId="34" borderId="25" xfId="0" applyNumberFormat="1" applyFont="1" applyFill="1" applyBorder="1">
      <alignment vertical="center"/>
    </xf>
    <xf numFmtId="177" fontId="69" fillId="34" borderId="23" xfId="0" applyNumberFormat="1" applyFont="1" applyFill="1" applyBorder="1">
      <alignment vertical="center"/>
    </xf>
    <xf numFmtId="177" fontId="69" fillId="35" borderId="9" xfId="0" applyNumberFormat="1" applyFont="1" applyFill="1" applyBorder="1">
      <alignment vertical="center"/>
    </xf>
    <xf numFmtId="177" fontId="69" fillId="35" borderId="25" xfId="0" applyNumberFormat="1" applyFont="1" applyFill="1" applyBorder="1">
      <alignment vertical="center"/>
    </xf>
    <xf numFmtId="177" fontId="69" fillId="35" borderId="23" xfId="0" applyNumberFormat="1" applyFont="1" applyFill="1" applyBorder="1">
      <alignment vertical="center"/>
    </xf>
    <xf numFmtId="177" fontId="69" fillId="0" borderId="25" xfId="0" applyNumberFormat="1" applyFont="1" applyBorder="1">
      <alignment vertical="center"/>
    </xf>
    <xf numFmtId="177" fontId="69" fillId="0" borderId="23" xfId="0" applyNumberFormat="1" applyFont="1" applyBorder="1">
      <alignment vertical="center"/>
    </xf>
    <xf numFmtId="177" fontId="69" fillId="33" borderId="26" xfId="0" applyNumberFormat="1" applyFont="1" applyFill="1" applyBorder="1">
      <alignment vertical="center"/>
    </xf>
    <xf numFmtId="177" fontId="69" fillId="34" borderId="26" xfId="0" applyNumberFormat="1" applyFont="1" applyFill="1" applyBorder="1">
      <alignment vertical="center"/>
    </xf>
    <xf numFmtId="177" fontId="69" fillId="35" borderId="26" xfId="0" applyNumberFormat="1" applyFont="1" applyFill="1" applyBorder="1">
      <alignment vertical="center"/>
    </xf>
    <xf numFmtId="177" fontId="69" fillId="0" borderId="26" xfId="0" applyNumberFormat="1" applyFont="1" applyBorder="1">
      <alignment vertical="center"/>
    </xf>
    <xf numFmtId="177" fontId="69" fillId="33" borderId="14" xfId="0" applyNumberFormat="1" applyFont="1" applyFill="1" applyBorder="1">
      <alignment vertical="center"/>
    </xf>
    <xf numFmtId="177" fontId="69" fillId="33" borderId="28" xfId="0" applyNumberFormat="1" applyFont="1" applyFill="1" applyBorder="1">
      <alignment vertical="center"/>
    </xf>
    <xf numFmtId="177" fontId="69" fillId="34" borderId="14" xfId="0" applyNumberFormat="1" applyFont="1" applyFill="1" applyBorder="1">
      <alignment vertical="center"/>
    </xf>
    <xf numFmtId="177" fontId="69" fillId="34" borderId="28" xfId="0" applyNumberFormat="1" applyFont="1" applyFill="1" applyBorder="1">
      <alignment vertical="center"/>
    </xf>
    <xf numFmtId="177" fontId="69" fillId="35" borderId="14" xfId="0" applyNumberFormat="1" applyFont="1" applyFill="1" applyBorder="1">
      <alignment vertical="center"/>
    </xf>
    <xf numFmtId="177" fontId="69" fillId="35" borderId="28" xfId="0" applyNumberFormat="1" applyFont="1" applyFill="1" applyBorder="1">
      <alignment vertical="center"/>
    </xf>
    <xf numFmtId="177" fontId="69" fillId="0" borderId="28" xfId="0" applyNumberFormat="1" applyFont="1" applyBorder="1">
      <alignment vertical="center"/>
    </xf>
    <xf numFmtId="177" fontId="72" fillId="33" borderId="7" xfId="0" applyNumberFormat="1" applyFont="1" applyFill="1" applyBorder="1">
      <alignment vertical="center"/>
    </xf>
    <xf numFmtId="177" fontId="72" fillId="33" borderId="8" xfId="0" applyNumberFormat="1" applyFont="1" applyFill="1" applyBorder="1">
      <alignment vertical="center"/>
    </xf>
    <xf numFmtId="177" fontId="72" fillId="34" borderId="7" xfId="0" applyNumberFormat="1" applyFont="1" applyFill="1" applyBorder="1">
      <alignment vertical="center"/>
    </xf>
    <xf numFmtId="177" fontId="72" fillId="34" borderId="8" xfId="0" applyNumberFormat="1" applyFont="1" applyFill="1" applyBorder="1">
      <alignment vertical="center"/>
    </xf>
    <xf numFmtId="177" fontId="72" fillId="35" borderId="7" xfId="0" applyNumberFormat="1" applyFont="1" applyFill="1" applyBorder="1">
      <alignment vertical="center"/>
    </xf>
    <xf numFmtId="177" fontId="72" fillId="35" borderId="8" xfId="0" applyNumberFormat="1" applyFont="1" applyFill="1" applyBorder="1">
      <alignment vertical="center"/>
    </xf>
    <xf numFmtId="177" fontId="72" fillId="0" borderId="7" xfId="0" applyNumberFormat="1" applyFont="1" applyBorder="1">
      <alignment vertical="center"/>
    </xf>
    <xf numFmtId="177" fontId="72" fillId="0" borderId="8" xfId="0" applyNumberFormat="1" applyFont="1" applyBorder="1">
      <alignment vertical="center"/>
    </xf>
    <xf numFmtId="177" fontId="86" fillId="0" borderId="0" xfId="0" applyNumberFormat="1" applyFont="1">
      <alignment vertical="center"/>
    </xf>
    <xf numFmtId="177" fontId="83" fillId="0" borderId="16" xfId="43" applyNumberFormat="1" applyFont="1" applyBorder="1" applyAlignment="1">
      <alignment vertical="center"/>
    </xf>
    <xf numFmtId="177" fontId="83" fillId="0" borderId="20" xfId="43" applyNumberFormat="1" applyFont="1" applyBorder="1" applyAlignment="1">
      <alignment vertical="center"/>
    </xf>
    <xf numFmtId="177" fontId="84" fillId="0" borderId="16" xfId="43" applyNumberFormat="1" applyFont="1" applyBorder="1" applyAlignment="1">
      <alignment vertical="center"/>
    </xf>
    <xf numFmtId="177" fontId="84" fillId="0" borderId="20" xfId="43" applyNumberFormat="1" applyFont="1" applyBorder="1" applyAlignment="1">
      <alignment vertical="center"/>
    </xf>
    <xf numFmtId="177" fontId="84" fillId="0" borderId="17" xfId="43" applyNumberFormat="1" applyFont="1" applyBorder="1" applyAlignment="1">
      <alignment vertical="center"/>
    </xf>
    <xf numFmtId="177" fontId="84" fillId="0" borderId="22" xfId="43" applyNumberFormat="1" applyFont="1" applyBorder="1" applyAlignment="1">
      <alignment horizontal="center" vertical="center"/>
    </xf>
    <xf numFmtId="177" fontId="83" fillId="0" borderId="9" xfId="43" applyNumberFormat="1" applyFont="1" applyBorder="1" applyAlignment="1">
      <alignment vertical="center"/>
    </xf>
    <xf numFmtId="177" fontId="83" fillId="0" borderId="0" xfId="43" applyNumberFormat="1" applyFont="1" applyBorder="1" applyAlignment="1">
      <alignment vertical="center"/>
    </xf>
    <xf numFmtId="177" fontId="84" fillId="0" borderId="9" xfId="43" applyNumberFormat="1" applyFont="1" applyBorder="1" applyAlignment="1">
      <alignment vertical="center"/>
    </xf>
    <xf numFmtId="177" fontId="84" fillId="0" borderId="2" xfId="43" applyNumberFormat="1" applyFont="1" applyBorder="1" applyAlignment="1">
      <alignment vertical="center"/>
    </xf>
    <xf numFmtId="177" fontId="83" fillId="0" borderId="14" xfId="43" applyNumberFormat="1" applyFont="1" applyBorder="1" applyAlignment="1">
      <alignment vertical="center"/>
    </xf>
    <xf numFmtId="177" fontId="83" fillId="0" borderId="15" xfId="43" applyNumberFormat="1" applyFont="1" applyBorder="1" applyAlignment="1">
      <alignment vertical="center"/>
    </xf>
    <xf numFmtId="177" fontId="84" fillId="0" borderId="14" xfId="43" applyNumberFormat="1" applyFont="1" applyBorder="1" applyAlignment="1">
      <alignment vertical="center"/>
    </xf>
    <xf numFmtId="177" fontId="84" fillId="0" borderId="3" xfId="43" applyNumberFormat="1" applyFont="1" applyBorder="1" applyAlignment="1">
      <alignment vertical="top"/>
    </xf>
    <xf numFmtId="177" fontId="83" fillId="33" borderId="46" xfId="43" applyNumberFormat="1" applyFont="1" applyFill="1" applyBorder="1" applyAlignment="1">
      <alignment vertical="center"/>
    </xf>
    <xf numFmtId="177" fontId="83" fillId="0" borderId="48" xfId="43" applyNumberFormat="1" applyFont="1" applyBorder="1" applyAlignment="1">
      <alignment vertical="center"/>
    </xf>
    <xf numFmtId="177" fontId="83" fillId="34" borderId="50" xfId="43" applyNumberFormat="1" applyFont="1" applyFill="1" applyBorder="1" applyAlignment="1">
      <alignment vertical="center"/>
    </xf>
    <xf numFmtId="177" fontId="83" fillId="35" borderId="49" xfId="43" applyNumberFormat="1" applyFont="1" applyFill="1" applyBorder="1" applyAlignment="1">
      <alignment vertical="center"/>
    </xf>
    <xf numFmtId="177" fontId="84" fillId="0" borderId="7" xfId="43" applyNumberFormat="1" applyFont="1" applyBorder="1" applyAlignment="1">
      <alignment vertical="center"/>
    </xf>
    <xf numFmtId="177" fontId="83" fillId="0" borderId="8" xfId="43" applyNumberFormat="1" applyFont="1" applyBorder="1" applyAlignment="1">
      <alignment vertical="center"/>
    </xf>
    <xf numFmtId="177" fontId="84" fillId="0" borderId="8" xfId="43" applyNumberFormat="1" applyFont="1" applyBorder="1" applyAlignment="1">
      <alignment vertical="center"/>
    </xf>
    <xf numFmtId="188" fontId="0" fillId="0" borderId="16" xfId="0" applyNumberFormat="1" applyFill="1" applyBorder="1">
      <alignment vertical="center"/>
    </xf>
    <xf numFmtId="188" fontId="0" fillId="0" borderId="2" xfId="0" applyNumberFormat="1" applyFill="1" applyBorder="1">
      <alignment vertical="center"/>
    </xf>
    <xf numFmtId="188" fontId="0" fillId="0" borderId="9" xfId="0" applyNumberFormat="1" applyFill="1" applyBorder="1">
      <alignment vertical="center"/>
    </xf>
    <xf numFmtId="188" fontId="0" fillId="0" borderId="5" xfId="0" applyNumberFormat="1" applyFill="1" applyBorder="1">
      <alignment vertical="center"/>
    </xf>
    <xf numFmtId="188" fontId="0" fillId="0" borderId="12" xfId="0" applyNumberFormat="1" applyFill="1" applyBorder="1">
      <alignment vertical="center"/>
    </xf>
    <xf numFmtId="188" fontId="0" fillId="0" borderId="14" xfId="0" applyNumberFormat="1" applyFill="1" applyBorder="1">
      <alignment vertical="center"/>
    </xf>
    <xf numFmtId="188" fontId="0" fillId="0" borderId="3" xfId="0" applyNumberFormat="1" applyFill="1" applyBorder="1">
      <alignment vertical="center"/>
    </xf>
    <xf numFmtId="188" fontId="0" fillId="0" borderId="0" xfId="0" applyNumberFormat="1">
      <alignment vertical="center"/>
    </xf>
    <xf numFmtId="0" fontId="66" fillId="0" borderId="6" xfId="43" applyNumberFormat="1" applyFont="1" applyBorder="1" applyAlignment="1">
      <alignment horizontal="right" vertical="center" shrinkToFit="1"/>
    </xf>
    <xf numFmtId="0" fontId="72" fillId="0" borderId="0" xfId="0" applyFont="1" applyFill="1" applyBorder="1" applyAlignment="1">
      <alignment horizontal="center" vertical="center"/>
    </xf>
    <xf numFmtId="184" fontId="72" fillId="0" borderId="0" xfId="0" applyNumberFormat="1" applyFont="1" applyFill="1" applyBorder="1">
      <alignment vertical="center"/>
    </xf>
    <xf numFmtId="178" fontId="72" fillId="0" borderId="0" xfId="0" applyNumberFormat="1" applyFont="1" applyFill="1" applyBorder="1" applyAlignment="1">
      <alignment vertical="center"/>
    </xf>
    <xf numFmtId="0" fontId="87" fillId="0" borderId="6" xfId="0" applyFont="1" applyBorder="1" applyAlignment="1">
      <alignment horizontal="center" vertical="center"/>
    </xf>
    <xf numFmtId="178" fontId="87" fillId="0" borderId="6" xfId="0" applyNumberFormat="1" applyFont="1" applyBorder="1" applyAlignment="1">
      <alignment vertical="center"/>
    </xf>
    <xf numFmtId="176" fontId="0" fillId="0" borderId="0" xfId="0" applyNumberFormat="1">
      <alignment vertical="center"/>
    </xf>
    <xf numFmtId="0" fontId="43"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wrapText="1"/>
    </xf>
    <xf numFmtId="0" fontId="39" fillId="0" borderId="0" xfId="0" applyFont="1" applyAlignment="1">
      <alignment vertical="top" wrapText="1"/>
    </xf>
    <xf numFmtId="0" fontId="46" fillId="0" borderId="0" xfId="0" applyFont="1" applyAlignment="1">
      <alignment horizontal="left" vertical="top" wrapText="1"/>
    </xf>
    <xf numFmtId="0" fontId="79" fillId="0" borderId="7" xfId="0" applyFont="1" applyBorder="1" applyAlignment="1">
      <alignment horizontal="center" vertical="center"/>
    </xf>
    <xf numFmtId="0" fontId="79" fillId="0" borderId="22" xfId="0" applyFont="1" applyBorder="1" applyAlignment="1">
      <alignment horizontal="center" vertical="center"/>
    </xf>
    <xf numFmtId="0" fontId="70" fillId="36" borderId="7" xfId="0" applyFont="1" applyFill="1" applyBorder="1" applyAlignment="1" applyProtection="1">
      <alignment horizontal="left" vertical="center" wrapText="1"/>
      <protection locked="0"/>
    </xf>
    <xf numFmtId="0" fontId="70" fillId="36" borderId="8" xfId="0" applyFont="1" applyFill="1" applyBorder="1" applyAlignment="1" applyProtection="1">
      <alignment horizontal="left" vertical="center" wrapText="1"/>
      <protection locked="0"/>
    </xf>
    <xf numFmtId="0" fontId="70" fillId="36" borderId="22" xfId="0" applyFont="1" applyFill="1" applyBorder="1" applyAlignment="1" applyProtection="1">
      <alignment horizontal="left" vertical="center" wrapText="1"/>
      <protection locked="0"/>
    </xf>
    <xf numFmtId="0" fontId="72" fillId="0" borderId="0" xfId="0" applyFont="1" applyBorder="1" applyAlignment="1">
      <alignment horizontal="left" vertical="center"/>
    </xf>
    <xf numFmtId="0" fontId="72" fillId="0" borderId="1" xfId="0" applyFont="1" applyBorder="1" applyAlignment="1">
      <alignment horizontal="left" vertical="center"/>
    </xf>
    <xf numFmtId="177" fontId="71" fillId="0" borderId="0" xfId="0" applyNumberFormat="1" applyFont="1" applyAlignment="1">
      <alignment horizontal="left" vertical="center" wrapText="1"/>
    </xf>
    <xf numFmtId="177" fontId="71" fillId="0" borderId="0" xfId="0" applyNumberFormat="1" applyFont="1" applyAlignment="1">
      <alignment horizontal="left" vertical="center"/>
    </xf>
    <xf numFmtId="177" fontId="84" fillId="47" borderId="7" xfId="43" applyNumberFormat="1" applyFont="1" applyFill="1" applyBorder="1" applyAlignment="1">
      <alignment horizontal="left" vertical="center" wrapText="1"/>
    </xf>
    <xf numFmtId="177" fontId="84" fillId="47" borderId="22" xfId="43" applyNumberFormat="1" applyFont="1" applyFill="1" applyBorder="1" applyAlignment="1">
      <alignment horizontal="left" vertical="center" wrapText="1"/>
    </xf>
    <xf numFmtId="177" fontId="77" fillId="0" borderId="15" xfId="43" applyNumberFormat="1" applyFont="1" applyBorder="1" applyAlignment="1">
      <alignment horizontal="left" vertical="center" wrapText="1"/>
    </xf>
    <xf numFmtId="177" fontId="31" fillId="0" borderId="7" xfId="43" applyNumberFormat="1" applyFont="1" applyBorder="1" applyAlignment="1" applyProtection="1">
      <alignment horizontal="left" vertical="center" wrapText="1"/>
      <protection locked="0"/>
    </xf>
    <xf numFmtId="177" fontId="31" fillId="0" borderId="8" xfId="43" applyNumberFormat="1" applyFont="1" applyBorder="1" applyAlignment="1" applyProtection="1">
      <alignment horizontal="left" vertical="center" wrapText="1"/>
      <protection locked="0"/>
    </xf>
    <xf numFmtId="177" fontId="31" fillId="0" borderId="22" xfId="43" applyNumberFormat="1" applyFont="1" applyBorder="1" applyAlignment="1" applyProtection="1">
      <alignment horizontal="left" vertical="center" wrapText="1"/>
      <protection locked="0"/>
    </xf>
    <xf numFmtId="177" fontId="83" fillId="47" borderId="22" xfId="43" applyNumberFormat="1" applyFont="1" applyFill="1" applyBorder="1" applyAlignment="1">
      <alignment horizontal="left" vertical="center"/>
    </xf>
    <xf numFmtId="177" fontId="84" fillId="0" borderId="18" xfId="43" applyNumberFormat="1" applyFont="1" applyBorder="1" applyAlignment="1">
      <alignment horizontal="left" vertical="center" wrapText="1"/>
    </xf>
    <xf numFmtId="177" fontId="84" fillId="0" borderId="3" xfId="43" applyNumberFormat="1" applyFont="1" applyBorder="1" applyAlignment="1">
      <alignment horizontal="left" vertical="center" wrapText="1"/>
    </xf>
    <xf numFmtId="177" fontId="84" fillId="0" borderId="16" xfId="43" applyNumberFormat="1" applyFont="1" applyBorder="1" applyAlignment="1">
      <alignment horizontal="left" vertical="center" wrapText="1"/>
    </xf>
    <xf numFmtId="177" fontId="84" fillId="0" borderId="9" xfId="43" applyNumberFormat="1" applyFont="1" applyBorder="1" applyAlignment="1">
      <alignment horizontal="left" vertical="center" wrapText="1"/>
    </xf>
    <xf numFmtId="177" fontId="84" fillId="0" borderId="14" xfId="43" applyNumberFormat="1" applyFont="1" applyBorder="1" applyAlignment="1">
      <alignment horizontal="left" vertical="center" wrapText="1"/>
    </xf>
    <xf numFmtId="177" fontId="84" fillId="0" borderId="2" xfId="43" applyNumberFormat="1" applyFont="1" applyBorder="1" applyAlignment="1">
      <alignment horizontal="left" vertical="center" wrapText="1"/>
    </xf>
    <xf numFmtId="177" fontId="76" fillId="0" borderId="16" xfId="43" applyNumberFormat="1" applyFont="1" applyBorder="1" applyAlignment="1">
      <alignment horizontal="left" vertical="center" shrinkToFit="1"/>
    </xf>
    <xf numFmtId="177" fontId="76" fillId="0" borderId="20" xfId="43" applyNumberFormat="1" applyFont="1" applyBorder="1" applyAlignment="1">
      <alignment horizontal="left" vertical="center" shrinkToFit="1"/>
    </xf>
    <xf numFmtId="177" fontId="72" fillId="47" borderId="7" xfId="0" applyNumberFormat="1" applyFont="1" applyFill="1" applyBorder="1" applyAlignment="1">
      <alignment horizontal="center" vertical="center"/>
    </xf>
    <xf numFmtId="177" fontId="72" fillId="47" borderId="22" xfId="0" applyNumberFormat="1" applyFont="1" applyFill="1" applyBorder="1" applyAlignment="1">
      <alignment horizontal="center" vertical="center"/>
    </xf>
    <xf numFmtId="177" fontId="69" fillId="47" borderId="18" xfId="0" applyNumberFormat="1" applyFont="1" applyFill="1" applyBorder="1" applyAlignment="1">
      <alignment horizontal="left" vertical="top" wrapText="1"/>
    </xf>
    <xf numFmtId="177" fontId="69" fillId="47" borderId="2" xfId="0" applyNumberFormat="1" applyFont="1" applyFill="1" applyBorder="1" applyAlignment="1">
      <alignment horizontal="left" vertical="top" wrapText="1"/>
    </xf>
    <xf numFmtId="177" fontId="69" fillId="47" borderId="3" xfId="0" applyNumberFormat="1" applyFont="1" applyFill="1" applyBorder="1" applyAlignment="1">
      <alignment horizontal="left" vertical="top" wrapText="1"/>
    </xf>
    <xf numFmtId="177" fontId="69" fillId="33" borderId="27" xfId="0" applyNumberFormat="1" applyFont="1" applyFill="1" applyBorder="1" applyAlignment="1">
      <alignment horizontal="center" vertical="center" wrapText="1"/>
    </xf>
    <xf numFmtId="177" fontId="69" fillId="33" borderId="29" xfId="0" applyNumberFormat="1" applyFont="1" applyFill="1" applyBorder="1" applyAlignment="1">
      <alignment horizontal="center" vertical="center" wrapText="1"/>
    </xf>
    <xf numFmtId="177" fontId="69" fillId="33" borderId="2" xfId="0" applyNumberFormat="1" applyFont="1" applyFill="1" applyBorder="1" applyAlignment="1">
      <alignment horizontal="left" vertical="top" wrapText="1"/>
    </xf>
    <xf numFmtId="177" fontId="69" fillId="33" borderId="3" xfId="0" applyNumberFormat="1" applyFont="1" applyFill="1" applyBorder="1" applyAlignment="1">
      <alignment horizontal="left" vertical="top" wrapText="1"/>
    </xf>
    <xf numFmtId="177" fontId="69" fillId="34" borderId="27" xfId="0" applyNumberFormat="1" applyFont="1" applyFill="1" applyBorder="1" applyAlignment="1">
      <alignment horizontal="left" vertical="top" wrapText="1"/>
    </xf>
    <xf numFmtId="177" fontId="69" fillId="34" borderId="29" xfId="0" applyNumberFormat="1" applyFont="1" applyFill="1" applyBorder="1" applyAlignment="1">
      <alignment horizontal="left" vertical="top" wrapText="1"/>
    </xf>
    <xf numFmtId="177" fontId="69" fillId="34" borderId="2" xfId="0" applyNumberFormat="1" applyFont="1" applyFill="1" applyBorder="1" applyAlignment="1">
      <alignment horizontal="left" vertical="top" wrapText="1"/>
    </xf>
    <xf numFmtId="177" fontId="69" fillId="34" borderId="3" xfId="0" applyNumberFormat="1" applyFont="1" applyFill="1" applyBorder="1" applyAlignment="1">
      <alignment horizontal="left" vertical="top" wrapText="1"/>
    </xf>
    <xf numFmtId="177" fontId="69" fillId="35" borderId="27" xfId="0" applyNumberFormat="1" applyFont="1" applyFill="1" applyBorder="1" applyAlignment="1">
      <alignment horizontal="left" vertical="top" wrapText="1"/>
    </xf>
    <xf numFmtId="177" fontId="69" fillId="35" borderId="29" xfId="0" applyNumberFormat="1" applyFont="1" applyFill="1" applyBorder="1" applyAlignment="1">
      <alignment horizontal="left" vertical="top" wrapText="1"/>
    </xf>
    <xf numFmtId="177" fontId="69" fillId="35" borderId="2" xfId="0" applyNumberFormat="1" applyFont="1" applyFill="1" applyBorder="1" applyAlignment="1">
      <alignment horizontal="left" vertical="top" wrapText="1"/>
    </xf>
    <xf numFmtId="177" fontId="69" fillId="35" borderId="3" xfId="0" applyNumberFormat="1" applyFont="1" applyFill="1" applyBorder="1" applyAlignment="1">
      <alignment horizontal="left" vertical="top" wrapText="1"/>
    </xf>
    <xf numFmtId="177" fontId="69" fillId="0" borderId="27" xfId="0" applyNumberFormat="1" applyFont="1" applyBorder="1" applyAlignment="1">
      <alignment horizontal="left" vertical="top" wrapText="1"/>
    </xf>
    <xf numFmtId="177" fontId="69" fillId="0" borderId="29" xfId="0" applyNumberFormat="1" applyFont="1" applyBorder="1" applyAlignment="1">
      <alignment horizontal="left" vertical="top" wrapText="1"/>
    </xf>
    <xf numFmtId="177" fontId="69" fillId="0" borderId="2" xfId="0" applyNumberFormat="1" applyFont="1" applyBorder="1" applyAlignment="1">
      <alignment horizontal="left" vertical="top" wrapText="1"/>
    </xf>
    <xf numFmtId="177" fontId="69" fillId="0" borderId="3" xfId="0" applyNumberFormat="1" applyFont="1" applyBorder="1" applyAlignment="1">
      <alignment horizontal="left" vertical="top" wrapText="1"/>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86" fillId="0" borderId="0" xfId="0" applyFont="1" applyAlignment="1">
      <alignment horizontal="left" vertical="center" wrapText="1"/>
    </xf>
    <xf numFmtId="0" fontId="78" fillId="0" borderId="0" xfId="0" applyFont="1" applyAlignment="1">
      <alignment horizontal="left" vertical="center"/>
    </xf>
    <xf numFmtId="0" fontId="66" fillId="37" borderId="18" xfId="116" applyFont="1" applyFill="1" applyBorder="1" applyAlignment="1">
      <alignment horizontal="center" vertical="center"/>
    </xf>
    <xf numFmtId="0" fontId="66" fillId="37" borderId="2" xfId="116" applyFont="1" applyFill="1" applyBorder="1" applyAlignment="1">
      <alignment horizontal="center" vertical="center"/>
    </xf>
    <xf numFmtId="0" fontId="66" fillId="37" borderId="3" xfId="116" applyFont="1" applyFill="1" applyBorder="1" applyAlignment="1">
      <alignment horizontal="center" vertical="center"/>
    </xf>
    <xf numFmtId="0" fontId="66" fillId="37" borderId="18" xfId="116" applyFont="1" applyFill="1" applyBorder="1" applyAlignment="1">
      <alignment horizontal="center" vertical="center" wrapText="1"/>
    </xf>
    <xf numFmtId="0" fontId="66" fillId="37" borderId="2" xfId="116" applyFont="1" applyFill="1" applyBorder="1" applyAlignment="1">
      <alignment horizontal="center" vertical="center" wrapText="1"/>
    </xf>
    <xf numFmtId="0" fontId="66" fillId="37" borderId="3" xfId="116" applyFont="1" applyFill="1" applyBorder="1" applyAlignment="1">
      <alignment horizontal="center" vertical="center" wrapText="1"/>
    </xf>
    <xf numFmtId="0" fontId="64" fillId="37" borderId="18" xfId="116" applyFont="1" applyFill="1" applyBorder="1" applyAlignment="1">
      <alignment horizontal="center"/>
    </xf>
    <xf numFmtId="0" fontId="64" fillId="37" borderId="2" xfId="116" applyFont="1" applyFill="1" applyBorder="1" applyAlignment="1">
      <alignment horizontal="center"/>
    </xf>
    <xf numFmtId="0" fontId="64" fillId="37" borderId="3" xfId="116" applyFont="1" applyFill="1" applyBorder="1" applyAlignment="1">
      <alignment horizontal="center"/>
    </xf>
    <xf numFmtId="0" fontId="66" fillId="50" borderId="18" xfId="116" applyFont="1" applyFill="1" applyBorder="1" applyAlignment="1">
      <alignment horizontal="center" vertical="center" wrapText="1"/>
    </xf>
    <xf numFmtId="0" fontId="66" fillId="50" borderId="2" xfId="116" applyFont="1" applyFill="1" applyBorder="1" applyAlignment="1">
      <alignment horizontal="center" vertical="center" wrapText="1"/>
    </xf>
    <xf numFmtId="0" fontId="66" fillId="50" borderId="3" xfId="116" applyFont="1" applyFill="1" applyBorder="1" applyAlignment="1">
      <alignment horizontal="center" vertical="center" wrapTex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0" fillId="0" borderId="60"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6" fillId="51" borderId="7" xfId="42" applyNumberFormat="1" applyFont="1" applyFill="1" applyBorder="1" applyAlignment="1">
      <alignment horizontal="center" vertical="center"/>
    </xf>
    <xf numFmtId="177" fontId="6" fillId="51" borderId="8" xfId="42" applyNumberFormat="1" applyFont="1" applyFill="1" applyBorder="1" applyAlignment="1">
      <alignment horizontal="center" vertical="center"/>
    </xf>
    <xf numFmtId="177" fontId="6" fillId="51" borderId="22" xfId="42" applyNumberFormat="1" applyFont="1" applyFill="1" applyBorder="1" applyAlignment="1">
      <alignment horizontal="center" vertical="center"/>
    </xf>
    <xf numFmtId="177" fontId="6" fillId="0" borderId="60" xfId="42" applyNumberFormat="1" applyFont="1" applyBorder="1" applyAlignment="1">
      <alignment horizontal="center" vertical="center"/>
    </xf>
    <xf numFmtId="177" fontId="6" fillId="0" borderId="61" xfId="42" applyNumberFormat="1" applyFont="1" applyBorder="1" applyAlignment="1">
      <alignment horizontal="center" vertical="center"/>
    </xf>
    <xf numFmtId="177" fontId="6" fillId="0" borderId="112" xfId="42" applyNumberFormat="1" applyFont="1" applyBorder="1" applyAlignment="1">
      <alignment horizontal="center" vertical="center"/>
    </xf>
    <xf numFmtId="177" fontId="6" fillId="44" borderId="8" xfId="42" applyNumberFormat="1" applyFont="1" applyFill="1" applyBorder="1" applyAlignment="1">
      <alignment horizontal="center" vertical="center"/>
    </xf>
    <xf numFmtId="177" fontId="6" fillId="45" borderId="7" xfId="42" applyNumberFormat="1" applyFont="1" applyFill="1" applyBorder="1" applyAlignment="1">
      <alignment horizontal="center" vertical="center"/>
    </xf>
    <xf numFmtId="177" fontId="6" fillId="45" borderId="8" xfId="42" applyNumberFormat="1" applyFont="1" applyFill="1" applyBorder="1" applyAlignment="1">
      <alignment horizontal="center" vertical="center"/>
    </xf>
    <xf numFmtId="177" fontId="6" fillId="45" borderId="22" xfId="42" applyNumberFormat="1" applyFont="1" applyFill="1" applyBorder="1" applyAlignment="1">
      <alignment horizontal="center" vertical="center"/>
    </xf>
    <xf numFmtId="177" fontId="6" fillId="46" borderId="8" xfId="42" applyNumberFormat="1" applyFont="1" applyFill="1" applyBorder="1" applyAlignment="1">
      <alignment horizontal="center" vertical="center"/>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6"/>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7"/>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8"/>
    <cellStyle name="AggblueBoldCels 2" xfId="49"/>
    <cellStyle name="AggblueCels" xfId="50"/>
    <cellStyle name="AggblueCels 2" xfId="51"/>
    <cellStyle name="AggblueCels_1x" xfId="52"/>
    <cellStyle name="AggBoldCells" xfId="53"/>
    <cellStyle name="AggCels" xfId="54"/>
    <cellStyle name="AggGreen" xfId="55"/>
    <cellStyle name="AggGreen 2" xfId="56"/>
    <cellStyle name="AggGreen_2-Fgas-A-2009" xfId="57"/>
    <cellStyle name="AggGreen12" xfId="58"/>
    <cellStyle name="AggGreen12 2" xfId="59"/>
    <cellStyle name="AggGreen12_2-Fgas-A-2009" xfId="60"/>
    <cellStyle name="AggOrange" xfId="61"/>
    <cellStyle name="AggOrange 2" xfId="62"/>
    <cellStyle name="AggOrange_B_border" xfId="63"/>
    <cellStyle name="AggOrange9" xfId="64"/>
    <cellStyle name="AggOrange9 2" xfId="65"/>
    <cellStyle name="AggOrange9_Sheet2" xfId="66"/>
    <cellStyle name="AggOrangeLB_2x" xfId="67"/>
    <cellStyle name="AggOrangeLBorder" xfId="68"/>
    <cellStyle name="AggOrangeLBorder 2" xfId="69"/>
    <cellStyle name="AggOrangeLBorder_2-Fgas-A-2009" xfId="70"/>
    <cellStyle name="AggOrangeRBorder" xfId="71"/>
    <cellStyle name="AggOrangeRBorder 2" xfId="72"/>
    <cellStyle name="AggOrangeRBorder_Sheet2" xfId="73"/>
    <cellStyle name="Bold GHG Numbers (0.00)" xfId="74"/>
    <cellStyle name="Constants" xfId="75"/>
    <cellStyle name="CustomCellsOrange" xfId="76"/>
    <cellStyle name="CustomizationCells" xfId="77"/>
    <cellStyle name="CustomizationGreenCells" xfId="78"/>
    <cellStyle name="DocBox_EmptyRow" xfId="79"/>
    <cellStyle name="Empty_B_border" xfId="80"/>
    <cellStyle name="Headline" xfId="81"/>
    <cellStyle name="InputCells" xfId="82"/>
    <cellStyle name="InputCells12" xfId="83"/>
    <cellStyle name="InputCells12 2" xfId="84"/>
    <cellStyle name="InputCells12_2-Fgas-A-2009" xfId="85"/>
    <cellStyle name="IntCells" xfId="86"/>
    <cellStyle name="Normal GHG Numbers (0.00)" xfId="87"/>
    <cellStyle name="Normal GHG Textfiels Bold" xfId="88"/>
    <cellStyle name="Normal GHG whole table" xfId="89"/>
    <cellStyle name="Normal GHG-Shade" xfId="90"/>
    <cellStyle name="Normal GHG-Shade 2" xfId="91"/>
    <cellStyle name="Normal GHG-Shade_Sheet2" xfId="92"/>
    <cellStyle name="Pattern" xfId="93"/>
    <cellStyle name="Shade" xfId="94"/>
    <cellStyle name="Гиперссылка" xfId="95"/>
    <cellStyle name="Обычный_2++" xfId="9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7"/>
    <cellStyle name="パーセント 2" xfId="98"/>
    <cellStyle name="パーセント 3" xfId="99"/>
    <cellStyle name="パーセント 4" xfId="100"/>
    <cellStyle name="パーセント 5" xfId="101"/>
    <cellStyle name="パーセント 6" xfId="102"/>
    <cellStyle name="パーセント 7" xfId="103"/>
    <cellStyle name="パーセント 8" xfId="104"/>
    <cellStyle name="パーセント 9" xfId="10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6"/>
    <cellStyle name="桁区切り 2" xfId="107"/>
    <cellStyle name="桁区切り 3" xfId="108"/>
    <cellStyle name="桁区切り 4" xfId="109"/>
    <cellStyle name="桁区切り 5" xfId="110"/>
    <cellStyle name="桁区切り 6" xfId="111"/>
    <cellStyle name="桁区切り 7" xfId="112"/>
    <cellStyle name="桁区切り 8" xfId="113"/>
    <cellStyle name="桁区切り 9" xfId="11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6"/>
    <cellStyle name="標準_H12大学立地分析54_暫定版" xfId="42"/>
    <cellStyle name="標準_分析ファイル案1" xfId="43"/>
    <cellStyle name="未定義" xfId="115"/>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3FFFF"/>
      <color rgb="FF99FF99"/>
      <color rgb="FFFFFF99"/>
      <color rgb="FF7DFFFF"/>
      <color rgb="FF66CCFF"/>
      <color rgb="FF66FFFF"/>
      <color rgb="FF33CCFF"/>
      <color rgb="FFCCFFCC"/>
      <color rgb="FF69E2FF"/>
      <color rgb="FF2D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2299-493C-A60C-762A8AA18AB2}"/>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299-493C-A60C-762A8AA18AB2}"/>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2299-493C-A60C-762A8AA18AB2}"/>
            </c:ext>
          </c:extLst>
        </c:ser>
        <c:dLbls>
          <c:showLegendKey val="0"/>
          <c:showVal val="0"/>
          <c:showCatName val="0"/>
          <c:showSerName val="0"/>
          <c:showPercent val="0"/>
          <c:showBubbleSize val="0"/>
        </c:dLbls>
        <c:gapWidth val="150"/>
        <c:axId val="314090624"/>
        <c:axId val="314092160"/>
      </c:barChart>
      <c:catAx>
        <c:axId val="314090624"/>
        <c:scaling>
          <c:orientation val="maxMin"/>
        </c:scaling>
        <c:delete val="0"/>
        <c:axPos val="l"/>
        <c:numFmt formatCode="General" sourceLinked="1"/>
        <c:majorTickMark val="out"/>
        <c:minorTickMark val="none"/>
        <c:tickLblPos val="nextTo"/>
        <c:crossAx val="314092160"/>
        <c:crosses val="autoZero"/>
        <c:auto val="1"/>
        <c:lblAlgn val="ctr"/>
        <c:lblOffset val="100"/>
        <c:noMultiLvlLbl val="0"/>
      </c:catAx>
      <c:valAx>
        <c:axId val="314092160"/>
        <c:scaling>
          <c:orientation val="minMax"/>
        </c:scaling>
        <c:delete val="0"/>
        <c:axPos val="t"/>
        <c:numFmt formatCode="#,##0_ " sourceLinked="1"/>
        <c:majorTickMark val="out"/>
        <c:minorTickMark val="none"/>
        <c:tickLblPos val="nextTo"/>
        <c:crossAx val="31409062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390525</xdr:colOff>
      <xdr:row>14</xdr:row>
      <xdr:rowOff>85726</xdr:rowOff>
    </xdr:from>
    <xdr:to>
      <xdr:col>19</xdr:col>
      <xdr:colOff>501926</xdr:colOff>
      <xdr:row>25</xdr:row>
      <xdr:rowOff>180975</xdr:rowOff>
    </xdr:to>
    <xdr:sp macro="" textlink="">
      <xdr:nvSpPr>
        <xdr:cNvPr id="2" name="四角形吹き出し 1"/>
        <xdr:cNvSpPr/>
      </xdr:nvSpPr>
      <xdr:spPr bwMode="auto">
        <a:xfrm>
          <a:off x="6810375" y="3743326"/>
          <a:ext cx="5445401" cy="2647949"/>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及び「第１次間接波及効果」によって発生した雇用者所得のうちの一部が，新たな消費として支出され（民間消費支出）、この民間消費支出の増加によって誘発された生産額を「第２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次間接波及効果」及び「第二次間接波及効果」の合計額をいいます。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419100</xdr:colOff>
      <xdr:row>27</xdr:row>
      <xdr:rowOff>152401</xdr:rowOff>
    </xdr:from>
    <xdr:to>
      <xdr:col>19</xdr:col>
      <xdr:colOff>530501</xdr:colOff>
      <xdr:row>30</xdr:row>
      <xdr:rowOff>47625</xdr:rowOff>
    </xdr:to>
    <xdr:sp macro="" textlink="">
      <xdr:nvSpPr>
        <xdr:cNvPr id="3" name="四角形吹き出し 2"/>
        <xdr:cNvSpPr/>
      </xdr:nvSpPr>
      <xdr:spPr bwMode="auto">
        <a:xfrm>
          <a:off x="6838950" y="6591301"/>
          <a:ext cx="5445401" cy="923924"/>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100"/>
            </a:lnSpc>
          </a:pPr>
          <a:r>
            <a:rPr kumimoji="1" lang="ja-JP" altLang="en-US" sz="1050">
              <a:latin typeface="HGｺﾞｼｯｸM" panose="020B0609000000000000" pitchFamily="49" charset="-128"/>
              <a:ea typeface="HGｺﾞｼｯｸM" panose="020B0609000000000000" pitchFamily="49" charset="-128"/>
            </a:rPr>
            <a:t>●税収効果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経済波及によってもたらされた「間接税誘発額」、「営業余剰誘発額」及び「雇用者所得誘発額」に、税収係数を乗じて算出した</a:t>
          </a:r>
          <a:r>
            <a:rPr kumimoji="1" lang="ja-JP" altLang="ja-JP" sz="1050">
              <a:effectLst/>
              <a:latin typeface="HGｺﾞｼｯｸM" panose="020B0609000000000000" pitchFamily="49" charset="-128"/>
              <a:ea typeface="HGｺﾞｼｯｸM" panose="020B0609000000000000" pitchFamily="49" charset="-128"/>
              <a:cs typeface="+mn-cs"/>
            </a:rPr>
            <a:t>税収（</a:t>
          </a:r>
          <a:r>
            <a:rPr kumimoji="1" lang="ja-JP" altLang="en-US" sz="1050">
              <a:effectLst/>
              <a:latin typeface="HGｺﾞｼｯｸM" panose="020B0609000000000000" pitchFamily="49" charset="-128"/>
              <a:ea typeface="HGｺﾞｼｯｸM" panose="020B0609000000000000" pitchFamily="49" charset="-128"/>
              <a:cs typeface="+mn-cs"/>
            </a:rPr>
            <a:t>県税</a:t>
          </a:r>
          <a:r>
            <a:rPr kumimoji="1" lang="ja-JP" altLang="ja-JP" sz="1050">
              <a:effectLst/>
              <a:latin typeface="HGｺﾞｼｯｸM" panose="020B0609000000000000" pitchFamily="49" charset="-128"/>
              <a:ea typeface="HGｺﾞｼｯｸM" panose="020B0609000000000000" pitchFamily="49" charset="-128"/>
              <a:cs typeface="+mn-cs"/>
            </a:rPr>
            <a:t>、</a:t>
          </a:r>
          <a:r>
            <a:rPr kumimoji="1" lang="ja-JP" altLang="en-US" sz="1050">
              <a:effectLst/>
              <a:latin typeface="HGｺﾞｼｯｸM" panose="020B0609000000000000" pitchFamily="49" charset="-128"/>
              <a:ea typeface="HGｺﾞｼｯｸM" panose="020B0609000000000000" pitchFamily="49" charset="-128"/>
              <a:cs typeface="+mn-cs"/>
            </a:rPr>
            <a:t>市町村税</a:t>
          </a:r>
          <a:r>
            <a:rPr kumimoji="1" lang="ja-JP" altLang="ja-JP" sz="1050">
              <a:effectLst/>
              <a:latin typeface="HGｺﾞｼｯｸM" panose="020B0609000000000000" pitchFamily="49" charset="-128"/>
              <a:ea typeface="HGｺﾞｼｯｸM" panose="020B0609000000000000" pitchFamily="49" charset="-128"/>
              <a:cs typeface="+mn-cs"/>
            </a:rPr>
            <a:t>）</a:t>
          </a:r>
          <a:r>
            <a:rPr kumimoji="1" lang="ja-JP" altLang="en-US" sz="1050">
              <a:effectLst/>
              <a:latin typeface="HGｺﾞｼｯｸM" panose="020B0609000000000000" pitchFamily="49" charset="-128"/>
              <a:ea typeface="HGｺﾞｼｯｸM" panose="020B0609000000000000" pitchFamily="49" charset="-128"/>
              <a:cs typeface="+mn-cs"/>
            </a:rPr>
            <a:t>増加額をいいます。</a:t>
          </a:r>
          <a:endParaRPr kumimoji="1" lang="en-US" altLang="ja-JP" sz="1050">
            <a:effectLst/>
            <a:latin typeface="HGｺﾞｼｯｸM" panose="020B0609000000000000" pitchFamily="49" charset="-128"/>
            <a:ea typeface="HGｺﾞｼｯｸM" panose="020B0609000000000000" pitchFamily="49" charset="-128"/>
            <a:cs typeface="+mn-cs"/>
          </a:endParaRPr>
        </a:p>
        <a:p>
          <a:pPr algn="l">
            <a:lnSpc>
              <a:spcPts val="1100"/>
            </a:lnSpc>
          </a:pPr>
          <a:endParaRPr kumimoji="1" lang="en-US" altLang="ja-JP" sz="1050">
            <a:effectLst/>
            <a:latin typeface="HGｺﾞｼｯｸM" panose="020B0609000000000000" pitchFamily="49" charset="-128"/>
            <a:ea typeface="HGｺﾞｼｯｸM" panose="020B0609000000000000" pitchFamily="49" charset="-128"/>
            <a:cs typeface="+mn-cs"/>
          </a:endParaRPr>
        </a:p>
        <a:p>
          <a:pPr algn="l">
            <a:lnSpc>
              <a:spcPts val="1100"/>
            </a:lnSpc>
          </a:pPr>
          <a:r>
            <a:rPr kumimoji="1" lang="ja-JP" altLang="en-US" sz="1050">
              <a:effectLst/>
              <a:latin typeface="HGｺﾞｼｯｸM" panose="020B0609000000000000" pitchFamily="49" charset="-128"/>
              <a:ea typeface="HGｺﾞｼｯｸM" panose="020B0609000000000000" pitchFamily="49" charset="-128"/>
              <a:cs typeface="+mn-cs"/>
            </a:rPr>
            <a:t>　</a:t>
          </a:r>
          <a:r>
            <a:rPr kumimoji="1" lang="en-US" altLang="ja-JP" sz="105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1050">
              <a:solidFill>
                <a:srgbClr val="FF0000"/>
              </a:solidFill>
              <a:effectLst/>
              <a:latin typeface="HGｺﾞｼｯｸM" panose="020B0609000000000000" pitchFamily="49" charset="-128"/>
              <a:ea typeface="HGｺﾞｼｯｸM" panose="020B0609000000000000" pitchFamily="49" charset="-128"/>
              <a:cs typeface="+mn-cs"/>
            </a:rPr>
            <a:t>事業税（県税）は、粗付加価値誘発額（間接税）にも含まれて推計されています。</a:t>
          </a:r>
          <a:endParaRPr kumimoji="1" lang="en-US" altLang="ja-JP" sz="105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9527</xdr:rowOff>
    </xdr:from>
    <xdr:to>
      <xdr:col>13</xdr:col>
      <xdr:colOff>9525</xdr:colOff>
      <xdr:row>14</xdr:row>
      <xdr:rowOff>95251</xdr:rowOff>
    </xdr:to>
    <xdr:sp macro="" textlink="">
      <xdr:nvSpPr>
        <xdr:cNvPr id="24" name="フリーフォーム 23"/>
        <xdr:cNvSpPr/>
      </xdr:nvSpPr>
      <xdr:spPr>
        <a:xfrm>
          <a:off x="4391025" y="1762127"/>
          <a:ext cx="885825" cy="771524"/>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31</xdr:row>
      <xdr:rowOff>104775</xdr:rowOff>
    </xdr:to>
    <xdr:sp macro="" textlink="">
      <xdr:nvSpPr>
        <xdr:cNvPr id="26" name="フリーフォーム 25"/>
        <xdr:cNvSpPr/>
      </xdr:nvSpPr>
      <xdr:spPr>
        <a:xfrm>
          <a:off x="3773091" y="4495800"/>
          <a:ext cx="1503760" cy="96202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57</xdr:row>
      <xdr:rowOff>95250</xdr:rowOff>
    </xdr:to>
    <xdr:sp macro="" textlink="">
      <xdr:nvSpPr>
        <xdr:cNvPr id="27" name="フリーフォーム 26"/>
        <xdr:cNvSpPr/>
      </xdr:nvSpPr>
      <xdr:spPr>
        <a:xfrm>
          <a:off x="3773091" y="8959453"/>
          <a:ext cx="1503760" cy="946547"/>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33"/>
  <sheetViews>
    <sheetView showGridLines="0" tabSelected="1" zoomScaleNormal="100" workbookViewId="0"/>
  </sheetViews>
  <sheetFormatPr defaultColWidth="9.33203125" defaultRowHeight="13.5"/>
  <cols>
    <col min="1" max="1" width="2.33203125" style="241" customWidth="1"/>
    <col min="2" max="4" width="4" style="241" customWidth="1"/>
    <col min="5" max="16384" width="9.33203125" style="241"/>
  </cols>
  <sheetData>
    <row r="1" spans="2:14" ht="24">
      <c r="B1" s="266" t="s">
        <v>420</v>
      </c>
    </row>
    <row r="2" spans="2:14" ht="13.5" customHeight="1">
      <c r="B2" s="242"/>
    </row>
    <row r="3" spans="2:14" ht="23.25" customHeight="1">
      <c r="B3" s="265" t="s">
        <v>394</v>
      </c>
      <c r="C3" s="262"/>
      <c r="D3" s="262"/>
      <c r="E3" s="262"/>
      <c r="F3" s="262"/>
      <c r="G3" s="262"/>
      <c r="H3" s="262"/>
      <c r="I3" s="262"/>
      <c r="J3" s="262"/>
      <c r="K3" s="262"/>
      <c r="L3" s="262"/>
      <c r="M3" s="262"/>
      <c r="N3" s="262"/>
    </row>
    <row r="4" spans="2:14" ht="13.5" customHeight="1"/>
    <row r="5" spans="2:14" ht="20.100000000000001" customHeight="1">
      <c r="B5" s="264" t="s">
        <v>122</v>
      </c>
      <c r="C5" s="263"/>
      <c r="D5" s="263"/>
      <c r="E5" s="263"/>
      <c r="F5" s="263"/>
      <c r="G5" s="263"/>
      <c r="H5" s="263"/>
      <c r="I5" s="263"/>
      <c r="J5" s="263"/>
      <c r="K5" s="263"/>
      <c r="L5" s="263"/>
      <c r="M5" s="263"/>
      <c r="N5" s="263"/>
    </row>
    <row r="6" spans="2:14" ht="13.5" customHeight="1"/>
    <row r="7" spans="2:14" ht="13.5" customHeight="1">
      <c r="C7" s="526" t="s">
        <v>421</v>
      </c>
      <c r="D7" s="526"/>
      <c r="E7" s="526"/>
      <c r="F7" s="526"/>
      <c r="G7" s="526"/>
      <c r="H7" s="526"/>
      <c r="I7" s="526"/>
      <c r="J7" s="526"/>
      <c r="K7" s="526"/>
      <c r="L7" s="526"/>
      <c r="M7" s="526"/>
      <c r="N7" s="526"/>
    </row>
    <row r="8" spans="2:14" ht="13.5" customHeight="1">
      <c r="C8" s="526"/>
      <c r="D8" s="526"/>
      <c r="E8" s="526"/>
      <c r="F8" s="526"/>
      <c r="G8" s="526"/>
      <c r="H8" s="526"/>
      <c r="I8" s="526"/>
      <c r="J8" s="526"/>
      <c r="K8" s="526"/>
      <c r="L8" s="526"/>
      <c r="M8" s="526"/>
      <c r="N8" s="526"/>
    </row>
    <row r="9" spans="2:14" ht="13.5" customHeight="1">
      <c r="C9" s="526"/>
      <c r="D9" s="526"/>
      <c r="E9" s="526"/>
      <c r="F9" s="526"/>
      <c r="G9" s="526"/>
      <c r="H9" s="526"/>
      <c r="I9" s="526"/>
      <c r="J9" s="526"/>
      <c r="K9" s="526"/>
      <c r="L9" s="526"/>
      <c r="M9" s="526"/>
      <c r="N9" s="526"/>
    </row>
    <row r="10" spans="2:14" ht="13.5" customHeight="1">
      <c r="C10" s="526"/>
      <c r="D10" s="526"/>
      <c r="E10" s="526"/>
      <c r="F10" s="526"/>
      <c r="G10" s="526"/>
      <c r="H10" s="526"/>
      <c r="I10" s="526"/>
      <c r="J10" s="526"/>
      <c r="K10" s="526"/>
      <c r="L10" s="526"/>
      <c r="M10" s="526"/>
      <c r="N10" s="526"/>
    </row>
    <row r="11" spans="2:14" ht="13.5" customHeight="1">
      <c r="C11" s="526"/>
      <c r="D11" s="526"/>
      <c r="E11" s="526"/>
      <c r="F11" s="526"/>
      <c r="G11" s="526"/>
      <c r="H11" s="526"/>
      <c r="I11" s="526"/>
      <c r="J11" s="526"/>
      <c r="K11" s="526"/>
      <c r="L11" s="526"/>
      <c r="M11" s="526"/>
      <c r="N11" s="526"/>
    </row>
    <row r="12" spans="2:14" ht="13.5" customHeight="1">
      <c r="C12" s="526"/>
      <c r="D12" s="526"/>
      <c r="E12" s="526"/>
      <c r="F12" s="526"/>
      <c r="G12" s="526"/>
      <c r="H12" s="526"/>
      <c r="I12" s="526"/>
      <c r="J12" s="526"/>
      <c r="K12" s="526"/>
      <c r="L12" s="526"/>
      <c r="M12" s="526"/>
      <c r="N12" s="526"/>
    </row>
    <row r="13" spans="2:14" ht="13.5" customHeight="1">
      <c r="C13" s="526"/>
      <c r="D13" s="526"/>
      <c r="E13" s="526"/>
      <c r="F13" s="526"/>
      <c r="G13" s="526"/>
      <c r="H13" s="526"/>
      <c r="I13" s="526"/>
      <c r="J13" s="526"/>
      <c r="K13" s="526"/>
      <c r="L13" s="526"/>
      <c r="M13" s="526"/>
      <c r="N13" s="526"/>
    </row>
    <row r="14" spans="2:14" ht="13.5" customHeight="1">
      <c r="C14" s="526"/>
      <c r="D14" s="526"/>
      <c r="E14" s="526"/>
      <c r="F14" s="526"/>
      <c r="G14" s="526"/>
      <c r="H14" s="526"/>
      <c r="I14" s="526"/>
      <c r="J14" s="526"/>
      <c r="K14" s="526"/>
      <c r="L14" s="526"/>
      <c r="M14" s="526"/>
      <c r="N14" s="526"/>
    </row>
    <row r="15" spans="2:14" ht="15" customHeight="1">
      <c r="C15" s="526"/>
      <c r="D15" s="526"/>
      <c r="E15" s="526"/>
      <c r="F15" s="526"/>
      <c r="G15" s="526"/>
      <c r="H15" s="526"/>
      <c r="I15" s="526"/>
      <c r="J15" s="526"/>
      <c r="K15" s="526"/>
      <c r="L15" s="526"/>
      <c r="M15" s="526"/>
      <c r="N15" s="526"/>
    </row>
    <row r="16" spans="2:14" ht="15" customHeight="1">
      <c r="C16" s="526"/>
      <c r="D16" s="526"/>
      <c r="E16" s="526"/>
      <c r="F16" s="526"/>
      <c r="G16" s="526"/>
      <c r="H16" s="526"/>
      <c r="I16" s="526"/>
      <c r="J16" s="526"/>
      <c r="K16" s="526"/>
      <c r="L16" s="526"/>
      <c r="M16" s="526"/>
      <c r="N16" s="526"/>
    </row>
    <row r="18" spans="2:14" ht="20.100000000000001" customHeight="1">
      <c r="B18" s="264" t="s">
        <v>123</v>
      </c>
      <c r="C18" s="263"/>
      <c r="D18" s="263"/>
      <c r="E18" s="263"/>
      <c r="F18" s="263"/>
      <c r="G18" s="263"/>
      <c r="H18" s="263"/>
      <c r="I18" s="263"/>
      <c r="J18" s="263"/>
      <c r="K18" s="263"/>
      <c r="L18" s="263"/>
      <c r="M18" s="263"/>
      <c r="N18" s="263"/>
    </row>
    <row r="19" spans="2:14" ht="15" customHeight="1"/>
    <row r="20" spans="2:14" ht="15" customHeight="1">
      <c r="C20" s="269" t="s">
        <v>131</v>
      </c>
      <c r="D20" s="526" t="s">
        <v>326</v>
      </c>
      <c r="E20" s="526"/>
      <c r="F20" s="526"/>
      <c r="G20" s="526"/>
      <c r="H20" s="526"/>
      <c r="I20" s="526"/>
      <c r="J20" s="526"/>
      <c r="K20" s="526"/>
      <c r="L20" s="526"/>
      <c r="M20" s="526"/>
      <c r="N20" s="526"/>
    </row>
    <row r="21" spans="2:14" ht="15" customHeight="1">
      <c r="C21" s="269"/>
      <c r="D21" s="526"/>
      <c r="E21" s="526"/>
      <c r="F21" s="526"/>
      <c r="G21" s="526"/>
      <c r="H21" s="526"/>
      <c r="I21" s="526"/>
      <c r="J21" s="526"/>
      <c r="K21" s="526"/>
      <c r="L21" s="526"/>
      <c r="M21" s="526"/>
      <c r="N21" s="526"/>
    </row>
    <row r="22" spans="2:14" ht="15" customHeight="1">
      <c r="D22" s="526"/>
      <c r="E22" s="526"/>
      <c r="F22" s="526"/>
      <c r="G22" s="526"/>
      <c r="H22" s="526"/>
      <c r="I22" s="526"/>
      <c r="J22" s="526"/>
      <c r="K22" s="526"/>
      <c r="L22" s="526"/>
      <c r="M22" s="526"/>
      <c r="N22" s="526"/>
    </row>
    <row r="23" spans="2:14" ht="15" customHeight="1">
      <c r="D23" s="270" t="s">
        <v>221</v>
      </c>
      <c r="E23" s="525" t="s">
        <v>417</v>
      </c>
      <c r="F23" s="525"/>
      <c r="G23" s="525"/>
      <c r="H23" s="525"/>
      <c r="I23" s="525"/>
      <c r="J23" s="525"/>
      <c r="K23" s="525"/>
      <c r="L23" s="525"/>
      <c r="M23" s="525"/>
      <c r="N23" s="525"/>
    </row>
    <row r="24" spans="2:14" ht="15" customHeight="1">
      <c r="D24" s="270"/>
      <c r="E24" s="525"/>
      <c r="F24" s="525"/>
      <c r="G24" s="525"/>
      <c r="H24" s="525"/>
      <c r="I24" s="525"/>
      <c r="J24" s="525"/>
      <c r="K24" s="525"/>
      <c r="L24" s="525"/>
      <c r="M24" s="525"/>
      <c r="N24" s="525"/>
    </row>
    <row r="25" spans="2:14" ht="15" customHeight="1">
      <c r="D25" s="270"/>
      <c r="E25" s="525"/>
      <c r="F25" s="525"/>
      <c r="G25" s="525"/>
      <c r="H25" s="525"/>
      <c r="I25" s="525"/>
      <c r="J25" s="525"/>
      <c r="K25" s="525"/>
      <c r="L25" s="525"/>
      <c r="M25" s="525"/>
      <c r="N25" s="525"/>
    </row>
    <row r="26" spans="2:14" ht="15" customHeight="1">
      <c r="D26" s="270"/>
      <c r="E26" s="525"/>
      <c r="F26" s="525"/>
      <c r="G26" s="525"/>
      <c r="H26" s="525"/>
      <c r="I26" s="525"/>
      <c r="J26" s="525"/>
      <c r="K26" s="525"/>
      <c r="L26" s="525"/>
      <c r="M26" s="525"/>
      <c r="N26" s="525"/>
    </row>
    <row r="27" spans="2:14" ht="15" customHeight="1">
      <c r="D27" s="270"/>
      <c r="E27" s="525"/>
      <c r="F27" s="525"/>
      <c r="G27" s="525"/>
      <c r="H27" s="525"/>
      <c r="I27" s="525"/>
      <c r="J27" s="525"/>
      <c r="K27" s="525"/>
      <c r="L27" s="525"/>
      <c r="M27" s="525"/>
      <c r="N27" s="525"/>
    </row>
    <row r="28" spans="2:14" ht="15" customHeight="1">
      <c r="D28" s="270"/>
      <c r="E28" s="525"/>
      <c r="F28" s="525"/>
      <c r="G28" s="525"/>
      <c r="H28" s="525"/>
      <c r="I28" s="525"/>
      <c r="J28" s="525"/>
      <c r="K28" s="525"/>
      <c r="L28" s="525"/>
      <c r="M28" s="525"/>
      <c r="N28" s="525"/>
    </row>
    <row r="29" spans="2:14" ht="15" customHeight="1">
      <c r="D29" s="270"/>
      <c r="E29" s="525"/>
      <c r="F29" s="525"/>
      <c r="G29" s="525"/>
      <c r="H29" s="525"/>
      <c r="I29" s="525"/>
      <c r="J29" s="525"/>
      <c r="K29" s="525"/>
      <c r="L29" s="525"/>
      <c r="M29" s="525"/>
      <c r="N29" s="525"/>
    </row>
    <row r="30" spans="2:14" ht="15" customHeight="1">
      <c r="D30" s="270"/>
      <c r="E30" s="525"/>
      <c r="F30" s="525"/>
      <c r="G30" s="525"/>
      <c r="H30" s="525"/>
      <c r="I30" s="525"/>
      <c r="J30" s="525"/>
      <c r="K30" s="525"/>
      <c r="L30" s="525"/>
      <c r="M30" s="525"/>
      <c r="N30" s="525"/>
    </row>
    <row r="31" spans="2:14" ht="15" customHeight="1">
      <c r="D31" s="270"/>
      <c r="E31" s="525"/>
      <c r="F31" s="525"/>
      <c r="G31" s="525"/>
      <c r="H31" s="525"/>
      <c r="I31" s="525"/>
      <c r="J31" s="525"/>
      <c r="K31" s="525"/>
      <c r="L31" s="525"/>
      <c r="M31" s="525"/>
      <c r="N31" s="525"/>
    </row>
    <row r="32" spans="2:14" ht="15" customHeight="1">
      <c r="D32" s="270"/>
      <c r="E32" s="525"/>
      <c r="F32" s="525"/>
      <c r="G32" s="525"/>
      <c r="H32" s="525"/>
      <c r="I32" s="525"/>
      <c r="J32" s="525"/>
      <c r="K32" s="525"/>
      <c r="L32" s="525"/>
      <c r="M32" s="525"/>
      <c r="N32" s="525"/>
    </row>
    <row r="33" spans="3:21" ht="15" customHeight="1">
      <c r="D33" s="270"/>
      <c r="E33" s="525"/>
      <c r="F33" s="525"/>
      <c r="G33" s="525"/>
      <c r="H33" s="525"/>
      <c r="I33" s="525"/>
      <c r="J33" s="525"/>
      <c r="K33" s="525"/>
      <c r="L33" s="525"/>
      <c r="M33" s="525"/>
      <c r="N33" s="525"/>
    </row>
    <row r="34" spans="3:21" ht="15" customHeight="1">
      <c r="D34" s="270"/>
      <c r="E34" s="525"/>
      <c r="F34" s="525"/>
      <c r="G34" s="525"/>
      <c r="H34" s="525"/>
      <c r="I34" s="525"/>
      <c r="J34" s="525"/>
      <c r="K34" s="525"/>
      <c r="L34" s="525"/>
      <c r="M34" s="525"/>
      <c r="N34" s="525"/>
    </row>
    <row r="35" spans="3:21" ht="15" customHeight="1">
      <c r="C35" s="278" t="s">
        <v>197</v>
      </c>
      <c r="D35" s="529" t="s">
        <v>198</v>
      </c>
      <c r="E35" s="529"/>
      <c r="F35" s="529"/>
      <c r="G35" s="529"/>
      <c r="H35" s="529"/>
      <c r="I35" s="529"/>
      <c r="J35" s="529"/>
      <c r="K35" s="529"/>
      <c r="L35" s="529"/>
      <c r="M35" s="529"/>
      <c r="N35" s="529"/>
    </row>
    <row r="36" spans="3:21" ht="15" customHeight="1">
      <c r="D36" s="261"/>
      <c r="E36" s="261"/>
      <c r="F36" s="261"/>
      <c r="G36" s="261"/>
      <c r="H36" s="261"/>
      <c r="I36" s="261"/>
      <c r="J36" s="261"/>
      <c r="K36" s="261"/>
      <c r="L36" s="261"/>
      <c r="M36" s="261"/>
      <c r="N36" s="261"/>
    </row>
    <row r="37" spans="3:21" ht="20.100000000000001" customHeight="1">
      <c r="C37" s="269" t="s">
        <v>132</v>
      </c>
      <c r="D37" s="526" t="s">
        <v>225</v>
      </c>
      <c r="E37" s="526"/>
      <c r="F37" s="526"/>
      <c r="G37" s="526"/>
      <c r="H37" s="526"/>
      <c r="I37" s="526"/>
      <c r="J37" s="526"/>
      <c r="K37" s="526"/>
      <c r="L37" s="526"/>
      <c r="M37" s="526"/>
      <c r="N37" s="526"/>
    </row>
    <row r="38" spans="3:21" ht="15" customHeight="1">
      <c r="C38" s="268"/>
      <c r="D38" s="527" t="s">
        <v>224</v>
      </c>
      <c r="E38" s="527"/>
      <c r="F38" s="527"/>
      <c r="G38" s="527"/>
      <c r="H38" s="527"/>
      <c r="I38" s="527"/>
      <c r="J38" s="527"/>
      <c r="K38" s="527"/>
      <c r="L38" s="527"/>
      <c r="M38" s="527"/>
      <c r="N38" s="527"/>
    </row>
    <row r="39" spans="3:21" ht="15" customHeight="1">
      <c r="C39" s="268"/>
      <c r="D39" s="527"/>
      <c r="E39" s="527"/>
      <c r="F39" s="527"/>
      <c r="G39" s="527"/>
      <c r="H39" s="527"/>
      <c r="I39" s="527"/>
      <c r="J39" s="527"/>
      <c r="K39" s="527"/>
      <c r="L39" s="527"/>
      <c r="M39" s="527"/>
      <c r="N39" s="527"/>
    </row>
    <row r="40" spans="3:21" ht="20.100000000000001" customHeight="1">
      <c r="C40" s="269" t="s">
        <v>266</v>
      </c>
      <c r="D40" s="526" t="s">
        <v>325</v>
      </c>
      <c r="E40" s="526"/>
      <c r="F40" s="526"/>
      <c r="G40" s="526"/>
      <c r="H40" s="526"/>
      <c r="I40" s="526"/>
      <c r="J40" s="526"/>
      <c r="K40" s="526"/>
      <c r="L40" s="526"/>
      <c r="M40" s="526"/>
      <c r="N40" s="526"/>
    </row>
    <row r="41" spans="3:21" ht="15" customHeight="1">
      <c r="C41" s="268"/>
      <c r="D41" s="527" t="s">
        <v>222</v>
      </c>
      <c r="E41" s="527"/>
      <c r="F41" s="527"/>
      <c r="G41" s="527"/>
      <c r="H41" s="527"/>
      <c r="I41" s="527"/>
      <c r="J41" s="527"/>
      <c r="K41" s="527"/>
      <c r="L41" s="527"/>
      <c r="M41" s="527"/>
      <c r="N41" s="527"/>
    </row>
    <row r="42" spans="3:21" ht="15" customHeight="1">
      <c r="C42" s="268"/>
      <c r="D42" s="527"/>
      <c r="E42" s="527"/>
      <c r="F42" s="527"/>
      <c r="G42" s="527"/>
      <c r="H42" s="527"/>
      <c r="I42" s="527"/>
      <c r="J42" s="527"/>
      <c r="K42" s="527"/>
      <c r="L42" s="527"/>
      <c r="M42" s="527"/>
      <c r="N42" s="527"/>
    </row>
    <row r="43" spans="3:21" ht="15" customHeight="1">
      <c r="C43" s="268"/>
      <c r="D43" s="527"/>
      <c r="E43" s="527"/>
      <c r="F43" s="527"/>
      <c r="G43" s="527"/>
      <c r="H43" s="527"/>
      <c r="I43" s="527"/>
      <c r="J43" s="527"/>
      <c r="K43" s="527"/>
      <c r="L43" s="527"/>
      <c r="M43" s="527"/>
      <c r="N43" s="527"/>
    </row>
    <row r="44" spans="3:21" ht="20.100000000000001" customHeight="1">
      <c r="C44" s="269" t="s">
        <v>267</v>
      </c>
      <c r="D44" s="526" t="s">
        <v>265</v>
      </c>
      <c r="E44" s="526"/>
      <c r="F44" s="526"/>
      <c r="G44" s="526"/>
      <c r="H44" s="526"/>
      <c r="I44" s="526"/>
      <c r="J44" s="526"/>
      <c r="K44" s="526"/>
      <c r="L44" s="526"/>
      <c r="M44" s="526"/>
      <c r="N44" s="526"/>
    </row>
    <row r="45" spans="3:21" ht="15" customHeight="1">
      <c r="C45" s="268"/>
      <c r="D45" s="527" t="s">
        <v>268</v>
      </c>
      <c r="E45" s="527"/>
      <c r="F45" s="527"/>
      <c r="G45" s="527"/>
      <c r="H45" s="527"/>
      <c r="I45" s="527"/>
      <c r="J45" s="527"/>
      <c r="K45" s="527"/>
      <c r="L45" s="527"/>
      <c r="M45" s="527"/>
      <c r="N45" s="527"/>
      <c r="S45" s="302"/>
      <c r="T45" s="303"/>
      <c r="U45"/>
    </row>
    <row r="46" spans="3:21" ht="15" customHeight="1">
      <c r="C46" s="268"/>
      <c r="D46" s="527"/>
      <c r="E46" s="527"/>
      <c r="F46" s="527"/>
      <c r="G46" s="527"/>
      <c r="H46" s="527"/>
      <c r="I46" s="527"/>
      <c r="J46" s="527"/>
      <c r="K46" s="527"/>
      <c r="L46" s="527"/>
      <c r="M46" s="527"/>
      <c r="N46" s="527"/>
      <c r="S46" s="302"/>
      <c r="T46" s="303"/>
      <c r="U46"/>
    </row>
    <row r="47" spans="3:21" ht="20.100000000000001" customHeight="1">
      <c r="C47" s="269" t="s">
        <v>218</v>
      </c>
      <c r="D47" s="526" t="s">
        <v>281</v>
      </c>
      <c r="E47" s="526"/>
      <c r="F47" s="526"/>
      <c r="G47" s="526"/>
      <c r="H47" s="526"/>
      <c r="I47" s="526"/>
      <c r="J47" s="526"/>
      <c r="K47" s="526"/>
      <c r="L47" s="526"/>
      <c r="M47" s="526"/>
      <c r="N47" s="526"/>
    </row>
    <row r="48" spans="3:21" ht="15" customHeight="1">
      <c r="C48" s="268"/>
      <c r="D48" s="526" t="s">
        <v>282</v>
      </c>
      <c r="E48" s="526"/>
      <c r="F48" s="526"/>
      <c r="G48" s="526"/>
      <c r="H48" s="526"/>
      <c r="I48" s="526"/>
      <c r="J48" s="526"/>
      <c r="K48" s="526"/>
      <c r="L48" s="526"/>
      <c r="M48" s="526"/>
      <c r="N48" s="526"/>
    </row>
    <row r="49" spans="3:14" ht="15" customHeight="1">
      <c r="C49" s="268"/>
      <c r="D49" s="526"/>
      <c r="E49" s="526"/>
      <c r="F49" s="526"/>
      <c r="G49" s="526"/>
      <c r="H49" s="526"/>
      <c r="I49" s="526"/>
      <c r="J49" s="526"/>
      <c r="K49" s="526"/>
      <c r="L49" s="526"/>
      <c r="M49" s="526"/>
      <c r="N49" s="526"/>
    </row>
    <row r="50" spans="3:14" ht="15" customHeight="1">
      <c r="C50" s="268"/>
      <c r="D50" s="526"/>
      <c r="E50" s="526"/>
      <c r="F50" s="526"/>
      <c r="G50" s="526"/>
      <c r="H50" s="526"/>
      <c r="I50" s="526"/>
      <c r="J50" s="526"/>
      <c r="K50" s="526"/>
      <c r="L50" s="526"/>
      <c r="M50" s="526"/>
      <c r="N50" s="526"/>
    </row>
    <row r="51" spans="3:14" ht="15" customHeight="1">
      <c r="C51" s="268"/>
      <c r="D51" s="526"/>
      <c r="E51" s="526"/>
      <c r="F51" s="526"/>
      <c r="G51" s="526"/>
      <c r="H51" s="526"/>
      <c r="I51" s="526"/>
      <c r="J51" s="526"/>
      <c r="K51" s="526"/>
      <c r="L51" s="526"/>
      <c r="M51" s="526"/>
      <c r="N51" s="526"/>
    </row>
    <row r="52" spans="3:14" ht="20.100000000000001" customHeight="1">
      <c r="C52" s="269" t="s">
        <v>269</v>
      </c>
      <c r="D52" s="526" t="s">
        <v>223</v>
      </c>
      <c r="E52" s="526"/>
      <c r="F52" s="526"/>
      <c r="G52" s="526"/>
      <c r="H52" s="526"/>
      <c r="I52" s="526"/>
      <c r="J52" s="526"/>
      <c r="K52" s="526"/>
      <c r="L52" s="526"/>
      <c r="M52" s="526"/>
      <c r="N52" s="526"/>
    </row>
    <row r="53" spans="3:14" ht="15" customHeight="1">
      <c r="C53" s="268"/>
      <c r="D53" s="527" t="s">
        <v>418</v>
      </c>
      <c r="E53" s="527"/>
      <c r="F53" s="527"/>
      <c r="G53" s="527"/>
      <c r="H53" s="527"/>
      <c r="I53" s="527"/>
      <c r="J53" s="527"/>
      <c r="K53" s="527"/>
      <c r="L53" s="527"/>
      <c r="M53" s="527"/>
      <c r="N53" s="527"/>
    </row>
    <row r="54" spans="3:14" ht="15" customHeight="1">
      <c r="C54" s="268"/>
      <c r="D54" s="527"/>
      <c r="E54" s="527"/>
      <c r="F54" s="527"/>
      <c r="G54" s="527"/>
      <c r="H54" s="527"/>
      <c r="I54" s="527"/>
      <c r="J54" s="527"/>
      <c r="K54" s="527"/>
      <c r="L54" s="527"/>
      <c r="M54" s="527"/>
      <c r="N54" s="527"/>
    </row>
    <row r="55" spans="3:14" ht="15" customHeight="1">
      <c r="C55" s="268"/>
      <c r="D55" s="527"/>
      <c r="E55" s="527"/>
      <c r="F55" s="527"/>
      <c r="G55" s="527"/>
      <c r="H55" s="527"/>
      <c r="I55" s="527"/>
      <c r="J55" s="527"/>
      <c r="K55" s="527"/>
      <c r="L55" s="527"/>
      <c r="M55" s="527"/>
      <c r="N55" s="527"/>
    </row>
    <row r="56" spans="3:14" ht="15" customHeight="1">
      <c r="C56" s="268"/>
      <c r="D56" s="527"/>
      <c r="E56" s="527"/>
      <c r="F56" s="527"/>
      <c r="G56" s="527"/>
      <c r="H56" s="527"/>
      <c r="I56" s="527"/>
      <c r="J56" s="527"/>
      <c r="K56" s="527"/>
      <c r="L56" s="527"/>
      <c r="M56" s="527"/>
      <c r="N56" s="527"/>
    </row>
    <row r="57" spans="3:14" ht="20.100000000000001" customHeight="1">
      <c r="C57" s="278" t="s">
        <v>197</v>
      </c>
      <c r="D57" s="278" t="s">
        <v>216</v>
      </c>
      <c r="E57" s="268"/>
      <c r="F57" s="268"/>
      <c r="G57" s="268"/>
      <c r="H57" s="268"/>
      <c r="I57" s="268"/>
      <c r="J57" s="268"/>
      <c r="K57" s="268"/>
      <c r="L57" s="268"/>
      <c r="M57" s="268"/>
      <c r="N57" s="268"/>
    </row>
    <row r="58" spans="3:14" ht="15" customHeight="1">
      <c r="C58" s="268"/>
      <c r="D58" s="268"/>
      <c r="E58" s="268"/>
      <c r="F58" s="268"/>
      <c r="G58" s="268"/>
      <c r="H58" s="268"/>
      <c r="I58" s="268"/>
      <c r="J58" s="268"/>
      <c r="K58" s="268"/>
      <c r="L58" s="268"/>
      <c r="M58" s="268"/>
      <c r="N58" s="268"/>
    </row>
    <row r="59" spans="3:14" ht="20.100000000000001" customHeight="1">
      <c r="C59" s="269" t="s">
        <v>271</v>
      </c>
      <c r="D59" s="269" t="s">
        <v>203</v>
      </c>
      <c r="E59" s="269"/>
      <c r="F59" s="268"/>
      <c r="G59" s="268"/>
      <c r="H59" s="268"/>
      <c r="I59" s="268"/>
      <c r="J59" s="268"/>
      <c r="K59" s="268"/>
      <c r="L59" s="268"/>
      <c r="M59" s="268"/>
      <c r="N59" s="268"/>
    </row>
    <row r="60" spans="3:14" ht="15" customHeight="1">
      <c r="C60" s="268"/>
      <c r="D60" s="268"/>
      <c r="E60" s="268"/>
      <c r="F60" s="268"/>
      <c r="G60" s="268"/>
      <c r="H60" s="268"/>
      <c r="I60" s="268"/>
      <c r="J60" s="268"/>
      <c r="K60" s="268"/>
      <c r="L60" s="268"/>
      <c r="M60" s="268"/>
      <c r="N60" s="268"/>
    </row>
    <row r="61" spans="3:14" ht="20.100000000000001" customHeight="1">
      <c r="C61" s="278" t="s">
        <v>197</v>
      </c>
      <c r="D61" s="278" t="s">
        <v>204</v>
      </c>
      <c r="E61" s="268"/>
      <c r="F61" s="268"/>
      <c r="G61" s="268"/>
      <c r="H61" s="268"/>
      <c r="I61" s="268"/>
      <c r="J61" s="268"/>
      <c r="K61" s="268"/>
      <c r="L61" s="268"/>
      <c r="M61" s="268"/>
      <c r="N61" s="268"/>
    </row>
    <row r="62" spans="3:14" ht="15" customHeight="1">
      <c r="C62" s="268"/>
      <c r="D62" s="268"/>
      <c r="E62" s="268"/>
      <c r="F62" s="268"/>
      <c r="G62" s="268"/>
      <c r="H62" s="268"/>
      <c r="I62" s="268"/>
      <c r="J62" s="268"/>
      <c r="K62" s="268"/>
      <c r="L62" s="268"/>
      <c r="M62" s="268"/>
      <c r="N62" s="268"/>
    </row>
    <row r="63" spans="3:14" ht="15" customHeight="1">
      <c r="C63" s="269" t="s">
        <v>272</v>
      </c>
      <c r="D63" s="526" t="s">
        <v>327</v>
      </c>
      <c r="E63" s="526"/>
      <c r="F63" s="526"/>
      <c r="G63" s="526"/>
      <c r="H63" s="526"/>
      <c r="I63" s="526"/>
      <c r="J63" s="526"/>
      <c r="K63" s="526"/>
      <c r="L63" s="526"/>
      <c r="M63" s="526"/>
      <c r="N63" s="526"/>
    </row>
    <row r="64" spans="3:14" ht="15" customHeight="1">
      <c r="C64" s="268"/>
      <c r="D64" s="526"/>
      <c r="E64" s="526"/>
      <c r="F64" s="526"/>
      <c r="G64" s="526"/>
      <c r="H64" s="526"/>
      <c r="I64" s="526"/>
      <c r="J64" s="526"/>
      <c r="K64" s="526"/>
      <c r="L64" s="526"/>
      <c r="M64" s="526"/>
      <c r="N64" s="526"/>
    </row>
    <row r="65" spans="2:14" ht="15" customHeight="1">
      <c r="C65" s="268"/>
      <c r="D65" s="526"/>
      <c r="E65" s="526"/>
      <c r="F65" s="526"/>
      <c r="G65" s="526"/>
      <c r="H65" s="526"/>
      <c r="I65" s="526"/>
      <c r="J65" s="526"/>
      <c r="K65" s="526"/>
      <c r="L65" s="526"/>
      <c r="M65" s="526"/>
      <c r="N65" s="526"/>
    </row>
    <row r="66" spans="2:14" ht="20.100000000000001" customHeight="1">
      <c r="B66" s="264" t="s">
        <v>124</v>
      </c>
      <c r="C66" s="263"/>
      <c r="D66" s="263"/>
      <c r="E66" s="263"/>
      <c r="F66" s="263"/>
      <c r="G66" s="263"/>
      <c r="H66" s="263"/>
      <c r="I66" s="263"/>
      <c r="J66" s="263"/>
      <c r="K66" s="263"/>
      <c r="L66" s="263"/>
      <c r="M66" s="263"/>
      <c r="N66" s="263"/>
    </row>
    <row r="67" spans="2:14" ht="15" customHeight="1"/>
    <row r="68" spans="2:14" ht="15" customHeight="1">
      <c r="C68" s="270" t="s">
        <v>197</v>
      </c>
      <c r="D68" s="525" t="s">
        <v>205</v>
      </c>
      <c r="E68" s="525"/>
      <c r="F68" s="525"/>
      <c r="G68" s="525"/>
      <c r="H68" s="525"/>
      <c r="I68" s="525"/>
      <c r="J68" s="525"/>
      <c r="K68" s="525"/>
      <c r="L68" s="525"/>
      <c r="M68" s="525"/>
      <c r="N68" s="525"/>
    </row>
    <row r="69" spans="2:14" ht="15" customHeight="1">
      <c r="C69" s="267"/>
      <c r="D69" s="525"/>
      <c r="E69" s="525"/>
      <c r="F69" s="525"/>
      <c r="G69" s="525"/>
      <c r="H69" s="525"/>
      <c r="I69" s="525"/>
      <c r="J69" s="525"/>
      <c r="K69" s="525"/>
      <c r="L69" s="525"/>
      <c r="M69" s="525"/>
      <c r="N69" s="525"/>
    </row>
    <row r="70" spans="2:14" ht="15" customHeight="1">
      <c r="C70" s="267"/>
      <c r="D70" s="525"/>
      <c r="E70" s="525"/>
      <c r="F70" s="525"/>
      <c r="G70" s="525"/>
      <c r="H70" s="525"/>
      <c r="I70" s="525"/>
      <c r="J70" s="525"/>
      <c r="K70" s="525"/>
      <c r="L70" s="525"/>
      <c r="M70" s="525"/>
      <c r="N70" s="525"/>
    </row>
    <row r="71" spans="2:14" ht="15" customHeight="1">
      <c r="C71" s="267"/>
      <c r="D71" s="525"/>
      <c r="E71" s="525"/>
      <c r="F71" s="525"/>
      <c r="G71" s="525"/>
      <c r="H71" s="525"/>
      <c r="I71" s="525"/>
      <c r="J71" s="525"/>
      <c r="K71" s="525"/>
      <c r="L71" s="525"/>
      <c r="M71" s="525"/>
      <c r="N71" s="525"/>
    </row>
    <row r="72" spans="2:14" ht="15" customHeight="1">
      <c r="C72" s="269" t="s">
        <v>131</v>
      </c>
      <c r="D72" s="528" t="s">
        <v>219</v>
      </c>
      <c r="E72" s="528"/>
      <c r="F72" s="528"/>
      <c r="G72" s="528"/>
      <c r="H72" s="528"/>
      <c r="I72" s="528"/>
      <c r="J72" s="528"/>
      <c r="K72" s="528"/>
      <c r="L72" s="528"/>
      <c r="M72" s="528"/>
      <c r="N72" s="528"/>
    </row>
    <row r="73" spans="2:14" ht="15" customHeight="1">
      <c r="C73" s="269"/>
      <c r="D73" s="528"/>
      <c r="E73" s="528"/>
      <c r="F73" s="528"/>
      <c r="G73" s="528"/>
      <c r="H73" s="528"/>
      <c r="I73" s="528"/>
      <c r="J73" s="528"/>
      <c r="K73" s="528"/>
      <c r="L73" s="528"/>
      <c r="M73" s="528"/>
      <c r="N73" s="528"/>
    </row>
    <row r="74" spans="2:14" ht="15" customHeight="1">
      <c r="C74" s="269"/>
      <c r="D74" s="528"/>
      <c r="E74" s="528"/>
      <c r="F74" s="528"/>
      <c r="G74" s="528"/>
      <c r="H74" s="528"/>
      <c r="I74" s="528"/>
      <c r="J74" s="528"/>
      <c r="K74" s="528"/>
      <c r="L74" s="528"/>
      <c r="M74" s="528"/>
      <c r="N74" s="528"/>
    </row>
    <row r="75" spans="2:14" ht="15" customHeight="1">
      <c r="C75" s="269" t="s">
        <v>206</v>
      </c>
      <c r="D75" s="526" t="s">
        <v>214</v>
      </c>
      <c r="E75" s="526"/>
      <c r="F75" s="526"/>
      <c r="G75" s="526"/>
      <c r="H75" s="526"/>
      <c r="I75" s="526"/>
      <c r="J75" s="526"/>
      <c r="K75" s="526"/>
      <c r="L75" s="526"/>
      <c r="M75" s="526"/>
      <c r="N75" s="526"/>
    </row>
    <row r="76" spans="2:14" ht="15" customHeight="1">
      <c r="C76" s="269"/>
      <c r="D76" s="526"/>
      <c r="E76" s="526"/>
      <c r="F76" s="526"/>
      <c r="G76" s="526"/>
      <c r="H76" s="526"/>
      <c r="I76" s="526"/>
      <c r="J76" s="526"/>
      <c r="K76" s="526"/>
      <c r="L76" s="526"/>
      <c r="M76" s="526"/>
      <c r="N76" s="526"/>
    </row>
    <row r="77" spans="2:14" ht="15" customHeight="1">
      <c r="C77" s="269"/>
      <c r="D77" s="526"/>
      <c r="E77" s="526"/>
      <c r="F77" s="526"/>
      <c r="G77" s="526"/>
      <c r="H77" s="526"/>
      <c r="I77" s="526"/>
      <c r="J77" s="526"/>
      <c r="K77" s="526"/>
      <c r="L77" s="526"/>
      <c r="M77" s="526"/>
      <c r="N77" s="526"/>
    </row>
    <row r="78" spans="2:14" ht="15" customHeight="1">
      <c r="C78" s="269"/>
      <c r="D78" s="526"/>
      <c r="E78" s="526"/>
      <c r="F78" s="526"/>
      <c r="G78" s="526"/>
      <c r="H78" s="526"/>
      <c r="I78" s="526"/>
      <c r="J78" s="526"/>
      <c r="K78" s="526"/>
      <c r="L78" s="526"/>
      <c r="M78" s="526"/>
      <c r="N78" s="526"/>
    </row>
    <row r="79" spans="2:14" ht="15" customHeight="1">
      <c r="C79" s="269"/>
      <c r="D79" s="526"/>
      <c r="E79" s="526"/>
      <c r="F79" s="526"/>
      <c r="G79" s="526"/>
      <c r="H79" s="526"/>
      <c r="I79" s="526"/>
      <c r="J79" s="526"/>
      <c r="K79" s="526"/>
      <c r="L79" s="526"/>
      <c r="M79" s="526"/>
      <c r="N79" s="526"/>
    </row>
    <row r="80" spans="2:14" ht="15" customHeight="1">
      <c r="C80" s="269"/>
      <c r="D80" s="526"/>
      <c r="E80" s="526"/>
      <c r="F80" s="526"/>
      <c r="G80" s="526"/>
      <c r="H80" s="526"/>
      <c r="I80" s="526"/>
      <c r="J80" s="526"/>
      <c r="K80" s="526"/>
      <c r="L80" s="526"/>
      <c r="M80" s="526"/>
      <c r="N80" s="526"/>
    </row>
    <row r="81" spans="3:14" ht="15" customHeight="1">
      <c r="C81" s="269" t="s">
        <v>207</v>
      </c>
      <c r="D81" s="526" t="s">
        <v>208</v>
      </c>
      <c r="E81" s="526"/>
      <c r="F81" s="526"/>
      <c r="G81" s="526"/>
      <c r="H81" s="526"/>
      <c r="I81" s="526"/>
      <c r="J81" s="526"/>
      <c r="K81" s="526"/>
      <c r="L81" s="526"/>
      <c r="M81" s="526"/>
      <c r="N81" s="526"/>
    </row>
    <row r="82" spans="3:14" ht="15" customHeight="1">
      <c r="C82" s="269"/>
      <c r="D82" s="526"/>
      <c r="E82" s="526"/>
      <c r="F82" s="526"/>
      <c r="G82" s="526"/>
      <c r="H82" s="526"/>
      <c r="I82" s="526"/>
      <c r="J82" s="526"/>
      <c r="K82" s="526"/>
      <c r="L82" s="526"/>
      <c r="M82" s="526"/>
      <c r="N82" s="526"/>
    </row>
    <row r="83" spans="3:14" ht="15" customHeight="1">
      <c r="C83" s="269"/>
      <c r="D83" s="526"/>
      <c r="E83" s="526"/>
      <c r="F83" s="526"/>
      <c r="G83" s="526"/>
      <c r="H83" s="526"/>
      <c r="I83" s="526"/>
      <c r="J83" s="526"/>
      <c r="K83" s="526"/>
      <c r="L83" s="526"/>
      <c r="M83" s="526"/>
      <c r="N83" s="526"/>
    </row>
    <row r="84" spans="3:14" ht="15" customHeight="1">
      <c r="C84" s="269" t="s">
        <v>209</v>
      </c>
      <c r="D84" s="526" t="s">
        <v>328</v>
      </c>
      <c r="E84" s="526"/>
      <c r="F84" s="526"/>
      <c r="G84" s="526"/>
      <c r="H84" s="526"/>
      <c r="I84" s="526"/>
      <c r="J84" s="526"/>
      <c r="K84" s="526"/>
      <c r="L84" s="526"/>
      <c r="M84" s="526"/>
      <c r="N84" s="526"/>
    </row>
    <row r="85" spans="3:14" ht="15" customHeight="1">
      <c r="C85" s="269"/>
      <c r="D85" s="526"/>
      <c r="E85" s="526"/>
      <c r="F85" s="526"/>
      <c r="G85" s="526"/>
      <c r="H85" s="526"/>
      <c r="I85" s="526"/>
      <c r="J85" s="526"/>
      <c r="K85" s="526"/>
      <c r="L85" s="526"/>
      <c r="M85" s="526"/>
      <c r="N85" s="526"/>
    </row>
    <row r="86" spans="3:14" ht="15" customHeight="1">
      <c r="C86" s="269"/>
      <c r="D86" s="526"/>
      <c r="E86" s="526"/>
      <c r="F86" s="526"/>
      <c r="G86" s="526"/>
      <c r="H86" s="526"/>
      <c r="I86" s="526"/>
      <c r="J86" s="526"/>
      <c r="K86" s="526"/>
      <c r="L86" s="526"/>
      <c r="M86" s="526"/>
      <c r="N86" s="526"/>
    </row>
    <row r="87" spans="3:14" ht="15" customHeight="1">
      <c r="C87" s="269"/>
      <c r="D87" s="526"/>
      <c r="E87" s="526"/>
      <c r="F87" s="526"/>
      <c r="G87" s="526"/>
      <c r="H87" s="526"/>
      <c r="I87" s="526"/>
      <c r="J87" s="526"/>
      <c r="K87" s="526"/>
      <c r="L87" s="526"/>
      <c r="M87" s="526"/>
      <c r="N87" s="526"/>
    </row>
    <row r="88" spans="3:14" ht="15" customHeight="1">
      <c r="C88" s="269" t="s">
        <v>199</v>
      </c>
      <c r="D88" s="526" t="s">
        <v>210</v>
      </c>
      <c r="E88" s="526"/>
      <c r="F88" s="526"/>
      <c r="G88" s="526"/>
      <c r="H88" s="526"/>
      <c r="I88" s="526"/>
      <c r="J88" s="526"/>
      <c r="K88" s="526"/>
      <c r="L88" s="526"/>
      <c r="M88" s="526"/>
      <c r="N88" s="526"/>
    </row>
    <row r="89" spans="3:14" ht="15" customHeight="1">
      <c r="C89" s="269"/>
      <c r="D89" s="526"/>
      <c r="E89" s="526"/>
      <c r="F89" s="526"/>
      <c r="G89" s="526"/>
      <c r="H89" s="526"/>
      <c r="I89" s="526"/>
      <c r="J89" s="526"/>
      <c r="K89" s="526"/>
      <c r="L89" s="526"/>
      <c r="M89" s="526"/>
      <c r="N89" s="526"/>
    </row>
    <row r="90" spans="3:14" ht="15" customHeight="1">
      <c r="C90" s="269"/>
      <c r="D90" s="526"/>
      <c r="E90" s="526"/>
      <c r="F90" s="526"/>
      <c r="G90" s="526"/>
      <c r="H90" s="526"/>
      <c r="I90" s="526"/>
      <c r="J90" s="526"/>
      <c r="K90" s="526"/>
      <c r="L90" s="526"/>
      <c r="M90" s="526"/>
      <c r="N90" s="526"/>
    </row>
    <row r="91" spans="3:14" ht="15" customHeight="1">
      <c r="C91" s="269"/>
      <c r="D91" s="526"/>
      <c r="E91" s="526"/>
      <c r="F91" s="526"/>
      <c r="G91" s="526"/>
      <c r="H91" s="526"/>
      <c r="I91" s="526"/>
      <c r="J91" s="526"/>
      <c r="K91" s="526"/>
      <c r="L91" s="526"/>
      <c r="M91" s="526"/>
      <c r="N91" s="526"/>
    </row>
    <row r="92" spans="3:14" ht="15" customHeight="1">
      <c r="C92" s="269" t="s">
        <v>200</v>
      </c>
      <c r="D92" s="526" t="s">
        <v>211</v>
      </c>
      <c r="E92" s="526"/>
      <c r="F92" s="526"/>
      <c r="G92" s="526"/>
      <c r="H92" s="526"/>
      <c r="I92" s="526"/>
      <c r="J92" s="526"/>
      <c r="K92" s="526"/>
      <c r="L92" s="526"/>
      <c r="M92" s="526"/>
      <c r="N92" s="526"/>
    </row>
    <row r="93" spans="3:14" ht="15" customHeight="1">
      <c r="C93" s="269"/>
      <c r="D93" s="526"/>
      <c r="E93" s="526"/>
      <c r="F93" s="526"/>
      <c r="G93" s="526"/>
      <c r="H93" s="526"/>
      <c r="I93" s="526"/>
      <c r="J93" s="526"/>
      <c r="K93" s="526"/>
      <c r="L93" s="526"/>
      <c r="M93" s="526"/>
      <c r="N93" s="526"/>
    </row>
    <row r="94" spans="3:14" ht="15" customHeight="1">
      <c r="C94" s="269"/>
      <c r="D94" s="526"/>
      <c r="E94" s="526"/>
      <c r="F94" s="526"/>
      <c r="G94" s="526"/>
      <c r="H94" s="526"/>
      <c r="I94" s="526"/>
      <c r="J94" s="526"/>
      <c r="K94" s="526"/>
      <c r="L94" s="526"/>
      <c r="M94" s="526"/>
      <c r="N94" s="526"/>
    </row>
    <row r="95" spans="3:14" ht="15" customHeight="1">
      <c r="C95" s="269" t="s">
        <v>201</v>
      </c>
      <c r="D95" s="528" t="s">
        <v>212</v>
      </c>
      <c r="E95" s="528"/>
      <c r="F95" s="528"/>
      <c r="G95" s="528"/>
      <c r="H95" s="528"/>
      <c r="I95" s="528"/>
      <c r="J95" s="528"/>
      <c r="K95" s="528"/>
      <c r="L95" s="528"/>
      <c r="M95" s="528"/>
      <c r="N95" s="528"/>
    </row>
    <row r="96" spans="3:14" ht="15" customHeight="1">
      <c r="C96" s="269"/>
      <c r="D96" s="528"/>
      <c r="E96" s="528"/>
      <c r="F96" s="528"/>
      <c r="G96" s="528"/>
      <c r="H96" s="528"/>
      <c r="I96" s="528"/>
      <c r="J96" s="528"/>
      <c r="K96" s="528"/>
      <c r="L96" s="528"/>
      <c r="M96" s="528"/>
      <c r="N96" s="528"/>
    </row>
    <row r="97" spans="3:14" ht="15" customHeight="1">
      <c r="C97" s="269"/>
      <c r="D97" s="528"/>
      <c r="E97" s="528"/>
      <c r="F97" s="528"/>
      <c r="G97" s="528"/>
      <c r="H97" s="528"/>
      <c r="I97" s="528"/>
      <c r="J97" s="528"/>
      <c r="K97" s="528"/>
      <c r="L97" s="528"/>
      <c r="M97" s="528"/>
      <c r="N97" s="528"/>
    </row>
    <row r="98" spans="3:14" ht="15" customHeight="1">
      <c r="C98" s="269" t="s">
        <v>202</v>
      </c>
      <c r="D98" s="526" t="s">
        <v>419</v>
      </c>
      <c r="E98" s="526"/>
      <c r="F98" s="526"/>
      <c r="G98" s="526"/>
      <c r="H98" s="526"/>
      <c r="I98" s="526"/>
      <c r="J98" s="526"/>
      <c r="K98" s="526"/>
      <c r="L98" s="526"/>
      <c r="M98" s="526"/>
      <c r="N98" s="526"/>
    </row>
    <row r="99" spans="3:14" ht="15" customHeight="1">
      <c r="C99" s="269"/>
      <c r="D99" s="526"/>
      <c r="E99" s="526"/>
      <c r="F99" s="526"/>
      <c r="G99" s="526"/>
      <c r="H99" s="526"/>
      <c r="I99" s="526"/>
      <c r="J99" s="526"/>
      <c r="K99" s="526"/>
      <c r="L99" s="526"/>
      <c r="M99" s="526"/>
      <c r="N99" s="526"/>
    </row>
    <row r="100" spans="3:14" ht="15" customHeight="1">
      <c r="C100" s="269"/>
      <c r="D100" s="526"/>
      <c r="E100" s="526"/>
      <c r="F100" s="526"/>
      <c r="G100" s="526"/>
      <c r="H100" s="526"/>
      <c r="I100" s="526"/>
      <c r="J100" s="526"/>
      <c r="K100" s="526"/>
      <c r="L100" s="526"/>
      <c r="M100" s="526"/>
      <c r="N100" s="526"/>
    </row>
    <row r="101" spans="3:14" ht="15" customHeight="1">
      <c r="C101" s="269"/>
      <c r="D101" s="526"/>
      <c r="E101" s="526"/>
      <c r="F101" s="526"/>
      <c r="G101" s="526"/>
      <c r="H101" s="526"/>
      <c r="I101" s="526"/>
      <c r="J101" s="526"/>
      <c r="K101" s="526"/>
      <c r="L101" s="526"/>
      <c r="M101" s="526"/>
      <c r="N101" s="526"/>
    </row>
    <row r="102" spans="3:14" ht="15" customHeight="1">
      <c r="C102" s="269" t="s">
        <v>213</v>
      </c>
      <c r="D102" s="526" t="s">
        <v>215</v>
      </c>
      <c r="E102" s="526"/>
      <c r="F102" s="526"/>
      <c r="G102" s="526"/>
      <c r="H102" s="526"/>
      <c r="I102" s="526"/>
      <c r="J102" s="526"/>
      <c r="K102" s="526"/>
      <c r="L102" s="526"/>
      <c r="M102" s="526"/>
      <c r="N102" s="526"/>
    </row>
    <row r="103" spans="3:14" ht="15" customHeight="1">
      <c r="C103" s="269"/>
      <c r="D103" s="526"/>
      <c r="E103" s="526"/>
      <c r="F103" s="526"/>
      <c r="G103" s="526"/>
      <c r="H103" s="526"/>
      <c r="I103" s="526"/>
      <c r="J103" s="526"/>
      <c r="K103" s="526"/>
      <c r="L103" s="526"/>
      <c r="M103" s="526"/>
      <c r="N103" s="526"/>
    </row>
    <row r="104" spans="3:14" ht="15" customHeight="1">
      <c r="C104" s="269"/>
      <c r="D104" s="526"/>
      <c r="E104" s="526"/>
      <c r="F104" s="526"/>
      <c r="G104" s="526"/>
      <c r="H104" s="526"/>
      <c r="I104" s="526"/>
      <c r="J104" s="526"/>
      <c r="K104" s="526"/>
      <c r="L104" s="526"/>
      <c r="M104" s="526"/>
      <c r="N104" s="526"/>
    </row>
    <row r="105" spans="3:14" ht="15" customHeight="1">
      <c r="C105" s="269"/>
      <c r="D105" s="526"/>
      <c r="E105" s="526"/>
      <c r="F105" s="526"/>
      <c r="G105" s="526"/>
      <c r="H105" s="526"/>
      <c r="I105" s="526"/>
      <c r="J105" s="526"/>
      <c r="K105" s="526"/>
      <c r="L105" s="526"/>
      <c r="M105" s="526"/>
      <c r="N105" s="526"/>
    </row>
    <row r="106" spans="3:14" ht="15" customHeight="1">
      <c r="C106" s="269"/>
      <c r="D106" s="526"/>
      <c r="E106" s="526"/>
      <c r="F106" s="526"/>
      <c r="G106" s="526"/>
      <c r="H106" s="526"/>
      <c r="I106" s="526"/>
      <c r="J106" s="526"/>
      <c r="K106" s="526"/>
      <c r="L106" s="526"/>
      <c r="M106" s="526"/>
      <c r="N106" s="526"/>
    </row>
    <row r="107" spans="3:14" ht="15" customHeight="1">
      <c r="C107" s="269"/>
      <c r="D107" s="526"/>
      <c r="E107" s="526"/>
      <c r="F107" s="526"/>
      <c r="G107" s="526"/>
      <c r="H107" s="526"/>
      <c r="I107" s="526"/>
      <c r="J107" s="526"/>
      <c r="K107" s="526"/>
      <c r="L107" s="526"/>
      <c r="M107" s="526"/>
      <c r="N107" s="526"/>
    </row>
    <row r="108" spans="3:14" ht="15" customHeight="1">
      <c r="C108" s="269"/>
      <c r="D108" s="526"/>
      <c r="E108" s="526"/>
      <c r="F108" s="526"/>
      <c r="G108" s="526"/>
      <c r="H108" s="526"/>
      <c r="I108" s="526"/>
      <c r="J108" s="526"/>
      <c r="K108" s="526"/>
      <c r="L108" s="526"/>
      <c r="M108" s="526"/>
      <c r="N108" s="526"/>
    </row>
    <row r="109" spans="3:14" ht="15" customHeight="1">
      <c r="C109" s="346" t="s">
        <v>395</v>
      </c>
      <c r="D109" s="525" t="s">
        <v>396</v>
      </c>
      <c r="E109" s="525"/>
      <c r="F109" s="525"/>
      <c r="G109" s="525"/>
      <c r="H109" s="525"/>
      <c r="I109" s="525"/>
      <c r="J109" s="525"/>
      <c r="K109" s="525"/>
      <c r="L109" s="525"/>
      <c r="M109" s="525"/>
      <c r="N109" s="525"/>
    </row>
    <row r="110" spans="3:14" ht="15" customHeight="1">
      <c r="C110" s="269"/>
      <c r="D110" s="525"/>
      <c r="E110" s="525"/>
      <c r="F110" s="525"/>
      <c r="G110" s="525"/>
      <c r="H110" s="525"/>
      <c r="I110" s="525"/>
      <c r="J110" s="525"/>
      <c r="K110" s="525"/>
      <c r="L110" s="525"/>
      <c r="M110" s="525"/>
      <c r="N110" s="525"/>
    </row>
    <row r="111" spans="3:14" ht="15" customHeight="1">
      <c r="C111" s="269"/>
      <c r="D111" s="525"/>
      <c r="E111" s="525"/>
      <c r="F111" s="525"/>
      <c r="G111" s="525"/>
      <c r="H111" s="525"/>
      <c r="I111" s="525"/>
      <c r="J111" s="525"/>
      <c r="K111" s="525"/>
      <c r="L111" s="525"/>
      <c r="M111" s="525"/>
      <c r="N111" s="525"/>
    </row>
    <row r="112" spans="3:14" ht="15" customHeight="1">
      <c r="C112" s="269"/>
      <c r="D112" s="525"/>
      <c r="E112" s="525"/>
      <c r="F112" s="525"/>
      <c r="G112" s="525"/>
      <c r="H112" s="525"/>
      <c r="I112" s="525"/>
      <c r="J112" s="525"/>
      <c r="K112" s="525"/>
      <c r="L112" s="525"/>
      <c r="M112" s="525"/>
      <c r="N112" s="525"/>
    </row>
    <row r="113" spans="2:14" ht="15" customHeight="1">
      <c r="C113" s="269"/>
      <c r="D113" s="525"/>
      <c r="E113" s="525"/>
      <c r="F113" s="525"/>
      <c r="G113" s="525"/>
      <c r="H113" s="525"/>
      <c r="I113" s="525"/>
      <c r="J113" s="525"/>
      <c r="K113" s="525"/>
      <c r="L113" s="525"/>
      <c r="M113" s="525"/>
      <c r="N113" s="525"/>
    </row>
    <row r="114" spans="2:14" ht="15" customHeight="1">
      <c r="C114" s="269"/>
      <c r="D114" s="329"/>
      <c r="E114" s="329"/>
      <c r="F114" s="329"/>
      <c r="G114" s="329"/>
      <c r="H114" s="329"/>
      <c r="I114" s="329"/>
      <c r="J114" s="329"/>
      <c r="K114" s="329"/>
      <c r="L114" s="329"/>
      <c r="M114" s="329"/>
      <c r="N114" s="329"/>
    </row>
    <row r="115" spans="2:14" s="272" customFormat="1" ht="20.100000000000001" customHeight="1">
      <c r="B115" s="273" t="s">
        <v>125</v>
      </c>
      <c r="C115" s="274"/>
      <c r="D115" s="274"/>
      <c r="E115" s="271"/>
      <c r="F115" s="271"/>
      <c r="G115" s="271"/>
      <c r="H115" s="271"/>
      <c r="I115" s="271"/>
      <c r="J115" s="271"/>
      <c r="K115" s="271"/>
      <c r="L115" s="271"/>
      <c r="M115" s="271"/>
      <c r="N115" s="271"/>
    </row>
    <row r="116" spans="2:14" ht="15" customHeight="1"/>
    <row r="117" spans="2:14" ht="15" customHeight="1">
      <c r="C117" s="269" t="s">
        <v>131</v>
      </c>
      <c r="D117" s="528" t="s">
        <v>397</v>
      </c>
      <c r="E117" s="528"/>
      <c r="F117" s="528"/>
      <c r="G117" s="528"/>
      <c r="H117" s="528"/>
      <c r="I117" s="528"/>
      <c r="J117" s="528"/>
      <c r="K117" s="528"/>
      <c r="L117" s="528"/>
      <c r="M117" s="528"/>
      <c r="N117" s="528"/>
    </row>
    <row r="118" spans="2:14" ht="15" customHeight="1">
      <c r="C118" s="269"/>
      <c r="D118" s="528"/>
      <c r="E118" s="528"/>
      <c r="F118" s="528"/>
      <c r="G118" s="528"/>
      <c r="H118" s="528"/>
      <c r="I118" s="528"/>
      <c r="J118" s="528"/>
      <c r="K118" s="528"/>
      <c r="L118" s="528"/>
      <c r="M118" s="528"/>
      <c r="N118" s="528"/>
    </row>
    <row r="119" spans="2:14" ht="15" customHeight="1">
      <c r="C119" s="269"/>
      <c r="D119" s="528"/>
      <c r="E119" s="528"/>
      <c r="F119" s="528"/>
      <c r="G119" s="528"/>
      <c r="H119" s="528"/>
      <c r="I119" s="528"/>
      <c r="J119" s="528"/>
      <c r="K119" s="528"/>
      <c r="L119" s="528"/>
      <c r="M119" s="528"/>
      <c r="N119" s="528"/>
    </row>
    <row r="120" spans="2:14" ht="15" customHeight="1">
      <c r="C120" s="269" t="s">
        <v>132</v>
      </c>
      <c r="D120" s="528" t="s">
        <v>126</v>
      </c>
      <c r="E120" s="528"/>
      <c r="F120" s="528"/>
      <c r="G120" s="528"/>
      <c r="H120" s="528"/>
      <c r="I120" s="528"/>
      <c r="J120" s="528"/>
      <c r="K120" s="528"/>
      <c r="L120" s="528"/>
      <c r="M120" s="528"/>
      <c r="N120" s="528"/>
    </row>
    <row r="121" spans="2:14" ht="15" customHeight="1">
      <c r="C121" s="269"/>
      <c r="D121" s="528"/>
      <c r="E121" s="528"/>
      <c r="F121" s="528"/>
      <c r="G121" s="528"/>
      <c r="H121" s="528"/>
      <c r="I121" s="528"/>
      <c r="J121" s="528"/>
      <c r="K121" s="528"/>
      <c r="L121" s="528"/>
      <c r="M121" s="528"/>
      <c r="N121" s="528"/>
    </row>
    <row r="122" spans="2:14" ht="15" customHeight="1">
      <c r="C122" s="269"/>
      <c r="D122" s="528"/>
      <c r="E122" s="528"/>
      <c r="F122" s="528"/>
      <c r="G122" s="528"/>
      <c r="H122" s="528"/>
      <c r="I122" s="528"/>
      <c r="J122" s="528"/>
      <c r="K122" s="528"/>
      <c r="L122" s="528"/>
      <c r="M122" s="528"/>
      <c r="N122" s="528"/>
    </row>
    <row r="123" spans="2:14" ht="15" customHeight="1">
      <c r="C123" s="269" t="s">
        <v>133</v>
      </c>
      <c r="D123" s="269" t="s">
        <v>127</v>
      </c>
      <c r="E123" s="269"/>
      <c r="F123" s="269"/>
      <c r="G123" s="269"/>
      <c r="H123" s="269"/>
      <c r="I123" s="269"/>
      <c r="J123" s="269"/>
      <c r="K123" s="269"/>
      <c r="L123" s="269"/>
      <c r="M123" s="269"/>
      <c r="N123" s="269"/>
    </row>
    <row r="124" spans="2:14" ht="15" customHeight="1">
      <c r="C124" s="269"/>
      <c r="D124" s="269"/>
      <c r="E124" s="269"/>
      <c r="F124" s="269"/>
      <c r="G124" s="269"/>
      <c r="H124" s="269"/>
      <c r="I124" s="269"/>
      <c r="J124" s="269"/>
      <c r="K124" s="269"/>
      <c r="L124" s="269"/>
      <c r="M124" s="269"/>
      <c r="N124" s="269"/>
    </row>
    <row r="125" spans="2:14" ht="15" customHeight="1">
      <c r="C125" s="269" t="s">
        <v>134</v>
      </c>
      <c r="D125" s="269" t="s">
        <v>130</v>
      </c>
      <c r="E125" s="269"/>
      <c r="F125" s="269"/>
      <c r="G125" s="269"/>
      <c r="H125" s="269"/>
      <c r="I125" s="269"/>
      <c r="J125" s="269"/>
      <c r="K125" s="269"/>
      <c r="L125" s="269"/>
      <c r="M125" s="269"/>
      <c r="N125" s="269"/>
    </row>
    <row r="126" spans="2:14" ht="15" customHeight="1" thickBot="1"/>
    <row r="127" spans="2:14" ht="15" customHeight="1" thickTop="1">
      <c r="C127" s="347"/>
      <c r="D127" s="348"/>
      <c r="E127" s="348"/>
      <c r="F127" s="348"/>
      <c r="G127" s="348"/>
      <c r="H127" s="348"/>
      <c r="I127" s="348"/>
      <c r="J127" s="349"/>
    </row>
    <row r="128" spans="2:14" ht="15" customHeight="1">
      <c r="C128" s="350"/>
      <c r="D128" s="351" t="s">
        <v>129</v>
      </c>
      <c r="E128" s="351"/>
      <c r="F128" s="351"/>
      <c r="G128" s="351"/>
      <c r="H128" s="351"/>
      <c r="I128" s="351"/>
      <c r="J128" s="352"/>
    </row>
    <row r="129" spans="3:10" ht="15" customHeight="1">
      <c r="C129" s="350"/>
      <c r="D129" s="351" t="s">
        <v>398</v>
      </c>
      <c r="E129" s="351"/>
      <c r="F129" s="351"/>
      <c r="G129" s="351"/>
      <c r="H129" s="351"/>
      <c r="I129" s="351"/>
      <c r="J129" s="352"/>
    </row>
    <row r="130" spans="3:10" ht="15" customHeight="1">
      <c r="C130" s="350"/>
      <c r="D130" s="351" t="s">
        <v>151</v>
      </c>
      <c r="E130" s="351"/>
      <c r="F130" s="351"/>
      <c r="G130" s="351"/>
      <c r="H130" s="351"/>
      <c r="I130" s="351"/>
      <c r="J130" s="352"/>
    </row>
    <row r="131" spans="3:10" ht="15" customHeight="1">
      <c r="C131" s="350"/>
      <c r="D131" s="351" t="s">
        <v>128</v>
      </c>
      <c r="E131" s="351"/>
      <c r="F131" s="351"/>
      <c r="G131" s="351"/>
      <c r="H131" s="351"/>
      <c r="I131" s="351"/>
      <c r="J131" s="352"/>
    </row>
    <row r="132" spans="3:10" ht="15" customHeight="1" thickBot="1">
      <c r="C132" s="353"/>
      <c r="D132" s="354"/>
      <c r="E132" s="354"/>
      <c r="F132" s="354"/>
      <c r="G132" s="354"/>
      <c r="H132" s="354"/>
      <c r="I132" s="354"/>
      <c r="J132" s="355"/>
    </row>
    <row r="133" spans="3:10" ht="15" customHeight="1" thickTop="1"/>
  </sheetData>
  <mergeCells count="28">
    <mergeCell ref="D120:N122"/>
    <mergeCell ref="D72:N74"/>
    <mergeCell ref="D95:N97"/>
    <mergeCell ref="D20:N22"/>
    <mergeCell ref="D35:N35"/>
    <mergeCell ref="D44:N44"/>
    <mergeCell ref="D117:N119"/>
    <mergeCell ref="D68:N71"/>
    <mergeCell ref="D75:N80"/>
    <mergeCell ref="D81:N83"/>
    <mergeCell ref="D92:N94"/>
    <mergeCell ref="D84:N87"/>
    <mergeCell ref="D63:N65"/>
    <mergeCell ref="E23:N34"/>
    <mergeCell ref="D88:N91"/>
    <mergeCell ref="D102:N108"/>
    <mergeCell ref="D109:N113"/>
    <mergeCell ref="D98:N101"/>
    <mergeCell ref="C7:N16"/>
    <mergeCell ref="D45:N46"/>
    <mergeCell ref="D53:N56"/>
    <mergeCell ref="D52:N52"/>
    <mergeCell ref="D38:N39"/>
    <mergeCell ref="D37:N37"/>
    <mergeCell ref="D40:N40"/>
    <mergeCell ref="D41:N43"/>
    <mergeCell ref="D47:N47"/>
    <mergeCell ref="D48:N5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77"/>
  <sheetViews>
    <sheetView showGridLines="0" zoomScaleNormal="100" workbookViewId="0"/>
  </sheetViews>
  <sheetFormatPr defaultRowHeight="11.25"/>
  <cols>
    <col min="1" max="1" width="4" customWidth="1"/>
    <col min="2" max="2" width="4" style="84" customWidth="1"/>
    <col min="3" max="3" width="19.16406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277" t="s">
        <v>409</v>
      </c>
    </row>
    <row r="2" spans="1:10" ht="15" customHeight="1">
      <c r="A2" s="239"/>
    </row>
    <row r="3" spans="1:10" ht="20.100000000000001" customHeight="1">
      <c r="A3" s="239"/>
      <c r="B3" s="276" t="s">
        <v>226</v>
      </c>
      <c r="C3" s="281"/>
    </row>
    <row r="4" spans="1:10" ht="9.9499999999999993" customHeight="1"/>
    <row r="5" spans="1:10" ht="30" customHeight="1">
      <c r="B5" s="530" t="s">
        <v>120</v>
      </c>
      <c r="C5" s="531"/>
      <c r="D5" s="532" t="s">
        <v>399</v>
      </c>
      <c r="E5" s="533"/>
      <c r="F5" s="533"/>
      <c r="G5" s="533"/>
      <c r="H5" s="533"/>
      <c r="I5" s="533"/>
      <c r="J5" s="534"/>
    </row>
    <row r="6" spans="1:10" ht="20.100000000000001" customHeight="1">
      <c r="B6" s="243"/>
      <c r="C6" s="243"/>
      <c r="D6" s="126"/>
      <c r="E6" s="126"/>
      <c r="F6" s="126"/>
      <c r="G6" s="126"/>
      <c r="H6" s="126"/>
      <c r="I6" s="126"/>
      <c r="J6" s="126"/>
    </row>
    <row r="7" spans="1:10" ht="20.100000000000001" customHeight="1">
      <c r="B7" s="276" t="s">
        <v>227</v>
      </c>
      <c r="C7" s="282"/>
      <c r="D7" s="126"/>
      <c r="E7" s="126"/>
      <c r="F7" s="126"/>
      <c r="G7" s="126"/>
      <c r="H7" s="126"/>
      <c r="I7" s="126"/>
      <c r="J7" s="126"/>
    </row>
    <row r="8" spans="1:10" ht="9.9499999999999993" customHeight="1">
      <c r="B8" s="243"/>
      <c r="C8" s="243"/>
      <c r="D8" s="126"/>
      <c r="E8" s="126"/>
      <c r="F8" s="126"/>
      <c r="G8" s="126"/>
      <c r="H8" s="126"/>
      <c r="I8" s="126"/>
      <c r="J8" s="126"/>
    </row>
    <row r="9" spans="1:10" ht="15" customHeight="1">
      <c r="B9" s="402" t="s">
        <v>121</v>
      </c>
      <c r="C9" s="535" t="s">
        <v>402</v>
      </c>
      <c r="D9" s="536"/>
      <c r="E9" s="357" t="s">
        <v>143</v>
      </c>
    </row>
    <row r="10" spans="1:10" ht="20.100000000000001" customHeight="1">
      <c r="C10" s="248"/>
      <c r="D10" s="113"/>
      <c r="E10" s="275"/>
    </row>
    <row r="11" spans="1:10" ht="20.100000000000001" customHeight="1">
      <c r="B11" s="276" t="s">
        <v>230</v>
      </c>
      <c r="C11" s="283"/>
      <c r="D11" s="113"/>
      <c r="E11" s="275"/>
    </row>
    <row r="12" spans="1:10" ht="9.9499999999999993" customHeight="1">
      <c r="C12" s="248"/>
      <c r="D12" s="113"/>
      <c r="E12" s="163"/>
    </row>
    <row r="13" spans="1:10" ht="16.5">
      <c r="B13" s="359"/>
      <c r="C13" s="403" t="s">
        <v>137</v>
      </c>
      <c r="D13" s="361"/>
      <c r="E13" s="362" t="s">
        <v>231</v>
      </c>
    </row>
    <row r="14" spans="1:10" ht="15.75">
      <c r="B14" s="363">
        <v>1</v>
      </c>
      <c r="C14" s="364" t="s">
        <v>0</v>
      </c>
      <c r="D14" s="364"/>
      <c r="E14" s="365"/>
    </row>
    <row r="15" spans="1:10" ht="15.75">
      <c r="B15" s="363">
        <v>2</v>
      </c>
      <c r="C15" s="364" t="s">
        <v>1</v>
      </c>
      <c r="D15" s="364"/>
      <c r="E15" s="366"/>
    </row>
    <row r="16" spans="1:10" ht="15.75">
      <c r="B16" s="363">
        <v>3</v>
      </c>
      <c r="C16" s="364" t="s">
        <v>2</v>
      </c>
      <c r="D16" s="364"/>
      <c r="E16" s="366"/>
    </row>
    <row r="17" spans="2:5" ht="15.75">
      <c r="B17" s="363">
        <v>4</v>
      </c>
      <c r="C17" s="364" t="s">
        <v>3</v>
      </c>
      <c r="D17" s="364"/>
      <c r="E17" s="366"/>
    </row>
    <row r="18" spans="2:5" ht="15.75">
      <c r="B18" s="363">
        <v>5</v>
      </c>
      <c r="C18" s="364" t="s">
        <v>4</v>
      </c>
      <c r="D18" s="364"/>
      <c r="E18" s="366"/>
    </row>
    <row r="19" spans="2:5" ht="15.75">
      <c r="B19" s="367">
        <v>6</v>
      </c>
      <c r="C19" s="368" t="s">
        <v>5</v>
      </c>
      <c r="D19" s="368"/>
      <c r="E19" s="369"/>
    </row>
    <row r="20" spans="2:5" ht="15.75">
      <c r="B20" s="363">
        <v>7</v>
      </c>
      <c r="C20" s="364" t="s">
        <v>6</v>
      </c>
      <c r="D20" s="364"/>
      <c r="E20" s="366"/>
    </row>
    <row r="21" spans="2:5" ht="15.75">
      <c r="B21" s="363">
        <v>8</v>
      </c>
      <c r="C21" s="364" t="s">
        <v>7</v>
      </c>
      <c r="D21" s="364"/>
      <c r="E21" s="366"/>
    </row>
    <row r="22" spans="2:5" ht="15.75">
      <c r="B22" s="363">
        <v>9</v>
      </c>
      <c r="C22" s="364" t="s">
        <v>8</v>
      </c>
      <c r="D22" s="364"/>
      <c r="E22" s="366"/>
    </row>
    <row r="23" spans="2:5" ht="15.75">
      <c r="B23" s="370">
        <v>10</v>
      </c>
      <c r="C23" s="371" t="s">
        <v>9</v>
      </c>
      <c r="D23" s="371"/>
      <c r="E23" s="372"/>
    </row>
    <row r="24" spans="2:5" ht="15.75">
      <c r="B24" s="363">
        <v>11</v>
      </c>
      <c r="C24" s="364" t="s">
        <v>10</v>
      </c>
      <c r="D24" s="364"/>
      <c r="E24" s="366"/>
    </row>
    <row r="25" spans="2:5" ht="15.75">
      <c r="B25" s="363">
        <v>12</v>
      </c>
      <c r="C25" s="364" t="s">
        <v>11</v>
      </c>
      <c r="D25" s="364"/>
      <c r="E25" s="366"/>
    </row>
    <row r="26" spans="2:5" ht="15.75">
      <c r="B26" s="363">
        <v>13</v>
      </c>
      <c r="C26" s="364" t="s">
        <v>12</v>
      </c>
      <c r="D26" s="364"/>
      <c r="E26" s="366"/>
    </row>
    <row r="27" spans="2:5" ht="15.75">
      <c r="B27" s="363">
        <v>14</v>
      </c>
      <c r="C27" s="364" t="s">
        <v>13</v>
      </c>
      <c r="D27" s="364"/>
      <c r="E27" s="366"/>
    </row>
    <row r="28" spans="2:5" ht="15.75">
      <c r="B28" s="363">
        <v>15</v>
      </c>
      <c r="C28" s="364" t="s">
        <v>16</v>
      </c>
      <c r="D28" s="364"/>
      <c r="E28" s="366"/>
    </row>
    <row r="29" spans="2:5" ht="15.75">
      <c r="B29" s="367">
        <v>16</v>
      </c>
      <c r="C29" s="368" t="s">
        <v>152</v>
      </c>
      <c r="D29" s="368"/>
      <c r="E29" s="369"/>
    </row>
    <row r="30" spans="2:5" ht="15.75">
      <c r="B30" s="363">
        <v>17</v>
      </c>
      <c r="C30" s="364" t="s">
        <v>15</v>
      </c>
      <c r="D30" s="364"/>
      <c r="E30" s="366"/>
    </row>
    <row r="31" spans="2:5" ht="15.75">
      <c r="B31" s="363">
        <v>18</v>
      </c>
      <c r="C31" s="364" t="s">
        <v>17</v>
      </c>
      <c r="D31" s="364"/>
      <c r="E31" s="366"/>
    </row>
    <row r="32" spans="2:5" ht="15.75">
      <c r="B32" s="363">
        <v>19</v>
      </c>
      <c r="C32" s="364" t="s">
        <v>18</v>
      </c>
      <c r="D32" s="364"/>
      <c r="E32" s="366"/>
    </row>
    <row r="33" spans="2:5" ht="15.75">
      <c r="B33" s="370">
        <v>20</v>
      </c>
      <c r="C33" s="371" t="s">
        <v>19</v>
      </c>
      <c r="D33" s="371"/>
      <c r="E33" s="372"/>
    </row>
    <row r="34" spans="2:5" ht="15.75">
      <c r="B34" s="363">
        <v>21</v>
      </c>
      <c r="C34" s="364" t="s">
        <v>20</v>
      </c>
      <c r="D34" s="364"/>
      <c r="E34" s="366"/>
    </row>
    <row r="35" spans="2:5" ht="15.75">
      <c r="B35" s="363">
        <v>22</v>
      </c>
      <c r="C35" s="364" t="s">
        <v>153</v>
      </c>
      <c r="D35" s="364"/>
      <c r="E35" s="366"/>
    </row>
    <row r="36" spans="2:5" ht="15.75">
      <c r="B36" s="363">
        <v>23</v>
      </c>
      <c r="C36" s="364" t="s">
        <v>154</v>
      </c>
      <c r="D36" s="364"/>
      <c r="E36" s="366"/>
    </row>
    <row r="37" spans="2:5" ht="15.75">
      <c r="B37" s="363">
        <v>24</v>
      </c>
      <c r="C37" s="364" t="s">
        <v>21</v>
      </c>
      <c r="D37" s="364"/>
      <c r="E37" s="366"/>
    </row>
    <row r="38" spans="2:5" ht="15.75">
      <c r="B38" s="363">
        <v>25</v>
      </c>
      <c r="C38" s="364" t="s">
        <v>22</v>
      </c>
      <c r="D38" s="364"/>
      <c r="E38" s="366"/>
    </row>
    <row r="39" spans="2:5" ht="15.75">
      <c r="B39" s="367">
        <v>26</v>
      </c>
      <c r="C39" s="368" t="s">
        <v>23</v>
      </c>
      <c r="D39" s="368"/>
      <c r="E39" s="369"/>
    </row>
    <row r="40" spans="2:5" ht="15.75">
      <c r="B40" s="363">
        <v>27</v>
      </c>
      <c r="C40" s="364" t="s">
        <v>24</v>
      </c>
      <c r="D40" s="364"/>
      <c r="E40" s="366"/>
    </row>
    <row r="41" spans="2:5" ht="15.75">
      <c r="B41" s="363">
        <v>28</v>
      </c>
      <c r="C41" s="364" t="s">
        <v>25</v>
      </c>
      <c r="D41" s="364"/>
      <c r="E41" s="366"/>
    </row>
    <row r="42" spans="2:5" ht="15.75">
      <c r="B42" s="363">
        <v>29</v>
      </c>
      <c r="C42" s="364" t="s">
        <v>26</v>
      </c>
      <c r="D42" s="364"/>
      <c r="E42" s="366"/>
    </row>
    <row r="43" spans="2:5" ht="15.75">
      <c r="B43" s="370">
        <v>30</v>
      </c>
      <c r="C43" s="371" t="s">
        <v>27</v>
      </c>
      <c r="D43" s="371"/>
      <c r="E43" s="372"/>
    </row>
    <row r="44" spans="2:5" ht="15.75">
      <c r="B44" s="367">
        <v>31</v>
      </c>
      <c r="C44" s="368" t="s">
        <v>155</v>
      </c>
      <c r="D44" s="368"/>
      <c r="E44" s="369"/>
    </row>
    <row r="45" spans="2:5" ht="15.75">
      <c r="B45" s="363">
        <v>32</v>
      </c>
      <c r="C45" s="364" t="s">
        <v>156</v>
      </c>
      <c r="D45" s="364"/>
      <c r="E45" s="366"/>
    </row>
    <row r="46" spans="2:5" ht="15.75">
      <c r="B46" s="363">
        <v>33</v>
      </c>
      <c r="C46" s="364" t="s">
        <v>28</v>
      </c>
      <c r="D46" s="364"/>
      <c r="E46" s="366"/>
    </row>
    <row r="47" spans="2:5" ht="15.75">
      <c r="B47" s="363">
        <v>34</v>
      </c>
      <c r="C47" s="364" t="s">
        <v>29</v>
      </c>
      <c r="D47" s="364"/>
      <c r="E47" s="366"/>
    </row>
    <row r="48" spans="2:5" ht="15.75">
      <c r="B48" s="370">
        <v>35</v>
      </c>
      <c r="C48" s="371" t="s">
        <v>30</v>
      </c>
      <c r="D48" s="371"/>
      <c r="E48" s="372"/>
    </row>
    <row r="49" spans="2:10" ht="15.75">
      <c r="B49" s="373">
        <v>36</v>
      </c>
      <c r="C49" s="374" t="s">
        <v>31</v>
      </c>
      <c r="D49" s="374"/>
      <c r="E49" s="375"/>
    </row>
    <row r="50" spans="2:10" ht="15.75">
      <c r="B50" s="359"/>
      <c r="C50" s="360" t="s">
        <v>73</v>
      </c>
      <c r="D50" s="361"/>
      <c r="E50" s="376">
        <f>SUM(E14:E49)</f>
        <v>0</v>
      </c>
    </row>
    <row r="51" spans="2:10" ht="20.100000000000001" customHeight="1">
      <c r="B51" s="114"/>
      <c r="C51" s="126"/>
      <c r="D51" s="126"/>
      <c r="E51" s="86"/>
    </row>
    <row r="52" spans="2:10" ht="20.100000000000001" customHeight="1">
      <c r="B52" s="276" t="s">
        <v>279</v>
      </c>
      <c r="C52" s="282"/>
      <c r="D52" s="126"/>
      <c r="E52" s="126"/>
      <c r="F52" s="126"/>
      <c r="G52" s="126"/>
      <c r="H52" s="126"/>
      <c r="I52" s="126"/>
      <c r="J52" s="126"/>
    </row>
    <row r="53" spans="2:10" ht="9.9499999999999993" customHeight="1">
      <c r="B53" s="276"/>
      <c r="C53" s="282"/>
      <c r="D53" s="126"/>
      <c r="E53" s="126"/>
      <c r="F53" s="126"/>
      <c r="G53" s="126"/>
      <c r="H53" s="126"/>
      <c r="I53" s="126"/>
      <c r="J53" s="126"/>
    </row>
    <row r="54" spans="2:10" ht="15" customHeight="1">
      <c r="B54" s="402" t="s">
        <v>273</v>
      </c>
      <c r="C54" s="404" t="s">
        <v>274</v>
      </c>
      <c r="D54" s="405" t="s">
        <v>270</v>
      </c>
      <c r="E54" s="358"/>
    </row>
    <row r="55" spans="2:10" ht="7.5" customHeight="1">
      <c r="B55" s="402"/>
      <c r="C55" s="404"/>
      <c r="D55" s="404"/>
      <c r="E55" s="358"/>
    </row>
    <row r="56" spans="2:10" ht="15" customHeight="1">
      <c r="B56" s="406" t="s">
        <v>275</v>
      </c>
      <c r="C56" s="407" t="s">
        <v>276</v>
      </c>
      <c r="D56" s="404" t="s">
        <v>277</v>
      </c>
      <c r="E56" s="358"/>
    </row>
    <row r="57" spans="2:10" ht="15" customHeight="1">
      <c r="B57" s="406" t="s">
        <v>275</v>
      </c>
      <c r="C57" s="407" t="s">
        <v>270</v>
      </c>
      <c r="D57" s="404" t="s">
        <v>278</v>
      </c>
      <c r="E57" s="358"/>
    </row>
    <row r="58" spans="2:10" ht="15" customHeight="1"/>
    <row r="59" spans="2:10" ht="20.100000000000001" customHeight="1">
      <c r="B59" s="276" t="s">
        <v>280</v>
      </c>
      <c r="C59" s="126"/>
      <c r="D59" s="126"/>
      <c r="E59" s="86"/>
    </row>
    <row r="60" spans="2:10" ht="9.9499999999999993" customHeight="1"/>
    <row r="61" spans="2:10" ht="15" customHeight="1">
      <c r="B61" s="402" t="s">
        <v>121</v>
      </c>
      <c r="C61" s="408" t="s">
        <v>77</v>
      </c>
      <c r="D61" s="409"/>
      <c r="E61" s="410"/>
    </row>
    <row r="62" spans="2:10" ht="7.5" customHeight="1">
      <c r="B62" s="402"/>
      <c r="C62" s="404"/>
      <c r="D62" s="410"/>
      <c r="E62" s="410"/>
    </row>
    <row r="63" spans="2:10" ht="16.5">
      <c r="B63" s="402"/>
      <c r="C63" s="404" t="s">
        <v>416</v>
      </c>
      <c r="D63" s="411"/>
      <c r="E63" s="412"/>
    </row>
    <row r="64" spans="2:10" ht="16.5">
      <c r="B64" s="356"/>
      <c r="C64" s="522" t="s">
        <v>422</v>
      </c>
      <c r="D64" s="523">
        <v>0.64151100000000005</v>
      </c>
      <c r="E64" s="519"/>
    </row>
    <row r="65" spans="2:5" ht="16.5">
      <c r="B65" s="356"/>
      <c r="C65" s="522" t="s">
        <v>423</v>
      </c>
      <c r="D65" s="523">
        <v>0.58125599999999999</v>
      </c>
      <c r="E65" s="520"/>
    </row>
    <row r="66" spans="2:5" ht="16.5">
      <c r="B66" s="356"/>
      <c r="C66" s="522" t="s">
        <v>424</v>
      </c>
      <c r="D66" s="523">
        <v>0.61937399999999998</v>
      </c>
      <c r="E66" s="520"/>
    </row>
    <row r="67" spans="2:5" ht="16.5">
      <c r="B67" s="356"/>
      <c r="C67" s="522" t="s">
        <v>425</v>
      </c>
      <c r="D67" s="523">
        <v>0.60650899999999996</v>
      </c>
      <c r="E67" s="520"/>
    </row>
    <row r="68" spans="2:5" ht="16.5">
      <c r="B68" s="356"/>
      <c r="C68" s="522" t="s">
        <v>426</v>
      </c>
      <c r="D68" s="523">
        <v>0.59448400000000001</v>
      </c>
      <c r="E68" s="520"/>
    </row>
    <row r="69" spans="2:5" ht="16.5">
      <c r="B69" s="356"/>
      <c r="C69" s="522" t="s">
        <v>427</v>
      </c>
      <c r="D69" s="523">
        <f>AVERAGE(D64:D68)</f>
        <v>0.60862680000000002</v>
      </c>
      <c r="E69" s="520"/>
    </row>
    <row r="70" spans="2:5" ht="15" customHeight="1">
      <c r="B70" s="356"/>
      <c r="C70" s="519"/>
      <c r="D70" s="521"/>
      <c r="E70" s="521"/>
    </row>
    <row r="71" spans="2:5">
      <c r="C71" s="249"/>
    </row>
    <row r="72" spans="2:5">
      <c r="C72" s="249" t="s">
        <v>217</v>
      </c>
    </row>
    <row r="73" spans="2:5">
      <c r="C73" s="249" t="s">
        <v>140</v>
      </c>
    </row>
    <row r="74" spans="2:5">
      <c r="C74" s="250" t="s">
        <v>141</v>
      </c>
    </row>
    <row r="75" spans="2:5">
      <c r="C75" s="250" t="s">
        <v>142</v>
      </c>
    </row>
    <row r="76" spans="2:5">
      <c r="C76" s="250" t="s">
        <v>143</v>
      </c>
    </row>
    <row r="77" spans="2:5">
      <c r="C77" s="8"/>
    </row>
  </sheetData>
  <mergeCells count="3">
    <mergeCell ref="B5:C5"/>
    <mergeCell ref="D5:J5"/>
    <mergeCell ref="C9:D9"/>
  </mergeCells>
  <phoneticPr fontId="5"/>
  <dataValidations count="3">
    <dataValidation type="list" allowBlank="1" showInputMessage="1" showErrorMessage="1" sqref="E9">
      <formula1>$C$72:$C$76</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300" verticalDpi="300" r:id="rId1"/>
  <rowBreaks count="2" manualBreakCount="2">
    <brk id="70" max="9"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4"/>
  <sheetViews>
    <sheetView showGridLines="0" zoomScaleNormal="100" workbookViewId="0"/>
  </sheetViews>
  <sheetFormatPr defaultColWidth="9.33203125" defaultRowHeight="11.25"/>
  <cols>
    <col min="1" max="1" width="9.33203125" style="155"/>
    <col min="2" max="2" width="4.6640625" style="155" customWidth="1"/>
    <col min="3" max="3" width="23.33203125" style="155" customWidth="1"/>
    <col min="4" max="5" width="15.6640625" style="155" customWidth="1"/>
    <col min="6" max="6" width="15.6640625" style="155" bestFit="1" customWidth="1"/>
    <col min="7" max="16384" width="9.33203125" style="155"/>
  </cols>
  <sheetData>
    <row r="1" spans="1:8" ht="18" customHeight="1">
      <c r="A1" s="380" t="s">
        <v>81</v>
      </c>
      <c r="B1" s="154"/>
      <c r="C1" s="154"/>
      <c r="D1" s="154"/>
      <c r="E1" s="154"/>
      <c r="F1" s="154"/>
      <c r="G1" s="154"/>
      <c r="H1" s="154"/>
    </row>
    <row r="2" spans="1:8" ht="13.5" customHeight="1">
      <c r="A2" s="154"/>
      <c r="B2" s="154"/>
      <c r="C2" s="154"/>
      <c r="D2" s="154"/>
      <c r="E2" s="154"/>
      <c r="F2" s="154"/>
      <c r="G2" s="154"/>
      <c r="H2" s="154"/>
    </row>
    <row r="3" spans="1:8" ht="20.100000000000001" customHeight="1">
      <c r="A3" s="413" t="s">
        <v>98</v>
      </c>
      <c r="B3" s="162"/>
      <c r="C3" s="162"/>
      <c r="D3" s="156"/>
      <c r="E3" s="156"/>
      <c r="F3" s="156"/>
      <c r="G3" s="157"/>
      <c r="H3" s="157"/>
    </row>
    <row r="4" spans="1:8" ht="34.5" customHeight="1">
      <c r="A4" s="154"/>
      <c r="B4" s="541" t="str">
        <f>+データ入力表!D5</f>
        <v>（例）建設部門の県内需要が100億円増加した場合、本県経済に与える経済波及効果と税収効果を推計する。</v>
      </c>
      <c r="C4" s="541"/>
      <c r="D4" s="541"/>
      <c r="E4" s="541"/>
      <c r="F4" s="541"/>
      <c r="G4" s="541"/>
      <c r="H4" s="541"/>
    </row>
    <row r="5" spans="1:8" ht="12.95" customHeight="1">
      <c r="A5" s="154"/>
      <c r="B5" s="158"/>
      <c r="C5" s="158"/>
      <c r="D5" s="158"/>
      <c r="E5" s="158"/>
      <c r="F5" s="158"/>
      <c r="G5" s="158"/>
      <c r="H5" s="158"/>
    </row>
    <row r="6" spans="1:8" ht="20.100000000000001" customHeight="1">
      <c r="A6" s="413" t="s">
        <v>99</v>
      </c>
      <c r="B6" s="154"/>
      <c r="C6" s="158"/>
      <c r="D6" s="158"/>
      <c r="E6" s="158"/>
      <c r="F6" s="158"/>
      <c r="G6" s="154"/>
      <c r="H6" s="154"/>
    </row>
    <row r="7" spans="1:8" ht="36" customHeight="1">
      <c r="A7" s="154"/>
      <c r="B7" s="542"/>
      <c r="C7" s="543"/>
      <c r="D7" s="543"/>
      <c r="E7" s="543"/>
      <c r="F7" s="543"/>
      <c r="G7" s="543"/>
      <c r="H7" s="544"/>
    </row>
    <row r="8" spans="1:8" ht="12.95" customHeight="1">
      <c r="A8" s="154"/>
      <c r="B8" s="154"/>
      <c r="C8" s="154"/>
      <c r="D8" s="154"/>
      <c r="E8" s="154"/>
      <c r="F8" s="154"/>
      <c r="G8" s="154"/>
      <c r="H8" s="154"/>
    </row>
    <row r="9" spans="1:8" ht="20.100000000000001" customHeight="1">
      <c r="A9" s="414" t="s">
        <v>100</v>
      </c>
      <c r="B9" s="154"/>
      <c r="C9" s="154"/>
      <c r="D9" s="159"/>
      <c r="E9" s="154"/>
      <c r="F9" s="154"/>
      <c r="G9" s="154"/>
      <c r="H9" s="154"/>
    </row>
    <row r="10" spans="1:8" ht="15.75" customHeight="1">
      <c r="A10" s="298"/>
      <c r="B10" s="415"/>
      <c r="C10" s="415"/>
      <c r="D10" s="416" t="str">
        <f>+"(単位："&amp;データ入力表!E9&amp;")"</f>
        <v>(単位：円)</v>
      </c>
      <c r="E10" s="415"/>
      <c r="F10" s="154"/>
      <c r="G10" s="154"/>
      <c r="H10" s="154"/>
    </row>
    <row r="11" spans="1:8" ht="18" customHeight="1">
      <c r="A11" s="154"/>
      <c r="B11" s="507" t="s">
        <v>254</v>
      </c>
      <c r="C11" s="509"/>
      <c r="D11" s="417">
        <f>計算!C41</f>
        <v>0</v>
      </c>
      <c r="E11" s="415"/>
      <c r="F11" s="154"/>
      <c r="G11" s="154"/>
      <c r="H11" s="154"/>
    </row>
    <row r="12" spans="1:8" ht="18" customHeight="1">
      <c r="A12" s="154"/>
      <c r="B12" s="507" t="s">
        <v>255</v>
      </c>
      <c r="C12" s="509"/>
      <c r="D12" s="417">
        <f>計算!D41</f>
        <v>0</v>
      </c>
      <c r="E12" s="415"/>
      <c r="F12" s="154"/>
      <c r="G12" s="154"/>
      <c r="H12" s="154"/>
    </row>
    <row r="13" spans="1:8" ht="18" customHeight="1">
      <c r="A13" s="154"/>
      <c r="B13" s="507" t="s">
        <v>50</v>
      </c>
      <c r="C13" s="509"/>
      <c r="D13" s="418">
        <f>+データ入力表!D61</f>
        <v>0</v>
      </c>
      <c r="E13" s="419" t="s">
        <v>103</v>
      </c>
      <c r="F13" s="160"/>
      <c r="G13" s="160"/>
      <c r="H13" s="160"/>
    </row>
    <row r="14" spans="1:8" ht="12.95" customHeight="1">
      <c r="A14" s="154"/>
      <c r="B14" s="383"/>
      <c r="C14" s="383"/>
      <c r="D14" s="383"/>
      <c r="E14" s="383"/>
      <c r="F14" s="154"/>
      <c r="G14" s="154"/>
      <c r="H14" s="154"/>
    </row>
    <row r="15" spans="1:8" ht="20.100000000000001" customHeight="1">
      <c r="A15" s="414" t="s">
        <v>101</v>
      </c>
      <c r="B15" s="154"/>
      <c r="C15" s="154"/>
      <c r="D15" s="154"/>
      <c r="E15" s="154"/>
      <c r="F15" s="154"/>
      <c r="G15" s="154"/>
      <c r="H15" s="159"/>
    </row>
    <row r="16" spans="1:8" ht="20.100000000000001" customHeight="1">
      <c r="A16" s="378" t="s">
        <v>403</v>
      </c>
      <c r="B16" s="154"/>
      <c r="C16" s="154"/>
      <c r="D16" s="154"/>
      <c r="E16" s="154"/>
      <c r="F16" s="154"/>
      <c r="G16" s="154"/>
      <c r="H16" s="159"/>
    </row>
    <row r="17" spans="1:9" ht="18" customHeight="1">
      <c r="A17" s="154"/>
      <c r="B17" s="383"/>
      <c r="C17" s="383"/>
      <c r="D17" s="383"/>
      <c r="E17" s="383"/>
      <c r="F17" s="383"/>
      <c r="G17" s="383"/>
      <c r="H17" s="416" t="str">
        <f>+"(単位："&amp;データ入力表!E9&amp;"、人）"</f>
        <v>(単位：円、人）</v>
      </c>
    </row>
    <row r="18" spans="1:9" ht="18" customHeight="1">
      <c r="A18" s="154"/>
      <c r="B18" s="489"/>
      <c r="C18" s="490"/>
      <c r="D18" s="491" t="s">
        <v>82</v>
      </c>
      <c r="E18" s="492"/>
      <c r="F18" s="493"/>
      <c r="G18" s="491" t="s">
        <v>228</v>
      </c>
      <c r="H18" s="494"/>
    </row>
    <row r="19" spans="1:9" ht="18" customHeight="1">
      <c r="A19" s="154"/>
      <c r="B19" s="495"/>
      <c r="C19" s="496" t="s">
        <v>83</v>
      </c>
      <c r="D19" s="497"/>
      <c r="E19" s="548" t="s">
        <v>405</v>
      </c>
      <c r="F19" s="493"/>
      <c r="G19" s="498"/>
      <c r="H19" s="546" t="s">
        <v>406</v>
      </c>
    </row>
    <row r="20" spans="1:9" ht="18" customHeight="1">
      <c r="A20" s="154"/>
      <c r="B20" s="495"/>
      <c r="C20" s="496"/>
      <c r="D20" s="497"/>
      <c r="E20" s="549"/>
      <c r="F20" s="546" t="s">
        <v>404</v>
      </c>
      <c r="G20" s="498"/>
      <c r="H20" s="551"/>
    </row>
    <row r="21" spans="1:9" ht="18" customHeight="1">
      <c r="A21" s="154"/>
      <c r="B21" s="499"/>
      <c r="C21" s="500"/>
      <c r="D21" s="501"/>
      <c r="E21" s="550"/>
      <c r="F21" s="547"/>
      <c r="G21" s="502"/>
      <c r="H21" s="547"/>
    </row>
    <row r="22" spans="1:9" ht="18" customHeight="1">
      <c r="A22" s="154"/>
      <c r="B22" s="497" t="s">
        <v>42</v>
      </c>
      <c r="C22" s="496"/>
      <c r="D22" s="421">
        <f>+②表!R45</f>
        <v>0</v>
      </c>
      <c r="E22" s="421">
        <f>+②表!S45</f>
        <v>0</v>
      </c>
      <c r="F22" s="421">
        <f>+②表!T45</f>
        <v>0</v>
      </c>
      <c r="G22" s="421">
        <f>+②表!U45</f>
        <v>0</v>
      </c>
      <c r="H22" s="421">
        <f>+②表!V45</f>
        <v>0</v>
      </c>
      <c r="I22" s="161"/>
    </row>
    <row r="23" spans="1:9" ht="18" customHeight="1">
      <c r="A23" s="154"/>
      <c r="B23" s="495"/>
      <c r="C23" s="503" t="s">
        <v>220</v>
      </c>
      <c r="D23" s="422">
        <f>+②表!C45</f>
        <v>0</v>
      </c>
      <c r="E23" s="422">
        <f>+②表!D45</f>
        <v>0</v>
      </c>
      <c r="F23" s="422">
        <f>+②表!E45</f>
        <v>0</v>
      </c>
      <c r="G23" s="422">
        <f>+②表!F45</f>
        <v>0</v>
      </c>
      <c r="H23" s="422">
        <f>+②表!G45</f>
        <v>0</v>
      </c>
    </row>
    <row r="24" spans="1:9" ht="18" customHeight="1">
      <c r="A24" s="154"/>
      <c r="B24" s="504"/>
      <c r="C24" s="505" t="s">
        <v>92</v>
      </c>
      <c r="D24" s="423">
        <f>+②表!H45</f>
        <v>0</v>
      </c>
      <c r="E24" s="423">
        <f>+②表!I45</f>
        <v>0</v>
      </c>
      <c r="F24" s="423">
        <f>+②表!J45</f>
        <v>0</v>
      </c>
      <c r="G24" s="423">
        <f>+②表!K45</f>
        <v>0</v>
      </c>
      <c r="H24" s="423">
        <f>+②表!L45</f>
        <v>0</v>
      </c>
    </row>
    <row r="25" spans="1:9" ht="18" customHeight="1">
      <c r="A25" s="154"/>
      <c r="B25" s="499"/>
      <c r="C25" s="506" t="s">
        <v>93</v>
      </c>
      <c r="D25" s="424">
        <f>+②表!M45</f>
        <v>0</v>
      </c>
      <c r="E25" s="424">
        <f>+②表!N45</f>
        <v>0</v>
      </c>
      <c r="F25" s="424">
        <f>+②表!O45</f>
        <v>0</v>
      </c>
      <c r="G25" s="424">
        <f>+②表!P45</f>
        <v>0</v>
      </c>
      <c r="H25" s="424">
        <f>+②表!Q45</f>
        <v>0</v>
      </c>
    </row>
    <row r="26" spans="1:9" ht="18" customHeight="1">
      <c r="A26" s="154"/>
      <c r="B26" s="507" t="s">
        <v>413</v>
      </c>
      <c r="C26" s="508"/>
      <c r="D26" s="518" t="e">
        <f>ROUND((D22/D11),2)&amp;"倍"</f>
        <v>#DIV/0!</v>
      </c>
      <c r="E26" s="552" t="s">
        <v>414</v>
      </c>
      <c r="F26" s="553"/>
      <c r="G26" s="553"/>
      <c r="H26" s="553"/>
    </row>
    <row r="27" spans="1:9" ht="18" customHeight="1">
      <c r="A27" s="154"/>
      <c r="B27" s="420" t="s">
        <v>415</v>
      </c>
      <c r="C27" s="384"/>
      <c r="D27" s="387"/>
      <c r="E27" s="385"/>
      <c r="F27" s="386"/>
      <c r="G27" s="386"/>
      <c r="H27" s="386"/>
    </row>
    <row r="28" spans="1:9" ht="20.100000000000001" customHeight="1">
      <c r="A28" s="377" t="s">
        <v>319</v>
      </c>
      <c r="B28" s="154"/>
      <c r="C28" s="158"/>
      <c r="D28" s="154"/>
      <c r="E28" s="154"/>
      <c r="F28" s="154"/>
      <c r="G28" s="154"/>
      <c r="H28" s="154"/>
    </row>
    <row r="29" spans="1:9" ht="30.95" customHeight="1">
      <c r="A29" s="154"/>
      <c r="B29" s="539" t="s">
        <v>407</v>
      </c>
      <c r="C29" s="540"/>
      <c r="D29" s="417">
        <f>②表!W45</f>
        <v>0</v>
      </c>
      <c r="E29" s="158"/>
      <c r="F29" s="154"/>
      <c r="G29" s="154"/>
      <c r="H29" s="154"/>
    </row>
    <row r="30" spans="1:9" ht="30.95" customHeight="1">
      <c r="A30" s="154"/>
      <c r="B30" s="539" t="s">
        <v>408</v>
      </c>
      <c r="C30" s="545"/>
      <c r="D30" s="417">
        <f>②表!X45</f>
        <v>0</v>
      </c>
      <c r="E30" s="158"/>
      <c r="F30" s="154"/>
      <c r="G30" s="154"/>
      <c r="H30" s="154"/>
    </row>
    <row r="31" spans="1:9" ht="9.75" customHeight="1">
      <c r="A31" s="154"/>
      <c r="B31" s="154"/>
      <c r="C31" s="154"/>
      <c r="D31" s="154"/>
      <c r="E31" s="154"/>
      <c r="F31" s="154"/>
      <c r="G31" s="154"/>
      <c r="H31" s="154"/>
    </row>
    <row r="32" spans="1:9" ht="20.100000000000001" customHeight="1">
      <c r="A32" s="379" t="s">
        <v>102</v>
      </c>
      <c r="B32" s="154"/>
      <c r="C32" s="154"/>
      <c r="D32" s="154"/>
      <c r="E32" s="154"/>
      <c r="F32" s="154"/>
      <c r="G32" s="154"/>
      <c r="H32" s="154"/>
    </row>
    <row r="33" spans="1:8" ht="18" customHeight="1">
      <c r="A33" s="538" t="s">
        <v>401</v>
      </c>
      <c r="B33" s="538"/>
      <c r="C33" s="538"/>
      <c r="D33" s="538"/>
      <c r="E33" s="538"/>
      <c r="F33" s="538"/>
      <c r="G33" s="538"/>
      <c r="H33" s="538"/>
    </row>
    <row r="34" spans="1:8" ht="18" customHeight="1">
      <c r="A34" s="154"/>
      <c r="B34" s="382" t="s">
        <v>94</v>
      </c>
      <c r="C34" s="381"/>
      <c r="D34" s="154"/>
      <c r="E34" s="154"/>
      <c r="F34" s="154"/>
      <c r="G34" s="154"/>
      <c r="H34" s="154"/>
    </row>
    <row r="35" spans="1:8" ht="18" customHeight="1">
      <c r="A35" s="154"/>
      <c r="B35" s="382" t="s">
        <v>95</v>
      </c>
      <c r="C35" s="381"/>
      <c r="D35" s="154"/>
      <c r="E35" s="154"/>
      <c r="F35" s="154"/>
      <c r="G35" s="154"/>
      <c r="H35" s="154"/>
    </row>
    <row r="36" spans="1:8" ht="18" customHeight="1">
      <c r="A36" s="154"/>
      <c r="B36" s="382" t="s">
        <v>96</v>
      </c>
      <c r="C36" s="381"/>
      <c r="D36" s="154"/>
      <c r="E36" s="154"/>
      <c r="F36" s="154"/>
      <c r="G36" s="154"/>
      <c r="H36" s="154"/>
    </row>
    <row r="37" spans="1:8" ht="18" customHeight="1">
      <c r="A37" s="154"/>
      <c r="B37" s="382" t="s">
        <v>97</v>
      </c>
      <c r="C37" s="381"/>
      <c r="D37" s="154"/>
      <c r="E37" s="154"/>
      <c r="F37" s="154"/>
      <c r="G37" s="154"/>
      <c r="H37" s="154"/>
    </row>
    <row r="38" spans="1:8" ht="18" customHeight="1">
      <c r="A38" s="154"/>
      <c r="B38" s="382" t="s">
        <v>139</v>
      </c>
      <c r="C38" s="381"/>
      <c r="D38" s="154"/>
      <c r="E38" s="154"/>
      <c r="F38" s="154"/>
      <c r="G38" s="154"/>
      <c r="H38" s="154"/>
    </row>
    <row r="39" spans="1:8" ht="18" customHeight="1">
      <c r="A39" s="154"/>
      <c r="B39" s="382" t="s">
        <v>138</v>
      </c>
      <c r="C39" s="381"/>
      <c r="D39" s="154"/>
      <c r="E39" s="154"/>
      <c r="F39" s="154"/>
      <c r="G39" s="154"/>
      <c r="H39" s="154"/>
    </row>
    <row r="40" spans="1:8" ht="30" customHeight="1">
      <c r="A40" s="154"/>
      <c r="B40" s="537" t="s">
        <v>400</v>
      </c>
      <c r="C40" s="537"/>
      <c r="D40" s="537"/>
      <c r="E40" s="537"/>
      <c r="F40" s="537"/>
      <c r="G40" s="537"/>
      <c r="H40" s="537"/>
    </row>
    <row r="41" spans="1:8">
      <c r="A41" s="154"/>
      <c r="D41" s="154"/>
      <c r="E41" s="154"/>
      <c r="F41" s="154"/>
      <c r="G41" s="154"/>
      <c r="H41" s="154"/>
    </row>
    <row r="42" spans="1:8">
      <c r="A42" s="154"/>
      <c r="B42" s="154"/>
      <c r="C42" s="154"/>
      <c r="D42" s="154"/>
      <c r="E42" s="154"/>
      <c r="F42" s="154"/>
      <c r="G42" s="154"/>
      <c r="H42" s="154"/>
    </row>
    <row r="43" spans="1:8">
      <c r="A43" s="154"/>
      <c r="B43" s="154"/>
      <c r="C43" s="154"/>
      <c r="D43" s="154"/>
      <c r="E43" s="154"/>
      <c r="F43" s="154"/>
      <c r="G43" s="154"/>
      <c r="H43" s="154"/>
    </row>
    <row r="44" spans="1:8">
      <c r="A44" s="154"/>
      <c r="B44" s="160"/>
      <c r="C44" s="160"/>
      <c r="D44" s="160"/>
      <c r="E44" s="160"/>
      <c r="F44" s="160"/>
      <c r="G44" s="160"/>
      <c r="H44" s="160"/>
    </row>
  </sheetData>
  <mergeCells count="10">
    <mergeCell ref="B40:H40"/>
    <mergeCell ref="A33:H33"/>
    <mergeCell ref="B29:C29"/>
    <mergeCell ref="B4:H4"/>
    <mergeCell ref="B7:H7"/>
    <mergeCell ref="B30:C30"/>
    <mergeCell ref="F20:F21"/>
    <mergeCell ref="E19:E21"/>
    <mergeCell ref="H19:H21"/>
    <mergeCell ref="E26:H26"/>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46"/>
  <sheetViews>
    <sheetView showGridLines="0" zoomScaleNormal="100" workbookViewId="0">
      <pane xSplit="2" ySplit="8" topLeftCell="D9" activePane="bottomRight" state="frozen"/>
      <selection activeCell="M1" sqref="M1"/>
      <selection pane="topRight" activeCell="M1" sqref="M1"/>
      <selection pane="bottomLeft" activeCell="M1" sqref="M1"/>
      <selection pane="bottomRight"/>
    </sheetView>
  </sheetViews>
  <sheetFormatPr defaultColWidth="9.33203125" defaultRowHeight="11.25"/>
  <cols>
    <col min="1" max="1" width="4.6640625" style="31" bestFit="1" customWidth="1"/>
    <col min="2" max="2" width="27.1640625" style="31" bestFit="1" customWidth="1"/>
    <col min="3" max="3" width="9.5" style="31" bestFit="1" customWidth="1"/>
    <col min="4" max="22" width="9.33203125" style="31"/>
    <col min="23" max="24" width="10.83203125" style="31" customWidth="1"/>
    <col min="25" max="16384" width="9.33203125" style="31"/>
  </cols>
  <sheetData>
    <row r="1" spans="1:24" ht="18.75" customHeight="1">
      <c r="A1" s="425" t="s">
        <v>304</v>
      </c>
      <c r="D1" s="245"/>
      <c r="E1" s="244"/>
      <c r="F1" s="388" t="s">
        <v>305</v>
      </c>
      <c r="G1" s="488" t="str">
        <f>+データ入力表!D5</f>
        <v>（例）建設部門の県内需要が100億円増加した場合、本県経済に与える経済波及効果と税収効果を推計する。</v>
      </c>
      <c r="V1" s="116"/>
    </row>
    <row r="2" spans="1:24" s="244" customFormat="1" ht="23.25" customHeight="1">
      <c r="V2" s="245"/>
      <c r="W2" s="245"/>
      <c r="X2" s="393" t="str">
        <f>+"(単位："&amp;データ入力表!E9&amp;"）"</f>
        <v>(単位：円）</v>
      </c>
    </row>
    <row r="3" spans="1:24" ht="15.95" customHeight="1">
      <c r="A3" s="426"/>
      <c r="B3" s="427"/>
      <c r="C3" s="480" t="s">
        <v>88</v>
      </c>
      <c r="D3" s="481"/>
      <c r="E3" s="481"/>
      <c r="F3" s="481"/>
      <c r="G3" s="481"/>
      <c r="H3" s="482" t="s">
        <v>89</v>
      </c>
      <c r="I3" s="483"/>
      <c r="J3" s="483"/>
      <c r="K3" s="483"/>
      <c r="L3" s="483"/>
      <c r="M3" s="484" t="s">
        <v>90</v>
      </c>
      <c r="N3" s="485"/>
      <c r="O3" s="485"/>
      <c r="P3" s="485"/>
      <c r="Q3" s="485"/>
      <c r="R3" s="486" t="s">
        <v>91</v>
      </c>
      <c r="S3" s="487"/>
      <c r="T3" s="487"/>
      <c r="U3" s="487"/>
      <c r="V3" s="487"/>
      <c r="W3" s="554" t="s">
        <v>329</v>
      </c>
      <c r="X3" s="555"/>
    </row>
    <row r="4" spans="1:24" ht="15.95" customHeight="1">
      <c r="A4" s="428"/>
      <c r="B4" s="429"/>
      <c r="C4" s="442" t="s">
        <v>84</v>
      </c>
      <c r="D4" s="443"/>
      <c r="E4" s="444"/>
      <c r="F4" s="445"/>
      <c r="G4" s="445"/>
      <c r="H4" s="446" t="s">
        <v>84</v>
      </c>
      <c r="I4" s="447"/>
      <c r="J4" s="448"/>
      <c r="K4" s="449"/>
      <c r="L4" s="449"/>
      <c r="M4" s="450" t="s">
        <v>84</v>
      </c>
      <c r="N4" s="451"/>
      <c r="O4" s="452"/>
      <c r="P4" s="453"/>
      <c r="Q4" s="453"/>
      <c r="R4" s="454" t="s">
        <v>84</v>
      </c>
      <c r="S4" s="455"/>
      <c r="T4" s="456"/>
      <c r="U4" s="457"/>
      <c r="V4" s="457"/>
      <c r="W4" s="556" t="s">
        <v>407</v>
      </c>
      <c r="X4" s="556" t="s">
        <v>408</v>
      </c>
    </row>
    <row r="5" spans="1:24" ht="15.95" customHeight="1">
      <c r="A5" s="428"/>
      <c r="B5" s="441" t="s">
        <v>85</v>
      </c>
      <c r="C5" s="458"/>
      <c r="D5" s="459" t="s">
        <v>86</v>
      </c>
      <c r="E5" s="460"/>
      <c r="F5" s="561" t="s">
        <v>411</v>
      </c>
      <c r="G5" s="561" t="s">
        <v>412</v>
      </c>
      <c r="H5" s="461"/>
      <c r="I5" s="462" t="s">
        <v>86</v>
      </c>
      <c r="J5" s="463"/>
      <c r="K5" s="565" t="s">
        <v>411</v>
      </c>
      <c r="L5" s="565" t="s">
        <v>412</v>
      </c>
      <c r="M5" s="464"/>
      <c r="N5" s="465" t="s">
        <v>86</v>
      </c>
      <c r="O5" s="466"/>
      <c r="P5" s="569" t="s">
        <v>411</v>
      </c>
      <c r="Q5" s="569" t="s">
        <v>412</v>
      </c>
      <c r="R5" s="432"/>
      <c r="S5" s="467" t="s">
        <v>86</v>
      </c>
      <c r="T5" s="468"/>
      <c r="U5" s="573" t="s">
        <v>411</v>
      </c>
      <c r="V5" s="573" t="s">
        <v>412</v>
      </c>
      <c r="W5" s="557"/>
      <c r="X5" s="557"/>
    </row>
    <row r="6" spans="1:24" ht="15.95" customHeight="1">
      <c r="A6" s="428"/>
      <c r="B6" s="429"/>
      <c r="C6" s="458"/>
      <c r="D6" s="469"/>
      <c r="E6" s="559" t="s">
        <v>410</v>
      </c>
      <c r="F6" s="561"/>
      <c r="G6" s="561"/>
      <c r="H6" s="461"/>
      <c r="I6" s="470"/>
      <c r="J6" s="563" t="s">
        <v>410</v>
      </c>
      <c r="K6" s="565"/>
      <c r="L6" s="565"/>
      <c r="M6" s="464"/>
      <c r="N6" s="471"/>
      <c r="O6" s="567" t="s">
        <v>410</v>
      </c>
      <c r="P6" s="569"/>
      <c r="Q6" s="569"/>
      <c r="R6" s="432"/>
      <c r="S6" s="472"/>
      <c r="T6" s="571" t="s">
        <v>410</v>
      </c>
      <c r="U6" s="573"/>
      <c r="V6" s="573"/>
      <c r="W6" s="557"/>
      <c r="X6" s="557"/>
    </row>
    <row r="7" spans="1:24" ht="15.95" customHeight="1">
      <c r="A7" s="430"/>
      <c r="B7" s="431"/>
      <c r="C7" s="473"/>
      <c r="D7" s="474"/>
      <c r="E7" s="560"/>
      <c r="F7" s="562"/>
      <c r="G7" s="562"/>
      <c r="H7" s="475"/>
      <c r="I7" s="476"/>
      <c r="J7" s="564"/>
      <c r="K7" s="566"/>
      <c r="L7" s="566"/>
      <c r="M7" s="477"/>
      <c r="N7" s="478"/>
      <c r="O7" s="568"/>
      <c r="P7" s="570"/>
      <c r="Q7" s="570"/>
      <c r="R7" s="438"/>
      <c r="S7" s="479"/>
      <c r="T7" s="572"/>
      <c r="U7" s="574"/>
      <c r="V7" s="574"/>
      <c r="W7" s="558"/>
      <c r="X7" s="558"/>
    </row>
    <row r="8" spans="1:24" ht="15.75" hidden="1">
      <c r="A8" s="428"/>
      <c r="B8" s="429"/>
      <c r="C8" s="64"/>
      <c r="D8" s="129"/>
      <c r="E8" s="143"/>
      <c r="F8" s="60"/>
      <c r="G8" s="60"/>
      <c r="H8" s="64"/>
      <c r="I8" s="129"/>
      <c r="J8" s="143"/>
      <c r="K8" s="60"/>
      <c r="L8" s="60"/>
      <c r="M8" s="64"/>
      <c r="N8" s="129"/>
      <c r="O8" s="143"/>
      <c r="P8" s="60"/>
      <c r="Q8" s="60"/>
      <c r="R8" s="64" t="s">
        <v>84</v>
      </c>
      <c r="S8" s="129" t="s">
        <v>86</v>
      </c>
      <c r="T8" s="143" t="s">
        <v>104</v>
      </c>
      <c r="U8" s="60"/>
      <c r="V8" s="60"/>
      <c r="W8" s="60"/>
      <c r="X8" s="60"/>
    </row>
    <row r="9" spans="1:24" ht="15" customHeight="1">
      <c r="A9" s="432">
        <v>1</v>
      </c>
      <c r="B9" s="433" t="s">
        <v>0</v>
      </c>
      <c r="C9" s="138">
        <f>計算!D5</f>
        <v>0</v>
      </c>
      <c r="D9" s="139">
        <f>計算!E5</f>
        <v>0</v>
      </c>
      <c r="E9" s="140">
        <f>計算!F5</f>
        <v>0</v>
      </c>
      <c r="F9" s="63">
        <f>計算!X5</f>
        <v>0</v>
      </c>
      <c r="G9" s="63">
        <f>計算!AB5</f>
        <v>0</v>
      </c>
      <c r="H9" s="138">
        <f>計算!J5</f>
        <v>0</v>
      </c>
      <c r="I9" s="139">
        <f>計算!K5</f>
        <v>0</v>
      </c>
      <c r="J9" s="140">
        <f>計算!L5</f>
        <v>0</v>
      </c>
      <c r="K9" s="63">
        <f>計算!Y5</f>
        <v>0</v>
      </c>
      <c r="L9" s="63">
        <f>計算!AC5</f>
        <v>0</v>
      </c>
      <c r="M9" s="138">
        <f>計算!R5</f>
        <v>0</v>
      </c>
      <c r="N9" s="139">
        <f>計算!S5</f>
        <v>0</v>
      </c>
      <c r="O9" s="140">
        <f>計算!T5</f>
        <v>0</v>
      </c>
      <c r="P9" s="63">
        <f>計算!Z5</f>
        <v>0</v>
      </c>
      <c r="Q9" s="63">
        <f>計算!AD5</f>
        <v>0</v>
      </c>
      <c r="R9" s="138">
        <f>+C9+H9+M9</f>
        <v>0</v>
      </c>
      <c r="S9" s="139">
        <f>+D9+I9+N9</f>
        <v>0</v>
      </c>
      <c r="T9" s="140">
        <f>+E9+J9+O9</f>
        <v>0</v>
      </c>
      <c r="U9" s="63">
        <f>+F9+K9+P9</f>
        <v>0</v>
      </c>
      <c r="V9" s="63">
        <f>+G9+L9+Q9</f>
        <v>0</v>
      </c>
      <c r="W9" s="63"/>
      <c r="X9" s="63"/>
    </row>
    <row r="10" spans="1:24" ht="15" customHeight="1">
      <c r="A10" s="432">
        <v>2</v>
      </c>
      <c r="B10" s="433" t="s">
        <v>1</v>
      </c>
      <c r="C10" s="141">
        <f>計算!D6</f>
        <v>0</v>
      </c>
      <c r="D10" s="142">
        <f>計算!E6</f>
        <v>0</v>
      </c>
      <c r="E10" s="143">
        <f>計算!F6</f>
        <v>0</v>
      </c>
      <c r="F10" s="60">
        <f>計算!X6</f>
        <v>0</v>
      </c>
      <c r="G10" s="60">
        <f>計算!AB6</f>
        <v>0</v>
      </c>
      <c r="H10" s="141">
        <f>計算!J6</f>
        <v>0</v>
      </c>
      <c r="I10" s="142">
        <f>計算!K6</f>
        <v>0</v>
      </c>
      <c r="J10" s="143">
        <f>計算!L6</f>
        <v>0</v>
      </c>
      <c r="K10" s="60">
        <f>計算!Y6</f>
        <v>0</v>
      </c>
      <c r="L10" s="60">
        <f>計算!AC6</f>
        <v>0</v>
      </c>
      <c r="M10" s="141">
        <f>計算!R6</f>
        <v>0</v>
      </c>
      <c r="N10" s="142">
        <f>計算!S6</f>
        <v>0</v>
      </c>
      <c r="O10" s="143">
        <f>計算!T6</f>
        <v>0</v>
      </c>
      <c r="P10" s="60">
        <f>計算!Z6</f>
        <v>0</v>
      </c>
      <c r="Q10" s="60">
        <f>計算!AD6</f>
        <v>0</v>
      </c>
      <c r="R10" s="141">
        <f t="shared" ref="R10:R44" si="0">+C10+H10+M10</f>
        <v>0</v>
      </c>
      <c r="S10" s="142">
        <f t="shared" ref="S10:S44" si="1">+D10+I10+N10</f>
        <v>0</v>
      </c>
      <c r="T10" s="143">
        <f t="shared" ref="T10:T44" si="2">+E10+J10+O10</f>
        <v>0</v>
      </c>
      <c r="U10" s="60">
        <f t="shared" ref="U10:U44" si="3">+F10+K10+P10</f>
        <v>0</v>
      </c>
      <c r="V10" s="60">
        <f t="shared" ref="V10:V44" si="4">+G10+L10+Q10</f>
        <v>0</v>
      </c>
      <c r="W10" s="60"/>
      <c r="X10" s="60"/>
    </row>
    <row r="11" spans="1:24" ht="15" customHeight="1">
      <c r="A11" s="432">
        <v>3</v>
      </c>
      <c r="B11" s="433" t="s">
        <v>2</v>
      </c>
      <c r="C11" s="141">
        <f>計算!D7</f>
        <v>0</v>
      </c>
      <c r="D11" s="142">
        <f>計算!E7</f>
        <v>0</v>
      </c>
      <c r="E11" s="143">
        <f>計算!F7</f>
        <v>0</v>
      </c>
      <c r="F11" s="60">
        <f>計算!X7</f>
        <v>0</v>
      </c>
      <c r="G11" s="60">
        <f>計算!AB7</f>
        <v>0</v>
      </c>
      <c r="H11" s="141">
        <f>計算!J7</f>
        <v>0</v>
      </c>
      <c r="I11" s="142">
        <f>計算!K7</f>
        <v>0</v>
      </c>
      <c r="J11" s="143">
        <f>計算!L7</f>
        <v>0</v>
      </c>
      <c r="K11" s="60">
        <f>計算!Y7</f>
        <v>0</v>
      </c>
      <c r="L11" s="60">
        <f>計算!AC7</f>
        <v>0</v>
      </c>
      <c r="M11" s="141">
        <f>計算!R7</f>
        <v>0</v>
      </c>
      <c r="N11" s="142">
        <f>計算!S7</f>
        <v>0</v>
      </c>
      <c r="O11" s="143">
        <f>計算!T7</f>
        <v>0</v>
      </c>
      <c r="P11" s="60">
        <f>計算!Z7</f>
        <v>0</v>
      </c>
      <c r="Q11" s="60">
        <f>計算!AD7</f>
        <v>0</v>
      </c>
      <c r="R11" s="141">
        <f t="shared" si="0"/>
        <v>0</v>
      </c>
      <c r="S11" s="142">
        <f t="shared" si="1"/>
        <v>0</v>
      </c>
      <c r="T11" s="143">
        <f t="shared" si="2"/>
        <v>0</v>
      </c>
      <c r="U11" s="60">
        <f t="shared" si="3"/>
        <v>0</v>
      </c>
      <c r="V11" s="60">
        <f t="shared" si="4"/>
        <v>0</v>
      </c>
      <c r="W11" s="60"/>
      <c r="X11" s="60"/>
    </row>
    <row r="12" spans="1:24" ht="15" customHeight="1">
      <c r="A12" s="432">
        <v>6</v>
      </c>
      <c r="B12" s="433" t="s">
        <v>3</v>
      </c>
      <c r="C12" s="141">
        <f>計算!D8</f>
        <v>0</v>
      </c>
      <c r="D12" s="142">
        <f>計算!E8</f>
        <v>0</v>
      </c>
      <c r="E12" s="143">
        <f>計算!F8</f>
        <v>0</v>
      </c>
      <c r="F12" s="60">
        <f>計算!X8</f>
        <v>0</v>
      </c>
      <c r="G12" s="60">
        <f>計算!AB8</f>
        <v>0</v>
      </c>
      <c r="H12" s="141">
        <f>計算!J8</f>
        <v>0</v>
      </c>
      <c r="I12" s="142">
        <f>計算!K8</f>
        <v>0</v>
      </c>
      <c r="J12" s="143">
        <f>計算!L8</f>
        <v>0</v>
      </c>
      <c r="K12" s="60">
        <f>計算!Y8</f>
        <v>0</v>
      </c>
      <c r="L12" s="60">
        <f>計算!AC8</f>
        <v>0</v>
      </c>
      <c r="M12" s="141">
        <f>計算!R8</f>
        <v>0</v>
      </c>
      <c r="N12" s="142">
        <f>計算!S8</f>
        <v>0</v>
      </c>
      <c r="O12" s="143">
        <f>計算!T8</f>
        <v>0</v>
      </c>
      <c r="P12" s="60">
        <f>計算!Z8</f>
        <v>0</v>
      </c>
      <c r="Q12" s="60">
        <f>計算!AD8</f>
        <v>0</v>
      </c>
      <c r="R12" s="141">
        <f t="shared" si="0"/>
        <v>0</v>
      </c>
      <c r="S12" s="142">
        <f t="shared" si="1"/>
        <v>0</v>
      </c>
      <c r="T12" s="143">
        <f t="shared" si="2"/>
        <v>0</v>
      </c>
      <c r="U12" s="60">
        <f t="shared" si="3"/>
        <v>0</v>
      </c>
      <c r="V12" s="60">
        <f t="shared" si="4"/>
        <v>0</v>
      </c>
      <c r="W12" s="60"/>
      <c r="X12" s="60"/>
    </row>
    <row r="13" spans="1:24" ht="15" customHeight="1">
      <c r="A13" s="432">
        <v>11</v>
      </c>
      <c r="B13" s="433" t="s">
        <v>4</v>
      </c>
      <c r="C13" s="141">
        <f>計算!D9</f>
        <v>0</v>
      </c>
      <c r="D13" s="142">
        <f>計算!E9</f>
        <v>0</v>
      </c>
      <c r="E13" s="143">
        <f>計算!F9</f>
        <v>0</v>
      </c>
      <c r="F13" s="60">
        <f>計算!X9</f>
        <v>0</v>
      </c>
      <c r="G13" s="60">
        <f>計算!AB9</f>
        <v>0</v>
      </c>
      <c r="H13" s="141">
        <f>計算!J9</f>
        <v>0</v>
      </c>
      <c r="I13" s="142">
        <f>計算!K9</f>
        <v>0</v>
      </c>
      <c r="J13" s="143">
        <f>計算!L9</f>
        <v>0</v>
      </c>
      <c r="K13" s="60">
        <f>計算!Y9</f>
        <v>0</v>
      </c>
      <c r="L13" s="60">
        <f>計算!AC9</f>
        <v>0</v>
      </c>
      <c r="M13" s="141">
        <f>計算!R9</f>
        <v>0</v>
      </c>
      <c r="N13" s="142">
        <f>計算!S9</f>
        <v>0</v>
      </c>
      <c r="O13" s="143">
        <f>計算!T9</f>
        <v>0</v>
      </c>
      <c r="P13" s="60">
        <f>計算!Z9</f>
        <v>0</v>
      </c>
      <c r="Q13" s="60">
        <f>計算!AD9</f>
        <v>0</v>
      </c>
      <c r="R13" s="141">
        <f t="shared" si="0"/>
        <v>0</v>
      </c>
      <c r="S13" s="142">
        <f t="shared" si="1"/>
        <v>0</v>
      </c>
      <c r="T13" s="143">
        <f t="shared" si="2"/>
        <v>0</v>
      </c>
      <c r="U13" s="60">
        <f t="shared" si="3"/>
        <v>0</v>
      </c>
      <c r="V13" s="60">
        <f t="shared" si="4"/>
        <v>0</v>
      </c>
      <c r="W13" s="60"/>
      <c r="X13" s="60"/>
    </row>
    <row r="14" spans="1:24" ht="15" customHeight="1">
      <c r="A14" s="434">
        <v>15</v>
      </c>
      <c r="B14" s="435" t="s">
        <v>5</v>
      </c>
      <c r="C14" s="149">
        <f>計算!D10</f>
        <v>0</v>
      </c>
      <c r="D14" s="150">
        <f>計算!E10</f>
        <v>0</v>
      </c>
      <c r="E14" s="130">
        <f>計算!F10</f>
        <v>0</v>
      </c>
      <c r="F14" s="67">
        <f>計算!X10</f>
        <v>0</v>
      </c>
      <c r="G14" s="67">
        <f>計算!AB10</f>
        <v>0</v>
      </c>
      <c r="H14" s="149">
        <f>計算!J10</f>
        <v>0</v>
      </c>
      <c r="I14" s="150">
        <f>計算!K10</f>
        <v>0</v>
      </c>
      <c r="J14" s="130">
        <f>計算!L10</f>
        <v>0</v>
      </c>
      <c r="K14" s="67">
        <f>計算!Y10</f>
        <v>0</v>
      </c>
      <c r="L14" s="67">
        <f>計算!AC10</f>
        <v>0</v>
      </c>
      <c r="M14" s="149">
        <f>計算!R10</f>
        <v>0</v>
      </c>
      <c r="N14" s="150">
        <f>計算!S10</f>
        <v>0</v>
      </c>
      <c r="O14" s="130">
        <f>計算!T10</f>
        <v>0</v>
      </c>
      <c r="P14" s="67">
        <f>計算!Z10</f>
        <v>0</v>
      </c>
      <c r="Q14" s="67">
        <f>計算!AD10</f>
        <v>0</v>
      </c>
      <c r="R14" s="149">
        <f t="shared" si="0"/>
        <v>0</v>
      </c>
      <c r="S14" s="150">
        <f t="shared" si="1"/>
        <v>0</v>
      </c>
      <c r="T14" s="130">
        <f t="shared" si="2"/>
        <v>0</v>
      </c>
      <c r="U14" s="67">
        <f t="shared" si="3"/>
        <v>0</v>
      </c>
      <c r="V14" s="67">
        <f t="shared" si="4"/>
        <v>0</v>
      </c>
      <c r="W14" s="67"/>
      <c r="X14" s="67"/>
    </row>
    <row r="15" spans="1:24" ht="15" customHeight="1">
      <c r="A15" s="432">
        <v>16</v>
      </c>
      <c r="B15" s="433" t="s">
        <v>6</v>
      </c>
      <c r="C15" s="141">
        <f>計算!D11</f>
        <v>0</v>
      </c>
      <c r="D15" s="142">
        <f>計算!E11</f>
        <v>0</v>
      </c>
      <c r="E15" s="143">
        <f>計算!F11</f>
        <v>0</v>
      </c>
      <c r="F15" s="60">
        <f>計算!X11</f>
        <v>0</v>
      </c>
      <c r="G15" s="60">
        <f>計算!AB11</f>
        <v>0</v>
      </c>
      <c r="H15" s="141">
        <f>計算!J11</f>
        <v>0</v>
      </c>
      <c r="I15" s="142">
        <f>計算!K11</f>
        <v>0</v>
      </c>
      <c r="J15" s="143">
        <f>計算!L11</f>
        <v>0</v>
      </c>
      <c r="K15" s="60">
        <f>計算!Y11</f>
        <v>0</v>
      </c>
      <c r="L15" s="60">
        <f>計算!AC11</f>
        <v>0</v>
      </c>
      <c r="M15" s="141">
        <f>計算!R11</f>
        <v>0</v>
      </c>
      <c r="N15" s="142">
        <f>計算!S11</f>
        <v>0</v>
      </c>
      <c r="O15" s="143">
        <f>計算!T11</f>
        <v>0</v>
      </c>
      <c r="P15" s="60">
        <f>計算!Z11</f>
        <v>0</v>
      </c>
      <c r="Q15" s="60">
        <f>計算!AD11</f>
        <v>0</v>
      </c>
      <c r="R15" s="141">
        <f t="shared" si="0"/>
        <v>0</v>
      </c>
      <c r="S15" s="142">
        <f t="shared" si="1"/>
        <v>0</v>
      </c>
      <c r="T15" s="143">
        <f t="shared" si="2"/>
        <v>0</v>
      </c>
      <c r="U15" s="60">
        <f t="shared" si="3"/>
        <v>0</v>
      </c>
      <c r="V15" s="60">
        <f t="shared" si="4"/>
        <v>0</v>
      </c>
      <c r="W15" s="60"/>
      <c r="X15" s="60"/>
    </row>
    <row r="16" spans="1:24" ht="15" customHeight="1">
      <c r="A16" s="432">
        <v>20</v>
      </c>
      <c r="B16" s="433" t="s">
        <v>7</v>
      </c>
      <c r="C16" s="141">
        <f>計算!D12</f>
        <v>0</v>
      </c>
      <c r="D16" s="142">
        <f>計算!E12</f>
        <v>0</v>
      </c>
      <c r="E16" s="143">
        <f>計算!F12</f>
        <v>0</v>
      </c>
      <c r="F16" s="60">
        <f>計算!X12</f>
        <v>0</v>
      </c>
      <c r="G16" s="60">
        <f>計算!AB12</f>
        <v>0</v>
      </c>
      <c r="H16" s="141">
        <f>計算!J12</f>
        <v>0</v>
      </c>
      <c r="I16" s="142">
        <f>計算!K12</f>
        <v>0</v>
      </c>
      <c r="J16" s="143">
        <f>計算!L12</f>
        <v>0</v>
      </c>
      <c r="K16" s="60">
        <f>計算!Y12</f>
        <v>0</v>
      </c>
      <c r="L16" s="60">
        <f>計算!AC12</f>
        <v>0</v>
      </c>
      <c r="M16" s="141">
        <f>計算!R12</f>
        <v>0</v>
      </c>
      <c r="N16" s="142">
        <f>計算!S12</f>
        <v>0</v>
      </c>
      <c r="O16" s="143">
        <f>計算!T12</f>
        <v>0</v>
      </c>
      <c r="P16" s="60">
        <f>計算!Z12</f>
        <v>0</v>
      </c>
      <c r="Q16" s="60">
        <f>計算!AD12</f>
        <v>0</v>
      </c>
      <c r="R16" s="141">
        <f t="shared" si="0"/>
        <v>0</v>
      </c>
      <c r="S16" s="142">
        <f t="shared" si="1"/>
        <v>0</v>
      </c>
      <c r="T16" s="143">
        <f t="shared" si="2"/>
        <v>0</v>
      </c>
      <c r="U16" s="60">
        <f t="shared" si="3"/>
        <v>0</v>
      </c>
      <c r="V16" s="60">
        <f t="shared" si="4"/>
        <v>0</v>
      </c>
      <c r="W16" s="60"/>
      <c r="X16" s="60"/>
    </row>
    <row r="17" spans="1:24" ht="15" customHeight="1">
      <c r="A17" s="432">
        <v>21</v>
      </c>
      <c r="B17" s="433" t="s">
        <v>8</v>
      </c>
      <c r="C17" s="141">
        <f>計算!D13</f>
        <v>0</v>
      </c>
      <c r="D17" s="142">
        <f>計算!E13</f>
        <v>0</v>
      </c>
      <c r="E17" s="143">
        <f>計算!F13</f>
        <v>0</v>
      </c>
      <c r="F17" s="60">
        <f>計算!X13</f>
        <v>0</v>
      </c>
      <c r="G17" s="60">
        <f>計算!AB13</f>
        <v>0</v>
      </c>
      <c r="H17" s="141">
        <f>計算!J13</f>
        <v>0</v>
      </c>
      <c r="I17" s="142">
        <f>計算!K13</f>
        <v>0</v>
      </c>
      <c r="J17" s="143">
        <f>計算!L13</f>
        <v>0</v>
      </c>
      <c r="K17" s="60">
        <f>計算!Y13</f>
        <v>0</v>
      </c>
      <c r="L17" s="60">
        <f>計算!AC13</f>
        <v>0</v>
      </c>
      <c r="M17" s="141">
        <f>計算!R13</f>
        <v>0</v>
      </c>
      <c r="N17" s="142">
        <f>計算!S13</f>
        <v>0</v>
      </c>
      <c r="O17" s="143">
        <f>計算!T13</f>
        <v>0</v>
      </c>
      <c r="P17" s="60">
        <f>計算!Z13</f>
        <v>0</v>
      </c>
      <c r="Q17" s="60">
        <f>計算!AD13</f>
        <v>0</v>
      </c>
      <c r="R17" s="141">
        <f t="shared" si="0"/>
        <v>0</v>
      </c>
      <c r="S17" s="142">
        <f t="shared" si="1"/>
        <v>0</v>
      </c>
      <c r="T17" s="143">
        <f t="shared" si="2"/>
        <v>0</v>
      </c>
      <c r="U17" s="60">
        <f t="shared" si="3"/>
        <v>0</v>
      </c>
      <c r="V17" s="60">
        <f t="shared" si="4"/>
        <v>0</v>
      </c>
      <c r="W17" s="60"/>
      <c r="X17" s="60"/>
    </row>
    <row r="18" spans="1:24" ht="15" customHeight="1">
      <c r="A18" s="436">
        <v>25</v>
      </c>
      <c r="B18" s="437" t="s">
        <v>9</v>
      </c>
      <c r="C18" s="151">
        <f>計算!D14</f>
        <v>0</v>
      </c>
      <c r="D18" s="152">
        <f>計算!E14</f>
        <v>0</v>
      </c>
      <c r="E18" s="153">
        <f>計算!F14</f>
        <v>0</v>
      </c>
      <c r="F18" s="68">
        <f>計算!X14</f>
        <v>0</v>
      </c>
      <c r="G18" s="68">
        <f>計算!AB14</f>
        <v>0</v>
      </c>
      <c r="H18" s="151">
        <f>計算!J14</f>
        <v>0</v>
      </c>
      <c r="I18" s="152">
        <f>計算!K14</f>
        <v>0</v>
      </c>
      <c r="J18" s="153">
        <f>計算!L14</f>
        <v>0</v>
      </c>
      <c r="K18" s="68">
        <f>計算!Y14</f>
        <v>0</v>
      </c>
      <c r="L18" s="68">
        <f>計算!AC14</f>
        <v>0</v>
      </c>
      <c r="M18" s="151">
        <f>計算!R14</f>
        <v>0</v>
      </c>
      <c r="N18" s="152">
        <f>計算!S14</f>
        <v>0</v>
      </c>
      <c r="O18" s="153">
        <f>計算!T14</f>
        <v>0</v>
      </c>
      <c r="P18" s="68">
        <f>計算!Z14</f>
        <v>0</v>
      </c>
      <c r="Q18" s="68">
        <f>計算!AD14</f>
        <v>0</v>
      </c>
      <c r="R18" s="151">
        <f t="shared" si="0"/>
        <v>0</v>
      </c>
      <c r="S18" s="152">
        <f t="shared" si="1"/>
        <v>0</v>
      </c>
      <c r="T18" s="153">
        <f t="shared" si="2"/>
        <v>0</v>
      </c>
      <c r="U18" s="68">
        <f t="shared" si="3"/>
        <v>0</v>
      </c>
      <c r="V18" s="68">
        <f t="shared" si="4"/>
        <v>0</v>
      </c>
      <c r="W18" s="60"/>
      <c r="X18" s="60"/>
    </row>
    <row r="19" spans="1:24" ht="15" customHeight="1">
      <c r="A19" s="432">
        <v>26</v>
      </c>
      <c r="B19" s="433" t="s">
        <v>10</v>
      </c>
      <c r="C19" s="141">
        <f>計算!D15</f>
        <v>0</v>
      </c>
      <c r="D19" s="142">
        <f>計算!E15</f>
        <v>0</v>
      </c>
      <c r="E19" s="143">
        <f>計算!F15</f>
        <v>0</v>
      </c>
      <c r="F19" s="60">
        <f>計算!X15</f>
        <v>0</v>
      </c>
      <c r="G19" s="60">
        <f>計算!AB15</f>
        <v>0</v>
      </c>
      <c r="H19" s="141">
        <f>計算!J15</f>
        <v>0</v>
      </c>
      <c r="I19" s="142">
        <f>計算!K15</f>
        <v>0</v>
      </c>
      <c r="J19" s="143">
        <f>計算!L15</f>
        <v>0</v>
      </c>
      <c r="K19" s="60">
        <f>計算!Y15</f>
        <v>0</v>
      </c>
      <c r="L19" s="60">
        <f>計算!AC15</f>
        <v>0</v>
      </c>
      <c r="M19" s="141">
        <f>計算!R15</f>
        <v>0</v>
      </c>
      <c r="N19" s="142">
        <f>計算!S15</f>
        <v>0</v>
      </c>
      <c r="O19" s="143">
        <f>計算!T15</f>
        <v>0</v>
      </c>
      <c r="P19" s="60">
        <f>計算!Z15</f>
        <v>0</v>
      </c>
      <c r="Q19" s="60">
        <f>計算!AD15</f>
        <v>0</v>
      </c>
      <c r="R19" s="141">
        <f t="shared" si="0"/>
        <v>0</v>
      </c>
      <c r="S19" s="142">
        <f t="shared" si="1"/>
        <v>0</v>
      </c>
      <c r="T19" s="143">
        <f t="shared" si="2"/>
        <v>0</v>
      </c>
      <c r="U19" s="60">
        <f t="shared" si="3"/>
        <v>0</v>
      </c>
      <c r="V19" s="60">
        <f t="shared" si="4"/>
        <v>0</v>
      </c>
      <c r="W19" s="67"/>
      <c r="X19" s="67"/>
    </row>
    <row r="20" spans="1:24" ht="15" customHeight="1">
      <c r="A20" s="432">
        <v>27</v>
      </c>
      <c r="B20" s="433" t="s">
        <v>11</v>
      </c>
      <c r="C20" s="141">
        <f>計算!D16</f>
        <v>0</v>
      </c>
      <c r="D20" s="142">
        <f>計算!E16</f>
        <v>0</v>
      </c>
      <c r="E20" s="143">
        <f>計算!F16</f>
        <v>0</v>
      </c>
      <c r="F20" s="60">
        <f>計算!X16</f>
        <v>0</v>
      </c>
      <c r="G20" s="60">
        <f>計算!AB16</f>
        <v>0</v>
      </c>
      <c r="H20" s="141">
        <f>計算!J16</f>
        <v>0</v>
      </c>
      <c r="I20" s="142">
        <f>計算!K16</f>
        <v>0</v>
      </c>
      <c r="J20" s="143">
        <f>計算!L16</f>
        <v>0</v>
      </c>
      <c r="K20" s="60">
        <f>計算!Y16</f>
        <v>0</v>
      </c>
      <c r="L20" s="60">
        <f>計算!AC16</f>
        <v>0</v>
      </c>
      <c r="M20" s="141">
        <f>計算!R16</f>
        <v>0</v>
      </c>
      <c r="N20" s="142">
        <f>計算!S16</f>
        <v>0</v>
      </c>
      <c r="O20" s="143">
        <f>計算!T16</f>
        <v>0</v>
      </c>
      <c r="P20" s="60">
        <f>計算!Z16</f>
        <v>0</v>
      </c>
      <c r="Q20" s="60">
        <f>計算!AD16</f>
        <v>0</v>
      </c>
      <c r="R20" s="141">
        <f t="shared" si="0"/>
        <v>0</v>
      </c>
      <c r="S20" s="142">
        <f t="shared" si="1"/>
        <v>0</v>
      </c>
      <c r="T20" s="143">
        <f t="shared" si="2"/>
        <v>0</v>
      </c>
      <c r="U20" s="60">
        <f t="shared" si="3"/>
        <v>0</v>
      </c>
      <c r="V20" s="60">
        <f t="shared" si="4"/>
        <v>0</v>
      </c>
      <c r="W20" s="60"/>
      <c r="X20" s="60"/>
    </row>
    <row r="21" spans="1:24" ht="15" customHeight="1">
      <c r="A21" s="432">
        <v>28</v>
      </c>
      <c r="B21" s="433" t="s">
        <v>12</v>
      </c>
      <c r="C21" s="141">
        <f>計算!D17</f>
        <v>0</v>
      </c>
      <c r="D21" s="142">
        <f>計算!E17</f>
        <v>0</v>
      </c>
      <c r="E21" s="143">
        <f>計算!F17</f>
        <v>0</v>
      </c>
      <c r="F21" s="60">
        <f>計算!X17</f>
        <v>0</v>
      </c>
      <c r="G21" s="60">
        <f>計算!AB17</f>
        <v>0</v>
      </c>
      <c r="H21" s="141">
        <f>計算!J17</f>
        <v>0</v>
      </c>
      <c r="I21" s="142">
        <f>計算!K17</f>
        <v>0</v>
      </c>
      <c r="J21" s="143">
        <f>計算!L17</f>
        <v>0</v>
      </c>
      <c r="K21" s="60">
        <f>計算!Y17</f>
        <v>0</v>
      </c>
      <c r="L21" s="60">
        <f>計算!AC17</f>
        <v>0</v>
      </c>
      <c r="M21" s="141">
        <f>計算!R17</f>
        <v>0</v>
      </c>
      <c r="N21" s="142">
        <f>計算!S17</f>
        <v>0</v>
      </c>
      <c r="O21" s="143">
        <f>計算!T17</f>
        <v>0</v>
      </c>
      <c r="P21" s="60">
        <f>計算!Z17</f>
        <v>0</v>
      </c>
      <c r="Q21" s="60">
        <f>計算!AD17</f>
        <v>0</v>
      </c>
      <c r="R21" s="141">
        <f t="shared" si="0"/>
        <v>0</v>
      </c>
      <c r="S21" s="142">
        <f t="shared" si="1"/>
        <v>0</v>
      </c>
      <c r="T21" s="143">
        <f t="shared" si="2"/>
        <v>0</v>
      </c>
      <c r="U21" s="60">
        <f t="shared" si="3"/>
        <v>0</v>
      </c>
      <c r="V21" s="60">
        <f t="shared" si="4"/>
        <v>0</v>
      </c>
      <c r="W21" s="60"/>
      <c r="X21" s="60"/>
    </row>
    <row r="22" spans="1:24" ht="15" customHeight="1">
      <c r="A22" s="432">
        <v>29</v>
      </c>
      <c r="B22" s="433" t="s">
        <v>13</v>
      </c>
      <c r="C22" s="141">
        <f>計算!D18</f>
        <v>0</v>
      </c>
      <c r="D22" s="142">
        <f>計算!E18</f>
        <v>0</v>
      </c>
      <c r="E22" s="143">
        <f>計算!F18</f>
        <v>0</v>
      </c>
      <c r="F22" s="60">
        <f>計算!X18</f>
        <v>0</v>
      </c>
      <c r="G22" s="60">
        <f>計算!AB18</f>
        <v>0</v>
      </c>
      <c r="H22" s="141">
        <f>計算!J18</f>
        <v>0</v>
      </c>
      <c r="I22" s="142">
        <f>計算!K18</f>
        <v>0</v>
      </c>
      <c r="J22" s="143">
        <f>計算!L18</f>
        <v>0</v>
      </c>
      <c r="K22" s="60">
        <f>計算!Y18</f>
        <v>0</v>
      </c>
      <c r="L22" s="60">
        <f>計算!AC18</f>
        <v>0</v>
      </c>
      <c r="M22" s="141">
        <f>計算!R18</f>
        <v>0</v>
      </c>
      <c r="N22" s="142">
        <f>計算!S18</f>
        <v>0</v>
      </c>
      <c r="O22" s="143">
        <f>計算!T18</f>
        <v>0</v>
      </c>
      <c r="P22" s="60">
        <f>計算!Z18</f>
        <v>0</v>
      </c>
      <c r="Q22" s="60">
        <f>計算!AD18</f>
        <v>0</v>
      </c>
      <c r="R22" s="141">
        <f t="shared" si="0"/>
        <v>0</v>
      </c>
      <c r="S22" s="142">
        <f t="shared" si="1"/>
        <v>0</v>
      </c>
      <c r="T22" s="143">
        <f t="shared" si="2"/>
        <v>0</v>
      </c>
      <c r="U22" s="60">
        <f t="shared" si="3"/>
        <v>0</v>
      </c>
      <c r="V22" s="60">
        <f t="shared" si="4"/>
        <v>0</v>
      </c>
      <c r="W22" s="60"/>
      <c r="X22" s="60"/>
    </row>
    <row r="23" spans="1:24" ht="15" customHeight="1">
      <c r="A23" s="432">
        <v>32</v>
      </c>
      <c r="B23" s="433" t="s">
        <v>16</v>
      </c>
      <c r="C23" s="141">
        <f>計算!D19</f>
        <v>0</v>
      </c>
      <c r="D23" s="142">
        <f>計算!E19</f>
        <v>0</v>
      </c>
      <c r="E23" s="143">
        <f>計算!F19</f>
        <v>0</v>
      </c>
      <c r="F23" s="60">
        <f>計算!X19</f>
        <v>0</v>
      </c>
      <c r="G23" s="60">
        <f>計算!AB19</f>
        <v>0</v>
      </c>
      <c r="H23" s="141">
        <f>計算!J19</f>
        <v>0</v>
      </c>
      <c r="I23" s="142">
        <f>計算!K19</f>
        <v>0</v>
      </c>
      <c r="J23" s="143">
        <f>計算!L19</f>
        <v>0</v>
      </c>
      <c r="K23" s="60">
        <f>計算!Y19</f>
        <v>0</v>
      </c>
      <c r="L23" s="60">
        <f>計算!AC19</f>
        <v>0</v>
      </c>
      <c r="M23" s="141">
        <f>計算!R19</f>
        <v>0</v>
      </c>
      <c r="N23" s="142">
        <f>計算!S19</f>
        <v>0</v>
      </c>
      <c r="O23" s="143">
        <f>計算!T19</f>
        <v>0</v>
      </c>
      <c r="P23" s="60">
        <f>計算!Z19</f>
        <v>0</v>
      </c>
      <c r="Q23" s="60">
        <f>計算!AD19</f>
        <v>0</v>
      </c>
      <c r="R23" s="141">
        <f t="shared" si="0"/>
        <v>0</v>
      </c>
      <c r="S23" s="142">
        <f t="shared" si="1"/>
        <v>0</v>
      </c>
      <c r="T23" s="143">
        <f t="shared" si="2"/>
        <v>0</v>
      </c>
      <c r="U23" s="60">
        <f t="shared" si="3"/>
        <v>0</v>
      </c>
      <c r="V23" s="60">
        <f t="shared" si="4"/>
        <v>0</v>
      </c>
      <c r="W23" s="68"/>
      <c r="X23" s="68"/>
    </row>
    <row r="24" spans="1:24" ht="15" customHeight="1">
      <c r="A24" s="434">
        <v>33</v>
      </c>
      <c r="B24" s="435" t="s">
        <v>14</v>
      </c>
      <c r="C24" s="149">
        <f>計算!D20</f>
        <v>0</v>
      </c>
      <c r="D24" s="150">
        <f>計算!E20</f>
        <v>0</v>
      </c>
      <c r="E24" s="130">
        <f>計算!F20</f>
        <v>0</v>
      </c>
      <c r="F24" s="67">
        <f>計算!X20</f>
        <v>0</v>
      </c>
      <c r="G24" s="67">
        <f>計算!AB20</f>
        <v>0</v>
      </c>
      <c r="H24" s="149">
        <f>計算!J20</f>
        <v>0</v>
      </c>
      <c r="I24" s="150">
        <f>計算!K20</f>
        <v>0</v>
      </c>
      <c r="J24" s="130">
        <f>計算!L20</f>
        <v>0</v>
      </c>
      <c r="K24" s="67">
        <f>計算!Y20</f>
        <v>0</v>
      </c>
      <c r="L24" s="67">
        <f>計算!AC20</f>
        <v>0</v>
      </c>
      <c r="M24" s="149">
        <f>計算!R20</f>
        <v>0</v>
      </c>
      <c r="N24" s="150">
        <f>計算!S20</f>
        <v>0</v>
      </c>
      <c r="O24" s="130">
        <f>計算!T20</f>
        <v>0</v>
      </c>
      <c r="P24" s="67">
        <f>計算!Z20</f>
        <v>0</v>
      </c>
      <c r="Q24" s="67">
        <f>計算!AD20</f>
        <v>0</v>
      </c>
      <c r="R24" s="149">
        <f t="shared" si="0"/>
        <v>0</v>
      </c>
      <c r="S24" s="150">
        <f t="shared" si="1"/>
        <v>0</v>
      </c>
      <c r="T24" s="130">
        <f t="shared" si="2"/>
        <v>0</v>
      </c>
      <c r="U24" s="67">
        <f t="shared" si="3"/>
        <v>0</v>
      </c>
      <c r="V24" s="67">
        <f t="shared" si="4"/>
        <v>0</v>
      </c>
      <c r="W24" s="60"/>
      <c r="X24" s="60"/>
    </row>
    <row r="25" spans="1:24" ht="15" customHeight="1">
      <c r="A25" s="432">
        <v>34</v>
      </c>
      <c r="B25" s="433" t="s">
        <v>15</v>
      </c>
      <c r="C25" s="141">
        <f>計算!D21</f>
        <v>0</v>
      </c>
      <c r="D25" s="142">
        <f>計算!E21</f>
        <v>0</v>
      </c>
      <c r="E25" s="143">
        <f>計算!F21</f>
        <v>0</v>
      </c>
      <c r="F25" s="60">
        <f>計算!X21</f>
        <v>0</v>
      </c>
      <c r="G25" s="60">
        <f>計算!AB21</f>
        <v>0</v>
      </c>
      <c r="H25" s="141">
        <f>計算!J21</f>
        <v>0</v>
      </c>
      <c r="I25" s="142">
        <f>計算!K21</f>
        <v>0</v>
      </c>
      <c r="J25" s="143">
        <f>計算!L21</f>
        <v>0</v>
      </c>
      <c r="K25" s="60">
        <f>計算!Y21</f>
        <v>0</v>
      </c>
      <c r="L25" s="60">
        <f>計算!AC21</f>
        <v>0</v>
      </c>
      <c r="M25" s="141">
        <f>計算!R21</f>
        <v>0</v>
      </c>
      <c r="N25" s="142">
        <f>計算!S21</f>
        <v>0</v>
      </c>
      <c r="O25" s="143">
        <f>計算!T21</f>
        <v>0</v>
      </c>
      <c r="P25" s="60">
        <f>計算!Z21</f>
        <v>0</v>
      </c>
      <c r="Q25" s="60">
        <f>計算!AD21</f>
        <v>0</v>
      </c>
      <c r="R25" s="141">
        <f t="shared" si="0"/>
        <v>0</v>
      </c>
      <c r="S25" s="142">
        <f t="shared" si="1"/>
        <v>0</v>
      </c>
      <c r="T25" s="143">
        <f t="shared" si="2"/>
        <v>0</v>
      </c>
      <c r="U25" s="60">
        <f t="shared" si="3"/>
        <v>0</v>
      </c>
      <c r="V25" s="60">
        <f t="shared" si="4"/>
        <v>0</v>
      </c>
      <c r="W25" s="60"/>
      <c r="X25" s="60"/>
    </row>
    <row r="26" spans="1:24" ht="15" customHeight="1">
      <c r="A26" s="432">
        <v>35</v>
      </c>
      <c r="B26" s="433" t="s">
        <v>17</v>
      </c>
      <c r="C26" s="141">
        <f>計算!D22</f>
        <v>0</v>
      </c>
      <c r="D26" s="142">
        <f>計算!E22</f>
        <v>0</v>
      </c>
      <c r="E26" s="143">
        <f>計算!F22</f>
        <v>0</v>
      </c>
      <c r="F26" s="60">
        <f>計算!X22</f>
        <v>0</v>
      </c>
      <c r="G26" s="60">
        <f>計算!AB22</f>
        <v>0</v>
      </c>
      <c r="H26" s="141">
        <f>計算!J22</f>
        <v>0</v>
      </c>
      <c r="I26" s="142">
        <f>計算!K22</f>
        <v>0</v>
      </c>
      <c r="J26" s="143">
        <f>計算!L22</f>
        <v>0</v>
      </c>
      <c r="K26" s="60">
        <f>計算!Y22</f>
        <v>0</v>
      </c>
      <c r="L26" s="60">
        <f>計算!AC22</f>
        <v>0</v>
      </c>
      <c r="M26" s="141">
        <f>計算!R22</f>
        <v>0</v>
      </c>
      <c r="N26" s="142">
        <f>計算!S22</f>
        <v>0</v>
      </c>
      <c r="O26" s="143">
        <f>計算!T22</f>
        <v>0</v>
      </c>
      <c r="P26" s="60">
        <f>計算!Z22</f>
        <v>0</v>
      </c>
      <c r="Q26" s="60">
        <f>計算!AD22</f>
        <v>0</v>
      </c>
      <c r="R26" s="141">
        <f t="shared" si="0"/>
        <v>0</v>
      </c>
      <c r="S26" s="142">
        <f t="shared" si="1"/>
        <v>0</v>
      </c>
      <c r="T26" s="143">
        <f t="shared" si="2"/>
        <v>0</v>
      </c>
      <c r="U26" s="60">
        <f t="shared" si="3"/>
        <v>0</v>
      </c>
      <c r="V26" s="60">
        <f t="shared" si="4"/>
        <v>0</v>
      </c>
      <c r="W26" s="60"/>
      <c r="X26" s="60"/>
    </row>
    <row r="27" spans="1:24" ht="15" customHeight="1">
      <c r="A27" s="432">
        <v>39</v>
      </c>
      <c r="B27" s="433" t="s">
        <v>18</v>
      </c>
      <c r="C27" s="141">
        <f>計算!D23</f>
        <v>0</v>
      </c>
      <c r="D27" s="142">
        <f>計算!E23</f>
        <v>0</v>
      </c>
      <c r="E27" s="143">
        <f>計算!F23</f>
        <v>0</v>
      </c>
      <c r="F27" s="60">
        <f>計算!X23</f>
        <v>0</v>
      </c>
      <c r="G27" s="60">
        <f>計算!AB23</f>
        <v>0</v>
      </c>
      <c r="H27" s="141">
        <f>計算!J23</f>
        <v>0</v>
      </c>
      <c r="I27" s="142">
        <f>計算!K23</f>
        <v>0</v>
      </c>
      <c r="J27" s="143">
        <f>計算!L23</f>
        <v>0</v>
      </c>
      <c r="K27" s="60">
        <f>計算!Y23</f>
        <v>0</v>
      </c>
      <c r="L27" s="60">
        <f>計算!AC23</f>
        <v>0</v>
      </c>
      <c r="M27" s="141">
        <f>計算!R23</f>
        <v>0</v>
      </c>
      <c r="N27" s="142">
        <f>計算!S23</f>
        <v>0</v>
      </c>
      <c r="O27" s="143">
        <f>計算!T23</f>
        <v>0</v>
      </c>
      <c r="P27" s="60">
        <f>計算!Z23</f>
        <v>0</v>
      </c>
      <c r="Q27" s="60">
        <f>計算!AD23</f>
        <v>0</v>
      </c>
      <c r="R27" s="141">
        <f t="shared" si="0"/>
        <v>0</v>
      </c>
      <c r="S27" s="142">
        <f t="shared" si="1"/>
        <v>0</v>
      </c>
      <c r="T27" s="143">
        <f t="shared" si="2"/>
        <v>0</v>
      </c>
      <c r="U27" s="60">
        <f t="shared" si="3"/>
        <v>0</v>
      </c>
      <c r="V27" s="60">
        <f t="shared" si="4"/>
        <v>0</v>
      </c>
      <c r="W27" s="60"/>
      <c r="X27" s="60"/>
    </row>
    <row r="28" spans="1:24" ht="15" customHeight="1">
      <c r="A28" s="436">
        <v>41</v>
      </c>
      <c r="B28" s="437" t="s">
        <v>19</v>
      </c>
      <c r="C28" s="151">
        <f>計算!D24</f>
        <v>0</v>
      </c>
      <c r="D28" s="152">
        <f>計算!E24</f>
        <v>0</v>
      </c>
      <c r="E28" s="153">
        <f>計算!F24</f>
        <v>0</v>
      </c>
      <c r="F28" s="68">
        <f>計算!X24</f>
        <v>0</v>
      </c>
      <c r="G28" s="68">
        <f>計算!AB24</f>
        <v>0</v>
      </c>
      <c r="H28" s="151">
        <f>計算!J24</f>
        <v>0</v>
      </c>
      <c r="I28" s="152">
        <f>計算!K24</f>
        <v>0</v>
      </c>
      <c r="J28" s="153">
        <f>計算!L24</f>
        <v>0</v>
      </c>
      <c r="K28" s="68">
        <f>計算!Y24</f>
        <v>0</v>
      </c>
      <c r="L28" s="68">
        <f>計算!AC24</f>
        <v>0</v>
      </c>
      <c r="M28" s="151">
        <f>計算!R24</f>
        <v>0</v>
      </c>
      <c r="N28" s="152">
        <f>計算!S24</f>
        <v>0</v>
      </c>
      <c r="O28" s="153">
        <f>計算!T24</f>
        <v>0</v>
      </c>
      <c r="P28" s="68">
        <f>計算!Z24</f>
        <v>0</v>
      </c>
      <c r="Q28" s="68">
        <f>計算!AD24</f>
        <v>0</v>
      </c>
      <c r="R28" s="151">
        <f t="shared" si="0"/>
        <v>0</v>
      </c>
      <c r="S28" s="152">
        <f t="shared" si="1"/>
        <v>0</v>
      </c>
      <c r="T28" s="153">
        <f t="shared" si="2"/>
        <v>0</v>
      </c>
      <c r="U28" s="68">
        <f t="shared" si="3"/>
        <v>0</v>
      </c>
      <c r="V28" s="68">
        <f t="shared" si="4"/>
        <v>0</v>
      </c>
      <c r="W28" s="68"/>
      <c r="X28" s="68"/>
    </row>
    <row r="29" spans="1:24" ht="15" customHeight="1">
      <c r="A29" s="432">
        <v>46</v>
      </c>
      <c r="B29" s="433" t="s">
        <v>20</v>
      </c>
      <c r="C29" s="141">
        <f>計算!D25</f>
        <v>0</v>
      </c>
      <c r="D29" s="142">
        <f>計算!E25</f>
        <v>0</v>
      </c>
      <c r="E29" s="143">
        <f>計算!F25</f>
        <v>0</v>
      </c>
      <c r="F29" s="60">
        <f>計算!X25</f>
        <v>0</v>
      </c>
      <c r="G29" s="60">
        <f>計算!AB25</f>
        <v>0</v>
      </c>
      <c r="H29" s="141">
        <f>計算!J25</f>
        <v>0</v>
      </c>
      <c r="I29" s="142">
        <f>計算!K25</f>
        <v>0</v>
      </c>
      <c r="J29" s="143">
        <f>計算!L25</f>
        <v>0</v>
      </c>
      <c r="K29" s="60">
        <f>計算!Y25</f>
        <v>0</v>
      </c>
      <c r="L29" s="60">
        <f>計算!AC25</f>
        <v>0</v>
      </c>
      <c r="M29" s="141">
        <f>計算!R25</f>
        <v>0</v>
      </c>
      <c r="N29" s="142">
        <f>計算!S25</f>
        <v>0</v>
      </c>
      <c r="O29" s="143">
        <f>計算!T25</f>
        <v>0</v>
      </c>
      <c r="P29" s="60">
        <f>計算!Z25</f>
        <v>0</v>
      </c>
      <c r="Q29" s="60">
        <f>計算!AD25</f>
        <v>0</v>
      </c>
      <c r="R29" s="141">
        <f t="shared" si="0"/>
        <v>0</v>
      </c>
      <c r="S29" s="142">
        <f t="shared" si="1"/>
        <v>0</v>
      </c>
      <c r="T29" s="143">
        <f t="shared" si="2"/>
        <v>0</v>
      </c>
      <c r="U29" s="60">
        <f t="shared" si="3"/>
        <v>0</v>
      </c>
      <c r="V29" s="60">
        <f t="shared" si="4"/>
        <v>0</v>
      </c>
      <c r="W29" s="60"/>
      <c r="X29" s="60"/>
    </row>
    <row r="30" spans="1:24" ht="15" customHeight="1">
      <c r="A30" s="432">
        <v>47</v>
      </c>
      <c r="B30" s="433" t="s">
        <v>153</v>
      </c>
      <c r="C30" s="141">
        <f>計算!D26</f>
        <v>0</v>
      </c>
      <c r="D30" s="142">
        <f>計算!E26</f>
        <v>0</v>
      </c>
      <c r="E30" s="143">
        <f>計算!F26</f>
        <v>0</v>
      </c>
      <c r="F30" s="60">
        <f>計算!X26</f>
        <v>0</v>
      </c>
      <c r="G30" s="60">
        <f>計算!AB26</f>
        <v>0</v>
      </c>
      <c r="H30" s="141">
        <f>計算!J26</f>
        <v>0</v>
      </c>
      <c r="I30" s="142">
        <f>計算!K26</f>
        <v>0</v>
      </c>
      <c r="J30" s="143">
        <f>計算!L26</f>
        <v>0</v>
      </c>
      <c r="K30" s="60">
        <f>計算!Y26</f>
        <v>0</v>
      </c>
      <c r="L30" s="60">
        <f>計算!AC26</f>
        <v>0</v>
      </c>
      <c r="M30" s="141">
        <f>計算!R26</f>
        <v>0</v>
      </c>
      <c r="N30" s="142">
        <f>計算!S26</f>
        <v>0</v>
      </c>
      <c r="O30" s="143">
        <f>計算!T26</f>
        <v>0</v>
      </c>
      <c r="P30" s="60">
        <f>計算!Z26</f>
        <v>0</v>
      </c>
      <c r="Q30" s="60">
        <f>計算!AD26</f>
        <v>0</v>
      </c>
      <c r="R30" s="141">
        <f t="shared" si="0"/>
        <v>0</v>
      </c>
      <c r="S30" s="142">
        <f t="shared" si="1"/>
        <v>0</v>
      </c>
      <c r="T30" s="143">
        <f t="shared" si="2"/>
        <v>0</v>
      </c>
      <c r="U30" s="60">
        <f t="shared" si="3"/>
        <v>0</v>
      </c>
      <c r="V30" s="60">
        <f t="shared" si="4"/>
        <v>0</v>
      </c>
      <c r="W30" s="60"/>
      <c r="X30" s="60"/>
    </row>
    <row r="31" spans="1:24" ht="15" customHeight="1">
      <c r="A31" s="432">
        <v>48</v>
      </c>
      <c r="B31" s="433" t="s">
        <v>154</v>
      </c>
      <c r="C31" s="141">
        <f>計算!D27</f>
        <v>0</v>
      </c>
      <c r="D31" s="142">
        <f>計算!E27</f>
        <v>0</v>
      </c>
      <c r="E31" s="143">
        <f>計算!F27</f>
        <v>0</v>
      </c>
      <c r="F31" s="60">
        <f>計算!X27</f>
        <v>0</v>
      </c>
      <c r="G31" s="60">
        <f>計算!AB27</f>
        <v>0</v>
      </c>
      <c r="H31" s="141">
        <f>計算!J27</f>
        <v>0</v>
      </c>
      <c r="I31" s="142">
        <f>計算!K27</f>
        <v>0</v>
      </c>
      <c r="J31" s="143">
        <f>計算!L27</f>
        <v>0</v>
      </c>
      <c r="K31" s="60">
        <f>計算!Y27</f>
        <v>0</v>
      </c>
      <c r="L31" s="60">
        <f>計算!AC27</f>
        <v>0</v>
      </c>
      <c r="M31" s="141">
        <f>計算!R27</f>
        <v>0</v>
      </c>
      <c r="N31" s="142">
        <f>計算!S27</f>
        <v>0</v>
      </c>
      <c r="O31" s="143">
        <f>計算!T27</f>
        <v>0</v>
      </c>
      <c r="P31" s="60">
        <f>計算!Z27</f>
        <v>0</v>
      </c>
      <c r="Q31" s="60">
        <f>計算!AD27</f>
        <v>0</v>
      </c>
      <c r="R31" s="141">
        <f t="shared" si="0"/>
        <v>0</v>
      </c>
      <c r="S31" s="142">
        <f t="shared" si="1"/>
        <v>0</v>
      </c>
      <c r="T31" s="143">
        <f t="shared" si="2"/>
        <v>0</v>
      </c>
      <c r="U31" s="60">
        <f t="shared" si="3"/>
        <v>0</v>
      </c>
      <c r="V31" s="60">
        <f t="shared" si="4"/>
        <v>0</v>
      </c>
      <c r="W31" s="60"/>
      <c r="X31" s="60"/>
    </row>
    <row r="32" spans="1:24" ht="15" customHeight="1">
      <c r="A32" s="432">
        <v>51</v>
      </c>
      <c r="B32" s="433" t="s">
        <v>21</v>
      </c>
      <c r="C32" s="141">
        <f>計算!D28</f>
        <v>0</v>
      </c>
      <c r="D32" s="142">
        <f>計算!E28</f>
        <v>0</v>
      </c>
      <c r="E32" s="143">
        <f>計算!F28</f>
        <v>0</v>
      </c>
      <c r="F32" s="60">
        <f>計算!X28</f>
        <v>0</v>
      </c>
      <c r="G32" s="60">
        <f>計算!AB28</f>
        <v>0</v>
      </c>
      <c r="H32" s="141">
        <f>計算!J28</f>
        <v>0</v>
      </c>
      <c r="I32" s="142">
        <f>計算!K28</f>
        <v>0</v>
      </c>
      <c r="J32" s="143">
        <f>計算!L28</f>
        <v>0</v>
      </c>
      <c r="K32" s="60">
        <f>計算!Y28</f>
        <v>0</v>
      </c>
      <c r="L32" s="60">
        <f>計算!AC28</f>
        <v>0</v>
      </c>
      <c r="M32" s="141">
        <f>計算!R28</f>
        <v>0</v>
      </c>
      <c r="N32" s="142">
        <f>計算!S28</f>
        <v>0</v>
      </c>
      <c r="O32" s="143">
        <f>計算!T28</f>
        <v>0</v>
      </c>
      <c r="P32" s="60">
        <f>計算!Z28</f>
        <v>0</v>
      </c>
      <c r="Q32" s="60">
        <f>計算!AD28</f>
        <v>0</v>
      </c>
      <c r="R32" s="141">
        <f t="shared" si="0"/>
        <v>0</v>
      </c>
      <c r="S32" s="142">
        <f t="shared" si="1"/>
        <v>0</v>
      </c>
      <c r="T32" s="143">
        <f t="shared" si="2"/>
        <v>0</v>
      </c>
      <c r="U32" s="60">
        <f t="shared" si="3"/>
        <v>0</v>
      </c>
      <c r="V32" s="60">
        <f t="shared" si="4"/>
        <v>0</v>
      </c>
      <c r="W32" s="60"/>
      <c r="X32" s="60"/>
    </row>
    <row r="33" spans="1:24" ht="15" customHeight="1">
      <c r="A33" s="432">
        <v>53</v>
      </c>
      <c r="B33" s="433" t="s">
        <v>22</v>
      </c>
      <c r="C33" s="141">
        <f>計算!D29</f>
        <v>0</v>
      </c>
      <c r="D33" s="142">
        <f>計算!E29</f>
        <v>0</v>
      </c>
      <c r="E33" s="143">
        <f>計算!F29</f>
        <v>0</v>
      </c>
      <c r="F33" s="60">
        <f>計算!X29</f>
        <v>0</v>
      </c>
      <c r="G33" s="60">
        <f>計算!AB29</f>
        <v>0</v>
      </c>
      <c r="H33" s="141">
        <f>計算!J29</f>
        <v>0</v>
      </c>
      <c r="I33" s="142">
        <f>計算!K29</f>
        <v>0</v>
      </c>
      <c r="J33" s="143">
        <f>計算!L29</f>
        <v>0</v>
      </c>
      <c r="K33" s="60">
        <f>計算!Y29</f>
        <v>0</v>
      </c>
      <c r="L33" s="60">
        <f>計算!AC29</f>
        <v>0</v>
      </c>
      <c r="M33" s="141">
        <f>計算!R29</f>
        <v>0</v>
      </c>
      <c r="N33" s="142">
        <f>計算!S29</f>
        <v>0</v>
      </c>
      <c r="O33" s="143">
        <f>計算!T29</f>
        <v>0</v>
      </c>
      <c r="P33" s="60">
        <f>計算!Z29</f>
        <v>0</v>
      </c>
      <c r="Q33" s="60">
        <f>計算!AD29</f>
        <v>0</v>
      </c>
      <c r="R33" s="141">
        <f t="shared" si="0"/>
        <v>0</v>
      </c>
      <c r="S33" s="142">
        <f t="shared" si="1"/>
        <v>0</v>
      </c>
      <c r="T33" s="143">
        <f t="shared" si="2"/>
        <v>0</v>
      </c>
      <c r="U33" s="60">
        <f t="shared" si="3"/>
        <v>0</v>
      </c>
      <c r="V33" s="60">
        <f t="shared" si="4"/>
        <v>0</v>
      </c>
      <c r="W33" s="68"/>
      <c r="X33" s="68"/>
    </row>
    <row r="34" spans="1:24" ht="15" customHeight="1">
      <c r="A34" s="434">
        <v>55</v>
      </c>
      <c r="B34" s="435" t="s">
        <v>23</v>
      </c>
      <c r="C34" s="149">
        <f>計算!D30</f>
        <v>0</v>
      </c>
      <c r="D34" s="150">
        <f>計算!E30</f>
        <v>0</v>
      </c>
      <c r="E34" s="130">
        <f>計算!F30</f>
        <v>0</v>
      </c>
      <c r="F34" s="67">
        <f>計算!X30</f>
        <v>0</v>
      </c>
      <c r="G34" s="67">
        <f>計算!AB30</f>
        <v>0</v>
      </c>
      <c r="H34" s="149">
        <f>計算!J30</f>
        <v>0</v>
      </c>
      <c r="I34" s="150">
        <f>計算!K30</f>
        <v>0</v>
      </c>
      <c r="J34" s="130">
        <f>計算!L30</f>
        <v>0</v>
      </c>
      <c r="K34" s="67">
        <f>計算!Y30</f>
        <v>0</v>
      </c>
      <c r="L34" s="67">
        <f>計算!AC30</f>
        <v>0</v>
      </c>
      <c r="M34" s="149">
        <f>計算!R30</f>
        <v>0</v>
      </c>
      <c r="N34" s="150">
        <f>計算!S30</f>
        <v>0</v>
      </c>
      <c r="O34" s="130">
        <f>計算!T30</f>
        <v>0</v>
      </c>
      <c r="P34" s="67">
        <f>計算!Z30</f>
        <v>0</v>
      </c>
      <c r="Q34" s="67">
        <f>計算!AD30</f>
        <v>0</v>
      </c>
      <c r="R34" s="149">
        <f t="shared" si="0"/>
        <v>0</v>
      </c>
      <c r="S34" s="150">
        <f t="shared" si="1"/>
        <v>0</v>
      </c>
      <c r="T34" s="130">
        <f t="shared" si="2"/>
        <v>0</v>
      </c>
      <c r="U34" s="67">
        <f t="shared" si="3"/>
        <v>0</v>
      </c>
      <c r="V34" s="67">
        <f t="shared" si="4"/>
        <v>0</v>
      </c>
      <c r="W34" s="60"/>
      <c r="X34" s="60"/>
    </row>
    <row r="35" spans="1:24" ht="15" customHeight="1">
      <c r="A35" s="432">
        <v>57</v>
      </c>
      <c r="B35" s="433" t="s">
        <v>163</v>
      </c>
      <c r="C35" s="141">
        <f>計算!D31</f>
        <v>0</v>
      </c>
      <c r="D35" s="142">
        <f>計算!E31</f>
        <v>0</v>
      </c>
      <c r="E35" s="143">
        <f>計算!F31</f>
        <v>0</v>
      </c>
      <c r="F35" s="60">
        <f>計算!X31</f>
        <v>0</v>
      </c>
      <c r="G35" s="60">
        <f>計算!AB31</f>
        <v>0</v>
      </c>
      <c r="H35" s="141">
        <f>計算!J31</f>
        <v>0</v>
      </c>
      <c r="I35" s="142">
        <f>計算!K31</f>
        <v>0</v>
      </c>
      <c r="J35" s="143">
        <f>計算!L31</f>
        <v>0</v>
      </c>
      <c r="K35" s="60">
        <f>計算!Y31</f>
        <v>0</v>
      </c>
      <c r="L35" s="60">
        <f>計算!AC31</f>
        <v>0</v>
      </c>
      <c r="M35" s="141">
        <f>計算!R31</f>
        <v>0</v>
      </c>
      <c r="N35" s="142">
        <f>計算!S31</f>
        <v>0</v>
      </c>
      <c r="O35" s="143">
        <f>計算!T31</f>
        <v>0</v>
      </c>
      <c r="P35" s="60">
        <f>計算!Z31</f>
        <v>0</v>
      </c>
      <c r="Q35" s="60">
        <f>計算!AD31</f>
        <v>0</v>
      </c>
      <c r="R35" s="141">
        <f t="shared" si="0"/>
        <v>0</v>
      </c>
      <c r="S35" s="142">
        <f t="shared" si="1"/>
        <v>0</v>
      </c>
      <c r="T35" s="143">
        <f t="shared" si="2"/>
        <v>0</v>
      </c>
      <c r="U35" s="60">
        <f t="shared" si="3"/>
        <v>0</v>
      </c>
      <c r="V35" s="60">
        <f t="shared" si="4"/>
        <v>0</v>
      </c>
      <c r="W35" s="60"/>
      <c r="X35" s="60"/>
    </row>
    <row r="36" spans="1:24" ht="15" customHeight="1">
      <c r="A36" s="432">
        <v>59</v>
      </c>
      <c r="B36" s="433" t="s">
        <v>25</v>
      </c>
      <c r="C36" s="141">
        <f>計算!D32</f>
        <v>0</v>
      </c>
      <c r="D36" s="142">
        <f>計算!E32</f>
        <v>0</v>
      </c>
      <c r="E36" s="143">
        <f>計算!F32</f>
        <v>0</v>
      </c>
      <c r="F36" s="60">
        <f>計算!X32</f>
        <v>0</v>
      </c>
      <c r="G36" s="60">
        <f>計算!AB32</f>
        <v>0</v>
      </c>
      <c r="H36" s="141">
        <f>計算!J32</f>
        <v>0</v>
      </c>
      <c r="I36" s="142">
        <f>計算!K32</f>
        <v>0</v>
      </c>
      <c r="J36" s="143">
        <f>計算!L32</f>
        <v>0</v>
      </c>
      <c r="K36" s="60">
        <f>計算!Y32</f>
        <v>0</v>
      </c>
      <c r="L36" s="60">
        <f>計算!AC32</f>
        <v>0</v>
      </c>
      <c r="M36" s="141">
        <f>計算!R32</f>
        <v>0</v>
      </c>
      <c r="N36" s="142">
        <f>計算!S32</f>
        <v>0</v>
      </c>
      <c r="O36" s="143">
        <f>計算!T32</f>
        <v>0</v>
      </c>
      <c r="P36" s="60">
        <f>計算!Z32</f>
        <v>0</v>
      </c>
      <c r="Q36" s="60">
        <f>計算!AD32</f>
        <v>0</v>
      </c>
      <c r="R36" s="141">
        <f t="shared" si="0"/>
        <v>0</v>
      </c>
      <c r="S36" s="142">
        <f t="shared" si="1"/>
        <v>0</v>
      </c>
      <c r="T36" s="143">
        <f t="shared" si="2"/>
        <v>0</v>
      </c>
      <c r="U36" s="60">
        <f t="shared" si="3"/>
        <v>0</v>
      </c>
      <c r="V36" s="60">
        <f t="shared" si="4"/>
        <v>0</v>
      </c>
      <c r="W36" s="60"/>
      <c r="X36" s="60"/>
    </row>
    <row r="37" spans="1:24" ht="15" customHeight="1">
      <c r="A37" s="432">
        <v>61</v>
      </c>
      <c r="B37" s="433" t="s">
        <v>26</v>
      </c>
      <c r="C37" s="141">
        <f>計算!D33</f>
        <v>0</v>
      </c>
      <c r="D37" s="142">
        <f>計算!E33</f>
        <v>0</v>
      </c>
      <c r="E37" s="143">
        <f>計算!F33</f>
        <v>0</v>
      </c>
      <c r="F37" s="60">
        <f>計算!X33</f>
        <v>0</v>
      </c>
      <c r="G37" s="60">
        <f>計算!AB33</f>
        <v>0</v>
      </c>
      <c r="H37" s="141">
        <f>計算!J33</f>
        <v>0</v>
      </c>
      <c r="I37" s="142">
        <f>計算!K33</f>
        <v>0</v>
      </c>
      <c r="J37" s="143">
        <f>計算!L33</f>
        <v>0</v>
      </c>
      <c r="K37" s="60">
        <f>計算!Y33</f>
        <v>0</v>
      </c>
      <c r="L37" s="60">
        <f>計算!AC33</f>
        <v>0</v>
      </c>
      <c r="M37" s="141">
        <f>計算!R33</f>
        <v>0</v>
      </c>
      <c r="N37" s="142">
        <f>計算!S33</f>
        <v>0</v>
      </c>
      <c r="O37" s="143">
        <f>計算!T33</f>
        <v>0</v>
      </c>
      <c r="P37" s="60">
        <f>計算!Z33</f>
        <v>0</v>
      </c>
      <c r="Q37" s="60">
        <f>計算!AD33</f>
        <v>0</v>
      </c>
      <c r="R37" s="141">
        <f t="shared" si="0"/>
        <v>0</v>
      </c>
      <c r="S37" s="142">
        <f t="shared" si="1"/>
        <v>0</v>
      </c>
      <c r="T37" s="143">
        <f t="shared" si="2"/>
        <v>0</v>
      </c>
      <c r="U37" s="60">
        <f t="shared" si="3"/>
        <v>0</v>
      </c>
      <c r="V37" s="60">
        <f t="shared" si="4"/>
        <v>0</v>
      </c>
      <c r="W37" s="60"/>
      <c r="X37" s="60"/>
    </row>
    <row r="38" spans="1:24" ht="15" customHeight="1">
      <c r="A38" s="436">
        <v>63</v>
      </c>
      <c r="B38" s="437" t="s">
        <v>27</v>
      </c>
      <c r="C38" s="151">
        <f>計算!D34</f>
        <v>0</v>
      </c>
      <c r="D38" s="152">
        <f>計算!E34</f>
        <v>0</v>
      </c>
      <c r="E38" s="153">
        <f>計算!F34</f>
        <v>0</v>
      </c>
      <c r="F38" s="68">
        <f>計算!X34</f>
        <v>0</v>
      </c>
      <c r="G38" s="68">
        <f>計算!AB34</f>
        <v>0</v>
      </c>
      <c r="H38" s="151">
        <f>計算!J34</f>
        <v>0</v>
      </c>
      <c r="I38" s="152">
        <f>計算!K34</f>
        <v>0</v>
      </c>
      <c r="J38" s="153">
        <f>計算!L34</f>
        <v>0</v>
      </c>
      <c r="K38" s="68">
        <f>計算!Y34</f>
        <v>0</v>
      </c>
      <c r="L38" s="68">
        <f>計算!AC34</f>
        <v>0</v>
      </c>
      <c r="M38" s="151">
        <f>計算!R34</f>
        <v>0</v>
      </c>
      <c r="N38" s="152">
        <f>計算!S34</f>
        <v>0</v>
      </c>
      <c r="O38" s="153">
        <f>計算!T34</f>
        <v>0</v>
      </c>
      <c r="P38" s="68">
        <f>計算!Z34</f>
        <v>0</v>
      </c>
      <c r="Q38" s="68">
        <f>計算!AD34</f>
        <v>0</v>
      </c>
      <c r="R38" s="151">
        <f t="shared" si="0"/>
        <v>0</v>
      </c>
      <c r="S38" s="152">
        <f t="shared" si="1"/>
        <v>0</v>
      </c>
      <c r="T38" s="153">
        <f t="shared" si="2"/>
        <v>0</v>
      </c>
      <c r="U38" s="68">
        <f t="shared" si="3"/>
        <v>0</v>
      </c>
      <c r="V38" s="68">
        <f t="shared" si="4"/>
        <v>0</v>
      </c>
      <c r="W38" s="68"/>
      <c r="X38" s="68"/>
    </row>
    <row r="39" spans="1:24" ht="15" customHeight="1">
      <c r="A39" s="434">
        <v>64</v>
      </c>
      <c r="B39" s="435" t="s">
        <v>157</v>
      </c>
      <c r="C39" s="149">
        <f>計算!D35</f>
        <v>0</v>
      </c>
      <c r="D39" s="150">
        <f>計算!E35</f>
        <v>0</v>
      </c>
      <c r="E39" s="130">
        <f>計算!F35</f>
        <v>0</v>
      </c>
      <c r="F39" s="67">
        <f>計算!X35</f>
        <v>0</v>
      </c>
      <c r="G39" s="67">
        <f>計算!AB35</f>
        <v>0</v>
      </c>
      <c r="H39" s="149">
        <f>計算!J35</f>
        <v>0</v>
      </c>
      <c r="I39" s="150">
        <f>計算!K35</f>
        <v>0</v>
      </c>
      <c r="J39" s="130">
        <f>計算!L35</f>
        <v>0</v>
      </c>
      <c r="K39" s="67">
        <f>計算!Y35</f>
        <v>0</v>
      </c>
      <c r="L39" s="67">
        <f>計算!AC35</f>
        <v>0</v>
      </c>
      <c r="M39" s="149">
        <f>計算!R35</f>
        <v>0</v>
      </c>
      <c r="N39" s="150">
        <f>計算!S35</f>
        <v>0</v>
      </c>
      <c r="O39" s="130">
        <f>計算!T35</f>
        <v>0</v>
      </c>
      <c r="P39" s="67">
        <f>計算!Z35</f>
        <v>0</v>
      </c>
      <c r="Q39" s="67">
        <f>計算!AD35</f>
        <v>0</v>
      </c>
      <c r="R39" s="149">
        <f t="shared" si="0"/>
        <v>0</v>
      </c>
      <c r="S39" s="150">
        <f t="shared" si="1"/>
        <v>0</v>
      </c>
      <c r="T39" s="130">
        <f t="shared" si="2"/>
        <v>0</v>
      </c>
      <c r="U39" s="67">
        <f t="shared" si="3"/>
        <v>0</v>
      </c>
      <c r="V39" s="67">
        <f t="shared" si="4"/>
        <v>0</v>
      </c>
      <c r="W39" s="60"/>
      <c r="X39" s="60"/>
    </row>
    <row r="40" spans="1:24" ht="15" customHeight="1">
      <c r="A40" s="432">
        <v>65</v>
      </c>
      <c r="B40" s="433" t="s">
        <v>158</v>
      </c>
      <c r="C40" s="141">
        <f>計算!D36</f>
        <v>0</v>
      </c>
      <c r="D40" s="142">
        <f>計算!E36</f>
        <v>0</v>
      </c>
      <c r="E40" s="143">
        <f>計算!F36</f>
        <v>0</v>
      </c>
      <c r="F40" s="60">
        <f>計算!X36</f>
        <v>0</v>
      </c>
      <c r="G40" s="60">
        <f>計算!AB36</f>
        <v>0</v>
      </c>
      <c r="H40" s="141">
        <f>計算!J36</f>
        <v>0</v>
      </c>
      <c r="I40" s="142">
        <f>計算!K36</f>
        <v>0</v>
      </c>
      <c r="J40" s="143">
        <f>計算!L36</f>
        <v>0</v>
      </c>
      <c r="K40" s="60">
        <f>計算!Y36</f>
        <v>0</v>
      </c>
      <c r="L40" s="60">
        <f>計算!AC36</f>
        <v>0</v>
      </c>
      <c r="M40" s="141">
        <f>計算!R36</f>
        <v>0</v>
      </c>
      <c r="N40" s="142">
        <f>計算!S36</f>
        <v>0</v>
      </c>
      <c r="O40" s="143">
        <f>計算!T36</f>
        <v>0</v>
      </c>
      <c r="P40" s="60">
        <f>計算!Z36</f>
        <v>0</v>
      </c>
      <c r="Q40" s="60">
        <f>計算!AD36</f>
        <v>0</v>
      </c>
      <c r="R40" s="141">
        <f t="shared" si="0"/>
        <v>0</v>
      </c>
      <c r="S40" s="142">
        <f t="shared" si="1"/>
        <v>0</v>
      </c>
      <c r="T40" s="143">
        <f t="shared" si="2"/>
        <v>0</v>
      </c>
      <c r="U40" s="60">
        <f t="shared" si="3"/>
        <v>0</v>
      </c>
      <c r="V40" s="60">
        <f t="shared" si="4"/>
        <v>0</v>
      </c>
      <c r="W40" s="60"/>
      <c r="X40" s="60"/>
    </row>
    <row r="41" spans="1:24" ht="15" customHeight="1">
      <c r="A41" s="432">
        <v>66</v>
      </c>
      <c r="B41" s="433" t="s">
        <v>28</v>
      </c>
      <c r="C41" s="141">
        <f>計算!D37</f>
        <v>0</v>
      </c>
      <c r="D41" s="142">
        <f>計算!E37</f>
        <v>0</v>
      </c>
      <c r="E41" s="143">
        <f>計算!F37</f>
        <v>0</v>
      </c>
      <c r="F41" s="60">
        <f>計算!X37</f>
        <v>0</v>
      </c>
      <c r="G41" s="60">
        <f>計算!AB37</f>
        <v>0</v>
      </c>
      <c r="H41" s="141">
        <f>計算!J37</f>
        <v>0</v>
      </c>
      <c r="I41" s="142">
        <f>計算!K37</f>
        <v>0</v>
      </c>
      <c r="J41" s="143">
        <f>計算!L37</f>
        <v>0</v>
      </c>
      <c r="K41" s="60">
        <f>計算!Y37</f>
        <v>0</v>
      </c>
      <c r="L41" s="60">
        <f>計算!AC37</f>
        <v>0</v>
      </c>
      <c r="M41" s="141">
        <f>計算!R37</f>
        <v>0</v>
      </c>
      <c r="N41" s="142">
        <f>計算!S37</f>
        <v>0</v>
      </c>
      <c r="O41" s="143">
        <f>計算!T37</f>
        <v>0</v>
      </c>
      <c r="P41" s="60">
        <f>計算!Z37</f>
        <v>0</v>
      </c>
      <c r="Q41" s="60">
        <f>計算!AD37</f>
        <v>0</v>
      </c>
      <c r="R41" s="141">
        <f t="shared" si="0"/>
        <v>0</v>
      </c>
      <c r="S41" s="142">
        <f t="shared" si="1"/>
        <v>0</v>
      </c>
      <c r="T41" s="143">
        <f t="shared" si="2"/>
        <v>0</v>
      </c>
      <c r="U41" s="60">
        <f t="shared" si="3"/>
        <v>0</v>
      </c>
      <c r="V41" s="60">
        <f t="shared" si="4"/>
        <v>0</v>
      </c>
      <c r="W41" s="60"/>
      <c r="X41" s="60"/>
    </row>
    <row r="42" spans="1:24" ht="15" customHeight="1">
      <c r="A42" s="432">
        <v>67</v>
      </c>
      <c r="B42" s="433" t="s">
        <v>29</v>
      </c>
      <c r="C42" s="141">
        <f>計算!D38</f>
        <v>0</v>
      </c>
      <c r="D42" s="142">
        <f>計算!E38</f>
        <v>0</v>
      </c>
      <c r="E42" s="143">
        <f>計算!F38</f>
        <v>0</v>
      </c>
      <c r="F42" s="60">
        <f>計算!X38</f>
        <v>0</v>
      </c>
      <c r="G42" s="60">
        <f>計算!AB38</f>
        <v>0</v>
      </c>
      <c r="H42" s="141">
        <f>計算!J38</f>
        <v>0</v>
      </c>
      <c r="I42" s="142">
        <f>計算!K38</f>
        <v>0</v>
      </c>
      <c r="J42" s="143">
        <f>計算!L38</f>
        <v>0</v>
      </c>
      <c r="K42" s="60">
        <f>計算!Y38</f>
        <v>0</v>
      </c>
      <c r="L42" s="60">
        <f>計算!AC38</f>
        <v>0</v>
      </c>
      <c r="M42" s="141">
        <f>計算!R38</f>
        <v>0</v>
      </c>
      <c r="N42" s="142">
        <f>計算!S38</f>
        <v>0</v>
      </c>
      <c r="O42" s="143">
        <f>計算!T38</f>
        <v>0</v>
      </c>
      <c r="P42" s="60">
        <f>計算!Z38</f>
        <v>0</v>
      </c>
      <c r="Q42" s="60">
        <f>計算!AD38</f>
        <v>0</v>
      </c>
      <c r="R42" s="141">
        <f t="shared" si="0"/>
        <v>0</v>
      </c>
      <c r="S42" s="142">
        <f t="shared" si="1"/>
        <v>0</v>
      </c>
      <c r="T42" s="143">
        <f t="shared" si="2"/>
        <v>0</v>
      </c>
      <c r="U42" s="60">
        <f t="shared" si="3"/>
        <v>0</v>
      </c>
      <c r="V42" s="60">
        <f t="shared" si="4"/>
        <v>0</v>
      </c>
      <c r="W42" s="60"/>
      <c r="X42" s="60"/>
    </row>
    <row r="43" spans="1:24" ht="15" customHeight="1">
      <c r="A43" s="436">
        <v>68</v>
      </c>
      <c r="B43" s="437" t="s">
        <v>30</v>
      </c>
      <c r="C43" s="151">
        <f>計算!D39</f>
        <v>0</v>
      </c>
      <c r="D43" s="152">
        <f>計算!E39</f>
        <v>0</v>
      </c>
      <c r="E43" s="153">
        <f>計算!F39</f>
        <v>0</v>
      </c>
      <c r="F43" s="68">
        <f>計算!X39</f>
        <v>0</v>
      </c>
      <c r="G43" s="68">
        <f>計算!AB39</f>
        <v>0</v>
      </c>
      <c r="H43" s="151">
        <f>計算!J39</f>
        <v>0</v>
      </c>
      <c r="I43" s="152">
        <f>計算!K39</f>
        <v>0</v>
      </c>
      <c r="J43" s="153">
        <f>計算!L39</f>
        <v>0</v>
      </c>
      <c r="K43" s="68">
        <f>計算!Y39</f>
        <v>0</v>
      </c>
      <c r="L43" s="68">
        <f>計算!AC39</f>
        <v>0</v>
      </c>
      <c r="M43" s="151">
        <f>計算!R39</f>
        <v>0</v>
      </c>
      <c r="N43" s="152">
        <f>計算!S39</f>
        <v>0</v>
      </c>
      <c r="O43" s="153">
        <f>計算!T39</f>
        <v>0</v>
      </c>
      <c r="P43" s="68">
        <f>計算!Z39</f>
        <v>0</v>
      </c>
      <c r="Q43" s="68">
        <f>計算!AD39</f>
        <v>0</v>
      </c>
      <c r="R43" s="151">
        <f t="shared" si="0"/>
        <v>0</v>
      </c>
      <c r="S43" s="152">
        <f t="shared" si="1"/>
        <v>0</v>
      </c>
      <c r="T43" s="153">
        <f t="shared" si="2"/>
        <v>0</v>
      </c>
      <c r="U43" s="68">
        <f t="shared" si="3"/>
        <v>0</v>
      </c>
      <c r="V43" s="68">
        <f t="shared" si="4"/>
        <v>0</v>
      </c>
      <c r="W43" s="68"/>
      <c r="X43" s="68"/>
    </row>
    <row r="44" spans="1:24" ht="15" customHeight="1">
      <c r="A44" s="438">
        <v>69</v>
      </c>
      <c r="B44" s="433" t="s">
        <v>31</v>
      </c>
      <c r="C44" s="144">
        <f>計算!D40</f>
        <v>0</v>
      </c>
      <c r="D44" s="145">
        <f>計算!E40</f>
        <v>0</v>
      </c>
      <c r="E44" s="133">
        <f>計算!F40</f>
        <v>0</v>
      </c>
      <c r="F44" s="60">
        <f>計算!X40</f>
        <v>0</v>
      </c>
      <c r="G44" s="60">
        <f>計算!AB40</f>
        <v>0</v>
      </c>
      <c r="H44" s="144">
        <f>計算!J40</f>
        <v>0</v>
      </c>
      <c r="I44" s="145">
        <f>計算!K40</f>
        <v>0</v>
      </c>
      <c r="J44" s="133">
        <f>計算!L40</f>
        <v>0</v>
      </c>
      <c r="K44" s="60">
        <f>計算!Y40</f>
        <v>0</v>
      </c>
      <c r="L44" s="60">
        <f>計算!AC40</f>
        <v>0</v>
      </c>
      <c r="M44" s="144">
        <f>計算!R40</f>
        <v>0</v>
      </c>
      <c r="N44" s="145">
        <f>計算!S40</f>
        <v>0</v>
      </c>
      <c r="O44" s="133">
        <f>計算!T40</f>
        <v>0</v>
      </c>
      <c r="P44" s="60">
        <f>計算!Z40</f>
        <v>0</v>
      </c>
      <c r="Q44" s="60">
        <f>計算!AD40</f>
        <v>0</v>
      </c>
      <c r="R44" s="144">
        <f t="shared" si="0"/>
        <v>0</v>
      </c>
      <c r="S44" s="145">
        <f t="shared" si="1"/>
        <v>0</v>
      </c>
      <c r="T44" s="133">
        <f t="shared" si="2"/>
        <v>0</v>
      </c>
      <c r="U44" s="60">
        <f t="shared" si="3"/>
        <v>0</v>
      </c>
      <c r="V44" s="60">
        <f t="shared" si="4"/>
        <v>0</v>
      </c>
      <c r="W44" s="60"/>
      <c r="X44" s="60"/>
    </row>
    <row r="45" spans="1:24" ht="15" customHeight="1">
      <c r="A45" s="439"/>
      <c r="B45" s="440" t="s">
        <v>73</v>
      </c>
      <c r="C45" s="146">
        <f t="shared" ref="C45:M45" si="5">SUM(C9:C44)</f>
        <v>0</v>
      </c>
      <c r="D45" s="147">
        <f t="shared" si="5"/>
        <v>0</v>
      </c>
      <c r="E45" s="148">
        <f t="shared" si="5"/>
        <v>0</v>
      </c>
      <c r="F45" s="66">
        <f t="shared" si="5"/>
        <v>0</v>
      </c>
      <c r="G45" s="66">
        <f t="shared" si="5"/>
        <v>0</v>
      </c>
      <c r="H45" s="146">
        <f t="shared" si="5"/>
        <v>0</v>
      </c>
      <c r="I45" s="147">
        <f t="shared" si="5"/>
        <v>0</v>
      </c>
      <c r="J45" s="148">
        <f t="shared" si="5"/>
        <v>0</v>
      </c>
      <c r="K45" s="66">
        <f t="shared" si="5"/>
        <v>0</v>
      </c>
      <c r="L45" s="66">
        <f t="shared" si="5"/>
        <v>0</v>
      </c>
      <c r="M45" s="146">
        <f t="shared" si="5"/>
        <v>0</v>
      </c>
      <c r="N45" s="147">
        <f t="shared" ref="N45:U45" si="6">SUM(N9:N44)</f>
        <v>0</v>
      </c>
      <c r="O45" s="148">
        <f t="shared" si="6"/>
        <v>0</v>
      </c>
      <c r="P45" s="66">
        <f t="shared" si="6"/>
        <v>0</v>
      </c>
      <c r="Q45" s="66">
        <f t="shared" si="6"/>
        <v>0</v>
      </c>
      <c r="R45" s="146">
        <f t="shared" si="6"/>
        <v>0</v>
      </c>
      <c r="S45" s="147">
        <f t="shared" si="6"/>
        <v>0</v>
      </c>
      <c r="T45" s="148">
        <f t="shared" si="6"/>
        <v>0</v>
      </c>
      <c r="U45" s="66">
        <f t="shared" si="6"/>
        <v>0</v>
      </c>
      <c r="V45" s="66">
        <f>SUM(V9:V44)</f>
        <v>0</v>
      </c>
      <c r="W45" s="66">
        <f>計算!BQ41</f>
        <v>0</v>
      </c>
      <c r="X45" s="66">
        <f>計算!BR41</f>
        <v>0</v>
      </c>
    </row>
    <row r="46" spans="1:24" ht="15" customHeight="1">
      <c r="A46" s="415" t="s">
        <v>136</v>
      </c>
      <c r="B46" s="381"/>
    </row>
  </sheetData>
  <mergeCells count="15">
    <mergeCell ref="W3:X3"/>
    <mergeCell ref="W4:W7"/>
    <mergeCell ref="X4:X7"/>
    <mergeCell ref="E6:E7"/>
    <mergeCell ref="F5:F7"/>
    <mergeCell ref="G5:G7"/>
    <mergeCell ref="J6:J7"/>
    <mergeCell ref="K5:K7"/>
    <mergeCell ref="L5:L7"/>
    <mergeCell ref="O6:O7"/>
    <mergeCell ref="P5:P7"/>
    <mergeCell ref="Q5:Q7"/>
    <mergeCell ref="T6:T7"/>
    <mergeCell ref="U5:U7"/>
    <mergeCell ref="V5:V7"/>
  </mergeCells>
  <phoneticPr fontId="5"/>
  <printOptions horizontalCentered="1"/>
  <pageMargins left="0.70866141732283472" right="0.70866141732283472" top="0.74803149606299213" bottom="0.74803149606299213" header="0.31496062992125984" footer="0.31496062992125984"/>
  <pageSetup paperSize="9" scale="6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heetViews>
  <sheetFormatPr defaultRowHeight="11.25"/>
  <cols>
    <col min="1" max="2" width="4" style="164" customWidth="1"/>
    <col min="3" max="7" width="8.33203125" style="164" customWidth="1"/>
    <col min="8" max="9" width="4.1640625" style="164" customWidth="1"/>
    <col min="10" max="10" width="8.33203125" style="164" customWidth="1"/>
    <col min="11" max="11" width="8" style="164" customWidth="1"/>
    <col min="12" max="12" width="4.1640625" style="164" customWidth="1"/>
    <col min="13" max="13" width="13.6640625" style="164" bestFit="1" customWidth="1"/>
    <col min="14" max="14" width="14.5" style="164" bestFit="1" customWidth="1"/>
    <col min="15" max="15" width="8.33203125" style="164" customWidth="1"/>
    <col min="16" max="256" width="9.33203125" style="164"/>
    <col min="257" max="258" width="4" style="164" customWidth="1"/>
    <col min="259" max="263" width="8.33203125" style="164" customWidth="1"/>
    <col min="264" max="265" width="4.1640625" style="164" customWidth="1"/>
    <col min="266" max="266" width="8.33203125" style="164" customWidth="1"/>
    <col min="267" max="267" width="8" style="164" customWidth="1"/>
    <col min="268" max="268" width="4.1640625" style="164" customWidth="1"/>
    <col min="269" max="269" width="13.6640625" style="164" bestFit="1" customWidth="1"/>
    <col min="270" max="270" width="14.5" style="164" bestFit="1" customWidth="1"/>
    <col min="271" max="271" width="8.33203125" style="164" customWidth="1"/>
    <col min="272" max="512" width="9.33203125" style="164"/>
    <col min="513" max="514" width="4" style="164" customWidth="1"/>
    <col min="515" max="519" width="8.33203125" style="164" customWidth="1"/>
    <col min="520" max="521" width="4.1640625" style="164" customWidth="1"/>
    <col min="522" max="522" width="8.33203125" style="164" customWidth="1"/>
    <col min="523" max="523" width="8" style="164" customWidth="1"/>
    <col min="524" max="524" width="4.1640625" style="164" customWidth="1"/>
    <col min="525" max="525" width="13.6640625" style="164" bestFit="1" customWidth="1"/>
    <col min="526" max="526" width="14.5" style="164" bestFit="1" customWidth="1"/>
    <col min="527" max="527" width="8.33203125" style="164" customWidth="1"/>
    <col min="528" max="768" width="9.33203125" style="164"/>
    <col min="769" max="770" width="4" style="164" customWidth="1"/>
    <col min="771" max="775" width="8.33203125" style="164" customWidth="1"/>
    <col min="776" max="777" width="4.1640625" style="164" customWidth="1"/>
    <col min="778" max="778" width="8.33203125" style="164" customWidth="1"/>
    <col min="779" max="779" width="8" style="164" customWidth="1"/>
    <col min="780" max="780" width="4.1640625" style="164" customWidth="1"/>
    <col min="781" max="781" width="13.6640625" style="164" bestFit="1" customWidth="1"/>
    <col min="782" max="782" width="14.5" style="164" bestFit="1" customWidth="1"/>
    <col min="783" max="783" width="8.33203125" style="164" customWidth="1"/>
    <col min="784" max="1024" width="9.33203125" style="164"/>
    <col min="1025" max="1026" width="4" style="164" customWidth="1"/>
    <col min="1027" max="1031" width="8.33203125" style="164" customWidth="1"/>
    <col min="1032" max="1033" width="4.1640625" style="164" customWidth="1"/>
    <col min="1034" max="1034" width="8.33203125" style="164" customWidth="1"/>
    <col min="1035" max="1035" width="8" style="164" customWidth="1"/>
    <col min="1036" max="1036" width="4.1640625" style="164" customWidth="1"/>
    <col min="1037" max="1037" width="13.6640625" style="164" bestFit="1" customWidth="1"/>
    <col min="1038" max="1038" width="14.5" style="164" bestFit="1" customWidth="1"/>
    <col min="1039" max="1039" width="8.33203125" style="164" customWidth="1"/>
    <col min="1040" max="1280" width="9.33203125" style="164"/>
    <col min="1281" max="1282" width="4" style="164" customWidth="1"/>
    <col min="1283" max="1287" width="8.33203125" style="164" customWidth="1"/>
    <col min="1288" max="1289" width="4.1640625" style="164" customWidth="1"/>
    <col min="1290" max="1290" width="8.33203125" style="164" customWidth="1"/>
    <col min="1291" max="1291" width="8" style="164" customWidth="1"/>
    <col min="1292" max="1292" width="4.1640625" style="164" customWidth="1"/>
    <col min="1293" max="1293" width="13.6640625" style="164" bestFit="1" customWidth="1"/>
    <col min="1294" max="1294" width="14.5" style="164" bestFit="1" customWidth="1"/>
    <col min="1295" max="1295" width="8.33203125" style="164" customWidth="1"/>
    <col min="1296" max="1536" width="9.33203125" style="164"/>
    <col min="1537" max="1538" width="4" style="164" customWidth="1"/>
    <col min="1539" max="1543" width="8.33203125" style="164" customWidth="1"/>
    <col min="1544" max="1545" width="4.1640625" style="164" customWidth="1"/>
    <col min="1546" max="1546" width="8.33203125" style="164" customWidth="1"/>
    <col min="1547" max="1547" width="8" style="164" customWidth="1"/>
    <col min="1548" max="1548" width="4.1640625" style="164" customWidth="1"/>
    <col min="1549" max="1549" width="13.6640625" style="164" bestFit="1" customWidth="1"/>
    <col min="1550" max="1550" width="14.5" style="164" bestFit="1" customWidth="1"/>
    <col min="1551" max="1551" width="8.33203125" style="164" customWidth="1"/>
    <col min="1552" max="1792" width="9.33203125" style="164"/>
    <col min="1793" max="1794" width="4" style="164" customWidth="1"/>
    <col min="1795" max="1799" width="8.33203125" style="164" customWidth="1"/>
    <col min="1800" max="1801" width="4.1640625" style="164" customWidth="1"/>
    <col min="1802" max="1802" width="8.33203125" style="164" customWidth="1"/>
    <col min="1803" max="1803" width="8" style="164" customWidth="1"/>
    <col min="1804" max="1804" width="4.1640625" style="164" customWidth="1"/>
    <col min="1805" max="1805" width="13.6640625" style="164" bestFit="1" customWidth="1"/>
    <col min="1806" max="1806" width="14.5" style="164" bestFit="1" customWidth="1"/>
    <col min="1807" max="1807" width="8.33203125" style="164" customWidth="1"/>
    <col min="1808" max="2048" width="9.33203125" style="164"/>
    <col min="2049" max="2050" width="4" style="164" customWidth="1"/>
    <col min="2051" max="2055" width="8.33203125" style="164" customWidth="1"/>
    <col min="2056" max="2057" width="4.1640625" style="164" customWidth="1"/>
    <col min="2058" max="2058" width="8.33203125" style="164" customWidth="1"/>
    <col min="2059" max="2059" width="8" style="164" customWidth="1"/>
    <col min="2060" max="2060" width="4.1640625" style="164" customWidth="1"/>
    <col min="2061" max="2061" width="13.6640625" style="164" bestFit="1" customWidth="1"/>
    <col min="2062" max="2062" width="14.5" style="164" bestFit="1" customWidth="1"/>
    <col min="2063" max="2063" width="8.33203125" style="164" customWidth="1"/>
    <col min="2064" max="2304" width="9.33203125" style="164"/>
    <col min="2305" max="2306" width="4" style="164" customWidth="1"/>
    <col min="2307" max="2311" width="8.33203125" style="164" customWidth="1"/>
    <col min="2312" max="2313" width="4.1640625" style="164" customWidth="1"/>
    <col min="2314" max="2314" width="8.33203125" style="164" customWidth="1"/>
    <col min="2315" max="2315" width="8" style="164" customWidth="1"/>
    <col min="2316" max="2316" width="4.1640625" style="164" customWidth="1"/>
    <col min="2317" max="2317" width="13.6640625" style="164" bestFit="1" customWidth="1"/>
    <col min="2318" max="2318" width="14.5" style="164" bestFit="1" customWidth="1"/>
    <col min="2319" max="2319" width="8.33203125" style="164" customWidth="1"/>
    <col min="2320" max="2560" width="9.33203125" style="164"/>
    <col min="2561" max="2562" width="4" style="164" customWidth="1"/>
    <col min="2563" max="2567" width="8.33203125" style="164" customWidth="1"/>
    <col min="2568" max="2569" width="4.1640625" style="164" customWidth="1"/>
    <col min="2570" max="2570" width="8.33203125" style="164" customWidth="1"/>
    <col min="2571" max="2571" width="8" style="164" customWidth="1"/>
    <col min="2572" max="2572" width="4.1640625" style="164" customWidth="1"/>
    <col min="2573" max="2573" width="13.6640625" style="164" bestFit="1" customWidth="1"/>
    <col min="2574" max="2574" width="14.5" style="164" bestFit="1" customWidth="1"/>
    <col min="2575" max="2575" width="8.33203125" style="164" customWidth="1"/>
    <col min="2576" max="2816" width="9.33203125" style="164"/>
    <col min="2817" max="2818" width="4" style="164" customWidth="1"/>
    <col min="2819" max="2823" width="8.33203125" style="164" customWidth="1"/>
    <col min="2824" max="2825" width="4.1640625" style="164" customWidth="1"/>
    <col min="2826" max="2826" width="8.33203125" style="164" customWidth="1"/>
    <col min="2827" max="2827" width="8" style="164" customWidth="1"/>
    <col min="2828" max="2828" width="4.1640625" style="164" customWidth="1"/>
    <col min="2829" max="2829" width="13.6640625" style="164" bestFit="1" customWidth="1"/>
    <col min="2830" max="2830" width="14.5" style="164" bestFit="1" customWidth="1"/>
    <col min="2831" max="2831" width="8.33203125" style="164" customWidth="1"/>
    <col min="2832" max="3072" width="9.33203125" style="164"/>
    <col min="3073" max="3074" width="4" style="164" customWidth="1"/>
    <col min="3075" max="3079" width="8.33203125" style="164" customWidth="1"/>
    <col min="3080" max="3081" width="4.1640625" style="164" customWidth="1"/>
    <col min="3082" max="3082" width="8.33203125" style="164" customWidth="1"/>
    <col min="3083" max="3083" width="8" style="164" customWidth="1"/>
    <col min="3084" max="3084" width="4.1640625" style="164" customWidth="1"/>
    <col min="3085" max="3085" width="13.6640625" style="164" bestFit="1" customWidth="1"/>
    <col min="3086" max="3086" width="14.5" style="164" bestFit="1" customWidth="1"/>
    <col min="3087" max="3087" width="8.33203125" style="164" customWidth="1"/>
    <col min="3088" max="3328" width="9.33203125" style="164"/>
    <col min="3329" max="3330" width="4" style="164" customWidth="1"/>
    <col min="3331" max="3335" width="8.33203125" style="164" customWidth="1"/>
    <col min="3336" max="3337" width="4.1640625" style="164" customWidth="1"/>
    <col min="3338" max="3338" width="8.33203125" style="164" customWidth="1"/>
    <col min="3339" max="3339" width="8" style="164" customWidth="1"/>
    <col min="3340" max="3340" width="4.1640625" style="164" customWidth="1"/>
    <col min="3341" max="3341" width="13.6640625" style="164" bestFit="1" customWidth="1"/>
    <col min="3342" max="3342" width="14.5" style="164" bestFit="1" customWidth="1"/>
    <col min="3343" max="3343" width="8.33203125" style="164" customWidth="1"/>
    <col min="3344" max="3584" width="9.33203125" style="164"/>
    <col min="3585" max="3586" width="4" style="164" customWidth="1"/>
    <col min="3587" max="3591" width="8.33203125" style="164" customWidth="1"/>
    <col min="3592" max="3593" width="4.1640625" style="164" customWidth="1"/>
    <col min="3594" max="3594" width="8.33203125" style="164" customWidth="1"/>
    <col min="3595" max="3595" width="8" style="164" customWidth="1"/>
    <col min="3596" max="3596" width="4.1640625" style="164" customWidth="1"/>
    <col min="3597" max="3597" width="13.6640625" style="164" bestFit="1" customWidth="1"/>
    <col min="3598" max="3598" width="14.5" style="164" bestFit="1" customWidth="1"/>
    <col min="3599" max="3599" width="8.33203125" style="164" customWidth="1"/>
    <col min="3600" max="3840" width="9.33203125" style="164"/>
    <col min="3841" max="3842" width="4" style="164" customWidth="1"/>
    <col min="3843" max="3847" width="8.33203125" style="164" customWidth="1"/>
    <col min="3848" max="3849" width="4.1640625" style="164" customWidth="1"/>
    <col min="3850" max="3850" width="8.33203125" style="164" customWidth="1"/>
    <col min="3851" max="3851" width="8" style="164" customWidth="1"/>
    <col min="3852" max="3852" width="4.1640625" style="164" customWidth="1"/>
    <col min="3853" max="3853" width="13.6640625" style="164" bestFit="1" customWidth="1"/>
    <col min="3854" max="3854" width="14.5" style="164" bestFit="1" customWidth="1"/>
    <col min="3855" max="3855" width="8.33203125" style="164" customWidth="1"/>
    <col min="3856" max="4096" width="9.33203125" style="164"/>
    <col min="4097" max="4098" width="4" style="164" customWidth="1"/>
    <col min="4099" max="4103" width="8.33203125" style="164" customWidth="1"/>
    <col min="4104" max="4105" width="4.1640625" style="164" customWidth="1"/>
    <col min="4106" max="4106" width="8.33203125" style="164" customWidth="1"/>
    <col min="4107" max="4107" width="8" style="164" customWidth="1"/>
    <col min="4108" max="4108" width="4.1640625" style="164" customWidth="1"/>
    <col min="4109" max="4109" width="13.6640625" style="164" bestFit="1" customWidth="1"/>
    <col min="4110" max="4110" width="14.5" style="164" bestFit="1" customWidth="1"/>
    <col min="4111" max="4111" width="8.33203125" style="164" customWidth="1"/>
    <col min="4112" max="4352" width="9.33203125" style="164"/>
    <col min="4353" max="4354" width="4" style="164" customWidth="1"/>
    <col min="4355" max="4359" width="8.33203125" style="164" customWidth="1"/>
    <col min="4360" max="4361" width="4.1640625" style="164" customWidth="1"/>
    <col min="4362" max="4362" width="8.33203125" style="164" customWidth="1"/>
    <col min="4363" max="4363" width="8" style="164" customWidth="1"/>
    <col min="4364" max="4364" width="4.1640625" style="164" customWidth="1"/>
    <col min="4365" max="4365" width="13.6640625" style="164" bestFit="1" customWidth="1"/>
    <col min="4366" max="4366" width="14.5" style="164" bestFit="1" customWidth="1"/>
    <col min="4367" max="4367" width="8.33203125" style="164" customWidth="1"/>
    <col min="4368" max="4608" width="9.33203125" style="164"/>
    <col min="4609" max="4610" width="4" style="164" customWidth="1"/>
    <col min="4611" max="4615" width="8.33203125" style="164" customWidth="1"/>
    <col min="4616" max="4617" width="4.1640625" style="164" customWidth="1"/>
    <col min="4618" max="4618" width="8.33203125" style="164" customWidth="1"/>
    <col min="4619" max="4619" width="8" style="164" customWidth="1"/>
    <col min="4620" max="4620" width="4.1640625" style="164" customWidth="1"/>
    <col min="4621" max="4621" width="13.6640625" style="164" bestFit="1" customWidth="1"/>
    <col min="4622" max="4622" width="14.5" style="164" bestFit="1" customWidth="1"/>
    <col min="4623" max="4623" width="8.33203125" style="164" customWidth="1"/>
    <col min="4624" max="4864" width="9.33203125" style="164"/>
    <col min="4865" max="4866" width="4" style="164" customWidth="1"/>
    <col min="4867" max="4871" width="8.33203125" style="164" customWidth="1"/>
    <col min="4872" max="4873" width="4.1640625" style="164" customWidth="1"/>
    <col min="4874" max="4874" width="8.33203125" style="164" customWidth="1"/>
    <col min="4875" max="4875" width="8" style="164" customWidth="1"/>
    <col min="4876" max="4876" width="4.1640625" style="164" customWidth="1"/>
    <col min="4877" max="4877" width="13.6640625" style="164" bestFit="1" customWidth="1"/>
    <col min="4878" max="4878" width="14.5" style="164" bestFit="1" customWidth="1"/>
    <col min="4879" max="4879" width="8.33203125" style="164" customWidth="1"/>
    <col min="4880" max="5120" width="9.33203125" style="164"/>
    <col min="5121" max="5122" width="4" style="164" customWidth="1"/>
    <col min="5123" max="5127" width="8.33203125" style="164" customWidth="1"/>
    <col min="5128" max="5129" width="4.1640625" style="164" customWidth="1"/>
    <col min="5130" max="5130" width="8.33203125" style="164" customWidth="1"/>
    <col min="5131" max="5131" width="8" style="164" customWidth="1"/>
    <col min="5132" max="5132" width="4.1640625" style="164" customWidth="1"/>
    <col min="5133" max="5133" width="13.6640625" style="164" bestFit="1" customWidth="1"/>
    <col min="5134" max="5134" width="14.5" style="164" bestFit="1" customWidth="1"/>
    <col min="5135" max="5135" width="8.33203125" style="164" customWidth="1"/>
    <col min="5136" max="5376" width="9.33203125" style="164"/>
    <col min="5377" max="5378" width="4" style="164" customWidth="1"/>
    <col min="5379" max="5383" width="8.33203125" style="164" customWidth="1"/>
    <col min="5384" max="5385" width="4.1640625" style="164" customWidth="1"/>
    <col min="5386" max="5386" width="8.33203125" style="164" customWidth="1"/>
    <col min="5387" max="5387" width="8" style="164" customWidth="1"/>
    <col min="5388" max="5388" width="4.1640625" style="164" customWidth="1"/>
    <col min="5389" max="5389" width="13.6640625" style="164" bestFit="1" customWidth="1"/>
    <col min="5390" max="5390" width="14.5" style="164" bestFit="1" customWidth="1"/>
    <col min="5391" max="5391" width="8.33203125" style="164" customWidth="1"/>
    <col min="5392" max="5632" width="9.33203125" style="164"/>
    <col min="5633" max="5634" width="4" style="164" customWidth="1"/>
    <col min="5635" max="5639" width="8.33203125" style="164" customWidth="1"/>
    <col min="5640" max="5641" width="4.1640625" style="164" customWidth="1"/>
    <col min="5642" max="5642" width="8.33203125" style="164" customWidth="1"/>
    <col min="5643" max="5643" width="8" style="164" customWidth="1"/>
    <col min="5644" max="5644" width="4.1640625" style="164" customWidth="1"/>
    <col min="5645" max="5645" width="13.6640625" style="164" bestFit="1" customWidth="1"/>
    <col min="5646" max="5646" width="14.5" style="164" bestFit="1" customWidth="1"/>
    <col min="5647" max="5647" width="8.33203125" style="164" customWidth="1"/>
    <col min="5648" max="5888" width="9.33203125" style="164"/>
    <col min="5889" max="5890" width="4" style="164" customWidth="1"/>
    <col min="5891" max="5895" width="8.33203125" style="164" customWidth="1"/>
    <col min="5896" max="5897" width="4.1640625" style="164" customWidth="1"/>
    <col min="5898" max="5898" width="8.33203125" style="164" customWidth="1"/>
    <col min="5899" max="5899" width="8" style="164" customWidth="1"/>
    <col min="5900" max="5900" width="4.1640625" style="164" customWidth="1"/>
    <col min="5901" max="5901" width="13.6640625" style="164" bestFit="1" customWidth="1"/>
    <col min="5902" max="5902" width="14.5" style="164" bestFit="1" customWidth="1"/>
    <col min="5903" max="5903" width="8.33203125" style="164" customWidth="1"/>
    <col min="5904" max="6144" width="9.33203125" style="164"/>
    <col min="6145" max="6146" width="4" style="164" customWidth="1"/>
    <col min="6147" max="6151" width="8.33203125" style="164" customWidth="1"/>
    <col min="6152" max="6153" width="4.1640625" style="164" customWidth="1"/>
    <col min="6154" max="6154" width="8.33203125" style="164" customWidth="1"/>
    <col min="6155" max="6155" width="8" style="164" customWidth="1"/>
    <col min="6156" max="6156" width="4.1640625" style="164" customWidth="1"/>
    <col min="6157" max="6157" width="13.6640625" style="164" bestFit="1" customWidth="1"/>
    <col min="6158" max="6158" width="14.5" style="164" bestFit="1" customWidth="1"/>
    <col min="6159" max="6159" width="8.33203125" style="164" customWidth="1"/>
    <col min="6160" max="6400" width="9.33203125" style="164"/>
    <col min="6401" max="6402" width="4" style="164" customWidth="1"/>
    <col min="6403" max="6407" width="8.33203125" style="164" customWidth="1"/>
    <col min="6408" max="6409" width="4.1640625" style="164" customWidth="1"/>
    <col min="6410" max="6410" width="8.33203125" style="164" customWidth="1"/>
    <col min="6411" max="6411" width="8" style="164" customWidth="1"/>
    <col min="6412" max="6412" width="4.1640625" style="164" customWidth="1"/>
    <col min="6413" max="6413" width="13.6640625" style="164" bestFit="1" customWidth="1"/>
    <col min="6414" max="6414" width="14.5" style="164" bestFit="1" customWidth="1"/>
    <col min="6415" max="6415" width="8.33203125" style="164" customWidth="1"/>
    <col min="6416" max="6656" width="9.33203125" style="164"/>
    <col min="6657" max="6658" width="4" style="164" customWidth="1"/>
    <col min="6659" max="6663" width="8.33203125" style="164" customWidth="1"/>
    <col min="6664" max="6665" width="4.1640625" style="164" customWidth="1"/>
    <col min="6666" max="6666" width="8.33203125" style="164" customWidth="1"/>
    <col min="6667" max="6667" width="8" style="164" customWidth="1"/>
    <col min="6668" max="6668" width="4.1640625" style="164" customWidth="1"/>
    <col min="6669" max="6669" width="13.6640625" style="164" bestFit="1" customWidth="1"/>
    <col min="6670" max="6670" width="14.5" style="164" bestFit="1" customWidth="1"/>
    <col min="6671" max="6671" width="8.33203125" style="164" customWidth="1"/>
    <col min="6672" max="6912" width="9.33203125" style="164"/>
    <col min="6913" max="6914" width="4" style="164" customWidth="1"/>
    <col min="6915" max="6919" width="8.33203125" style="164" customWidth="1"/>
    <col min="6920" max="6921" width="4.1640625" style="164" customWidth="1"/>
    <col min="6922" max="6922" width="8.33203125" style="164" customWidth="1"/>
    <col min="6923" max="6923" width="8" style="164" customWidth="1"/>
    <col min="6924" max="6924" width="4.1640625" style="164" customWidth="1"/>
    <col min="6925" max="6925" width="13.6640625" style="164" bestFit="1" customWidth="1"/>
    <col min="6926" max="6926" width="14.5" style="164" bestFit="1" customWidth="1"/>
    <col min="6927" max="6927" width="8.33203125" style="164" customWidth="1"/>
    <col min="6928" max="7168" width="9.33203125" style="164"/>
    <col min="7169" max="7170" width="4" style="164" customWidth="1"/>
    <col min="7171" max="7175" width="8.33203125" style="164" customWidth="1"/>
    <col min="7176" max="7177" width="4.1640625" style="164" customWidth="1"/>
    <col min="7178" max="7178" width="8.33203125" style="164" customWidth="1"/>
    <col min="7179" max="7179" width="8" style="164" customWidth="1"/>
    <col min="7180" max="7180" width="4.1640625" style="164" customWidth="1"/>
    <col min="7181" max="7181" width="13.6640625" style="164" bestFit="1" customWidth="1"/>
    <col min="7182" max="7182" width="14.5" style="164" bestFit="1" customWidth="1"/>
    <col min="7183" max="7183" width="8.33203125" style="164" customWidth="1"/>
    <col min="7184" max="7424" width="9.33203125" style="164"/>
    <col min="7425" max="7426" width="4" style="164" customWidth="1"/>
    <col min="7427" max="7431" width="8.33203125" style="164" customWidth="1"/>
    <col min="7432" max="7433" width="4.1640625" style="164" customWidth="1"/>
    <col min="7434" max="7434" width="8.33203125" style="164" customWidth="1"/>
    <col min="7435" max="7435" width="8" style="164" customWidth="1"/>
    <col min="7436" max="7436" width="4.1640625" style="164" customWidth="1"/>
    <col min="7437" max="7437" width="13.6640625" style="164" bestFit="1" customWidth="1"/>
    <col min="7438" max="7438" width="14.5" style="164" bestFit="1" customWidth="1"/>
    <col min="7439" max="7439" width="8.33203125" style="164" customWidth="1"/>
    <col min="7440" max="7680" width="9.33203125" style="164"/>
    <col min="7681" max="7682" width="4" style="164" customWidth="1"/>
    <col min="7683" max="7687" width="8.33203125" style="164" customWidth="1"/>
    <col min="7688" max="7689" width="4.1640625" style="164" customWidth="1"/>
    <col min="7690" max="7690" width="8.33203125" style="164" customWidth="1"/>
    <col min="7691" max="7691" width="8" style="164" customWidth="1"/>
    <col min="7692" max="7692" width="4.1640625" style="164" customWidth="1"/>
    <col min="7693" max="7693" width="13.6640625" style="164" bestFit="1" customWidth="1"/>
    <col min="7694" max="7694" width="14.5" style="164" bestFit="1" customWidth="1"/>
    <col min="7695" max="7695" width="8.33203125" style="164" customWidth="1"/>
    <col min="7696" max="7936" width="9.33203125" style="164"/>
    <col min="7937" max="7938" width="4" style="164" customWidth="1"/>
    <col min="7939" max="7943" width="8.33203125" style="164" customWidth="1"/>
    <col min="7944" max="7945" width="4.1640625" style="164" customWidth="1"/>
    <col min="7946" max="7946" width="8.33203125" style="164" customWidth="1"/>
    <col min="7947" max="7947" width="8" style="164" customWidth="1"/>
    <col min="7948" max="7948" width="4.1640625" style="164" customWidth="1"/>
    <col min="7949" max="7949" width="13.6640625" style="164" bestFit="1" customWidth="1"/>
    <col min="7950" max="7950" width="14.5" style="164" bestFit="1" customWidth="1"/>
    <col min="7951" max="7951" width="8.33203125" style="164" customWidth="1"/>
    <col min="7952" max="8192" width="9.33203125" style="164"/>
    <col min="8193" max="8194" width="4" style="164" customWidth="1"/>
    <col min="8195" max="8199" width="8.33203125" style="164" customWidth="1"/>
    <col min="8200" max="8201" width="4.1640625" style="164" customWidth="1"/>
    <col min="8202" max="8202" width="8.33203125" style="164" customWidth="1"/>
    <col min="8203" max="8203" width="8" style="164" customWidth="1"/>
    <col min="8204" max="8204" width="4.1640625" style="164" customWidth="1"/>
    <col min="8205" max="8205" width="13.6640625" style="164" bestFit="1" customWidth="1"/>
    <col min="8206" max="8206" width="14.5" style="164" bestFit="1" customWidth="1"/>
    <col min="8207" max="8207" width="8.33203125" style="164" customWidth="1"/>
    <col min="8208" max="8448" width="9.33203125" style="164"/>
    <col min="8449" max="8450" width="4" style="164" customWidth="1"/>
    <col min="8451" max="8455" width="8.33203125" style="164" customWidth="1"/>
    <col min="8456" max="8457" width="4.1640625" style="164" customWidth="1"/>
    <col min="8458" max="8458" width="8.33203125" style="164" customWidth="1"/>
    <col min="8459" max="8459" width="8" style="164" customWidth="1"/>
    <col min="8460" max="8460" width="4.1640625" style="164" customWidth="1"/>
    <col min="8461" max="8461" width="13.6640625" style="164" bestFit="1" customWidth="1"/>
    <col min="8462" max="8462" width="14.5" style="164" bestFit="1" customWidth="1"/>
    <col min="8463" max="8463" width="8.33203125" style="164" customWidth="1"/>
    <col min="8464" max="8704" width="9.33203125" style="164"/>
    <col min="8705" max="8706" width="4" style="164" customWidth="1"/>
    <col min="8707" max="8711" width="8.33203125" style="164" customWidth="1"/>
    <col min="8712" max="8713" width="4.1640625" style="164" customWidth="1"/>
    <col min="8714" max="8714" width="8.33203125" style="164" customWidth="1"/>
    <col min="8715" max="8715" width="8" style="164" customWidth="1"/>
    <col min="8716" max="8716" width="4.1640625" style="164" customWidth="1"/>
    <col min="8717" max="8717" width="13.6640625" style="164" bestFit="1" customWidth="1"/>
    <col min="8718" max="8718" width="14.5" style="164" bestFit="1" customWidth="1"/>
    <col min="8719" max="8719" width="8.33203125" style="164" customWidth="1"/>
    <col min="8720" max="8960" width="9.33203125" style="164"/>
    <col min="8961" max="8962" width="4" style="164" customWidth="1"/>
    <col min="8963" max="8967" width="8.33203125" style="164" customWidth="1"/>
    <col min="8968" max="8969" width="4.1640625" style="164" customWidth="1"/>
    <col min="8970" max="8970" width="8.33203125" style="164" customWidth="1"/>
    <col min="8971" max="8971" width="8" style="164" customWidth="1"/>
    <col min="8972" max="8972" width="4.1640625" style="164" customWidth="1"/>
    <col min="8973" max="8973" width="13.6640625" style="164" bestFit="1" customWidth="1"/>
    <col min="8974" max="8974" width="14.5" style="164" bestFit="1" customWidth="1"/>
    <col min="8975" max="8975" width="8.33203125" style="164" customWidth="1"/>
    <col min="8976" max="9216" width="9.33203125" style="164"/>
    <col min="9217" max="9218" width="4" style="164" customWidth="1"/>
    <col min="9219" max="9223" width="8.33203125" style="164" customWidth="1"/>
    <col min="9224" max="9225" width="4.1640625" style="164" customWidth="1"/>
    <col min="9226" max="9226" width="8.33203125" style="164" customWidth="1"/>
    <col min="9227" max="9227" width="8" style="164" customWidth="1"/>
    <col min="9228" max="9228" width="4.1640625" style="164" customWidth="1"/>
    <col min="9229" max="9229" width="13.6640625" style="164" bestFit="1" customWidth="1"/>
    <col min="9230" max="9230" width="14.5" style="164" bestFit="1" customWidth="1"/>
    <col min="9231" max="9231" width="8.33203125" style="164" customWidth="1"/>
    <col min="9232" max="9472" width="9.33203125" style="164"/>
    <col min="9473" max="9474" width="4" style="164" customWidth="1"/>
    <col min="9475" max="9479" width="8.33203125" style="164" customWidth="1"/>
    <col min="9480" max="9481" width="4.1640625" style="164" customWidth="1"/>
    <col min="9482" max="9482" width="8.33203125" style="164" customWidth="1"/>
    <col min="9483" max="9483" width="8" style="164" customWidth="1"/>
    <col min="9484" max="9484" width="4.1640625" style="164" customWidth="1"/>
    <col min="9485" max="9485" width="13.6640625" style="164" bestFit="1" customWidth="1"/>
    <col min="9486" max="9486" width="14.5" style="164" bestFit="1" customWidth="1"/>
    <col min="9487" max="9487" width="8.33203125" style="164" customWidth="1"/>
    <col min="9488" max="9728" width="9.33203125" style="164"/>
    <col min="9729" max="9730" width="4" style="164" customWidth="1"/>
    <col min="9731" max="9735" width="8.33203125" style="164" customWidth="1"/>
    <col min="9736" max="9737" width="4.1640625" style="164" customWidth="1"/>
    <col min="9738" max="9738" width="8.33203125" style="164" customWidth="1"/>
    <col min="9739" max="9739" width="8" style="164" customWidth="1"/>
    <col min="9740" max="9740" width="4.1640625" style="164" customWidth="1"/>
    <col min="9741" max="9741" width="13.6640625" style="164" bestFit="1" customWidth="1"/>
    <col min="9742" max="9742" width="14.5" style="164" bestFit="1" customWidth="1"/>
    <col min="9743" max="9743" width="8.33203125" style="164" customWidth="1"/>
    <col min="9744" max="9984" width="9.33203125" style="164"/>
    <col min="9985" max="9986" width="4" style="164" customWidth="1"/>
    <col min="9987" max="9991" width="8.33203125" style="164" customWidth="1"/>
    <col min="9992" max="9993" width="4.1640625" style="164" customWidth="1"/>
    <col min="9994" max="9994" width="8.33203125" style="164" customWidth="1"/>
    <col min="9995" max="9995" width="8" style="164" customWidth="1"/>
    <col min="9996" max="9996" width="4.1640625" style="164" customWidth="1"/>
    <col min="9997" max="9997" width="13.6640625" style="164" bestFit="1" customWidth="1"/>
    <col min="9998" max="9998" width="14.5" style="164" bestFit="1" customWidth="1"/>
    <col min="9999" max="9999" width="8.33203125" style="164" customWidth="1"/>
    <col min="10000" max="10240" width="9.33203125" style="164"/>
    <col min="10241" max="10242" width="4" style="164" customWidth="1"/>
    <col min="10243" max="10247" width="8.33203125" style="164" customWidth="1"/>
    <col min="10248" max="10249" width="4.1640625" style="164" customWidth="1"/>
    <col min="10250" max="10250" width="8.33203125" style="164" customWidth="1"/>
    <col min="10251" max="10251" width="8" style="164" customWidth="1"/>
    <col min="10252" max="10252" width="4.1640625" style="164" customWidth="1"/>
    <col min="10253" max="10253" width="13.6640625" style="164" bestFit="1" customWidth="1"/>
    <col min="10254" max="10254" width="14.5" style="164" bestFit="1" customWidth="1"/>
    <col min="10255" max="10255" width="8.33203125" style="164" customWidth="1"/>
    <col min="10256" max="10496" width="9.33203125" style="164"/>
    <col min="10497" max="10498" width="4" style="164" customWidth="1"/>
    <col min="10499" max="10503" width="8.33203125" style="164" customWidth="1"/>
    <col min="10504" max="10505" width="4.1640625" style="164" customWidth="1"/>
    <col min="10506" max="10506" width="8.33203125" style="164" customWidth="1"/>
    <col min="10507" max="10507" width="8" style="164" customWidth="1"/>
    <col min="10508" max="10508" width="4.1640625" style="164" customWidth="1"/>
    <col min="10509" max="10509" width="13.6640625" style="164" bestFit="1" customWidth="1"/>
    <col min="10510" max="10510" width="14.5" style="164" bestFit="1" customWidth="1"/>
    <col min="10511" max="10511" width="8.33203125" style="164" customWidth="1"/>
    <col min="10512" max="10752" width="9.33203125" style="164"/>
    <col min="10753" max="10754" width="4" style="164" customWidth="1"/>
    <col min="10755" max="10759" width="8.33203125" style="164" customWidth="1"/>
    <col min="10760" max="10761" width="4.1640625" style="164" customWidth="1"/>
    <col min="10762" max="10762" width="8.33203125" style="164" customWidth="1"/>
    <col min="10763" max="10763" width="8" style="164" customWidth="1"/>
    <col min="10764" max="10764" width="4.1640625" style="164" customWidth="1"/>
    <col min="10765" max="10765" width="13.6640625" style="164" bestFit="1" customWidth="1"/>
    <col min="10766" max="10766" width="14.5" style="164" bestFit="1" customWidth="1"/>
    <col min="10767" max="10767" width="8.33203125" style="164" customWidth="1"/>
    <col min="10768" max="11008" width="9.33203125" style="164"/>
    <col min="11009" max="11010" width="4" style="164" customWidth="1"/>
    <col min="11011" max="11015" width="8.33203125" style="164" customWidth="1"/>
    <col min="11016" max="11017" width="4.1640625" style="164" customWidth="1"/>
    <col min="11018" max="11018" width="8.33203125" style="164" customWidth="1"/>
    <col min="11019" max="11019" width="8" style="164" customWidth="1"/>
    <col min="11020" max="11020" width="4.1640625" style="164" customWidth="1"/>
    <col min="11021" max="11021" width="13.6640625" style="164" bestFit="1" customWidth="1"/>
    <col min="11022" max="11022" width="14.5" style="164" bestFit="1" customWidth="1"/>
    <col min="11023" max="11023" width="8.33203125" style="164" customWidth="1"/>
    <col min="11024" max="11264" width="9.33203125" style="164"/>
    <col min="11265" max="11266" width="4" style="164" customWidth="1"/>
    <col min="11267" max="11271" width="8.33203125" style="164" customWidth="1"/>
    <col min="11272" max="11273" width="4.1640625" style="164" customWidth="1"/>
    <col min="11274" max="11274" width="8.33203125" style="164" customWidth="1"/>
    <col min="11275" max="11275" width="8" style="164" customWidth="1"/>
    <col min="11276" max="11276" width="4.1640625" style="164" customWidth="1"/>
    <col min="11277" max="11277" width="13.6640625" style="164" bestFit="1" customWidth="1"/>
    <col min="11278" max="11278" width="14.5" style="164" bestFit="1" customWidth="1"/>
    <col min="11279" max="11279" width="8.33203125" style="164" customWidth="1"/>
    <col min="11280" max="11520" width="9.33203125" style="164"/>
    <col min="11521" max="11522" width="4" style="164" customWidth="1"/>
    <col min="11523" max="11527" width="8.33203125" style="164" customWidth="1"/>
    <col min="11528" max="11529" width="4.1640625" style="164" customWidth="1"/>
    <col min="11530" max="11530" width="8.33203125" style="164" customWidth="1"/>
    <col min="11531" max="11531" width="8" style="164" customWidth="1"/>
    <col min="11532" max="11532" width="4.1640625" style="164" customWidth="1"/>
    <col min="11533" max="11533" width="13.6640625" style="164" bestFit="1" customWidth="1"/>
    <col min="11534" max="11534" width="14.5" style="164" bestFit="1" customWidth="1"/>
    <col min="11535" max="11535" width="8.33203125" style="164" customWidth="1"/>
    <col min="11536" max="11776" width="9.33203125" style="164"/>
    <col min="11777" max="11778" width="4" style="164" customWidth="1"/>
    <col min="11779" max="11783" width="8.33203125" style="164" customWidth="1"/>
    <col min="11784" max="11785" width="4.1640625" style="164" customWidth="1"/>
    <col min="11786" max="11786" width="8.33203125" style="164" customWidth="1"/>
    <col min="11787" max="11787" width="8" style="164" customWidth="1"/>
    <col min="11788" max="11788" width="4.1640625" style="164" customWidth="1"/>
    <col min="11789" max="11789" width="13.6640625" style="164" bestFit="1" customWidth="1"/>
    <col min="11790" max="11790" width="14.5" style="164" bestFit="1" customWidth="1"/>
    <col min="11791" max="11791" width="8.33203125" style="164" customWidth="1"/>
    <col min="11792" max="12032" width="9.33203125" style="164"/>
    <col min="12033" max="12034" width="4" style="164" customWidth="1"/>
    <col min="12035" max="12039" width="8.33203125" style="164" customWidth="1"/>
    <col min="12040" max="12041" width="4.1640625" style="164" customWidth="1"/>
    <col min="12042" max="12042" width="8.33203125" style="164" customWidth="1"/>
    <col min="12043" max="12043" width="8" style="164" customWidth="1"/>
    <col min="12044" max="12044" width="4.1640625" style="164" customWidth="1"/>
    <col min="12045" max="12045" width="13.6640625" style="164" bestFit="1" customWidth="1"/>
    <col min="12046" max="12046" width="14.5" style="164" bestFit="1" customWidth="1"/>
    <col min="12047" max="12047" width="8.33203125" style="164" customWidth="1"/>
    <col min="12048" max="12288" width="9.33203125" style="164"/>
    <col min="12289" max="12290" width="4" style="164" customWidth="1"/>
    <col min="12291" max="12295" width="8.33203125" style="164" customWidth="1"/>
    <col min="12296" max="12297" width="4.1640625" style="164" customWidth="1"/>
    <col min="12298" max="12298" width="8.33203125" style="164" customWidth="1"/>
    <col min="12299" max="12299" width="8" style="164" customWidth="1"/>
    <col min="12300" max="12300" width="4.1640625" style="164" customWidth="1"/>
    <col min="12301" max="12301" width="13.6640625" style="164" bestFit="1" customWidth="1"/>
    <col min="12302" max="12302" width="14.5" style="164" bestFit="1" customWidth="1"/>
    <col min="12303" max="12303" width="8.33203125" style="164" customWidth="1"/>
    <col min="12304" max="12544" width="9.33203125" style="164"/>
    <col min="12545" max="12546" width="4" style="164" customWidth="1"/>
    <col min="12547" max="12551" width="8.33203125" style="164" customWidth="1"/>
    <col min="12552" max="12553" width="4.1640625" style="164" customWidth="1"/>
    <col min="12554" max="12554" width="8.33203125" style="164" customWidth="1"/>
    <col min="12555" max="12555" width="8" style="164" customWidth="1"/>
    <col min="12556" max="12556" width="4.1640625" style="164" customWidth="1"/>
    <col min="12557" max="12557" width="13.6640625" style="164" bestFit="1" customWidth="1"/>
    <col min="12558" max="12558" width="14.5" style="164" bestFit="1" customWidth="1"/>
    <col min="12559" max="12559" width="8.33203125" style="164" customWidth="1"/>
    <col min="12560" max="12800" width="9.33203125" style="164"/>
    <col min="12801" max="12802" width="4" style="164" customWidth="1"/>
    <col min="12803" max="12807" width="8.33203125" style="164" customWidth="1"/>
    <col min="12808" max="12809" width="4.1640625" style="164" customWidth="1"/>
    <col min="12810" max="12810" width="8.33203125" style="164" customWidth="1"/>
    <col min="12811" max="12811" width="8" style="164" customWidth="1"/>
    <col min="12812" max="12812" width="4.1640625" style="164" customWidth="1"/>
    <col min="12813" max="12813" width="13.6640625" style="164" bestFit="1" customWidth="1"/>
    <col min="12814" max="12814" width="14.5" style="164" bestFit="1" customWidth="1"/>
    <col min="12815" max="12815" width="8.33203125" style="164" customWidth="1"/>
    <col min="12816" max="13056" width="9.33203125" style="164"/>
    <col min="13057" max="13058" width="4" style="164" customWidth="1"/>
    <col min="13059" max="13063" width="8.33203125" style="164" customWidth="1"/>
    <col min="13064" max="13065" width="4.1640625" style="164" customWidth="1"/>
    <col min="13066" max="13066" width="8.33203125" style="164" customWidth="1"/>
    <col min="13067" max="13067" width="8" style="164" customWidth="1"/>
    <col min="13068" max="13068" width="4.1640625" style="164" customWidth="1"/>
    <col min="13069" max="13069" width="13.6640625" style="164" bestFit="1" customWidth="1"/>
    <col min="13070" max="13070" width="14.5" style="164" bestFit="1" customWidth="1"/>
    <col min="13071" max="13071" width="8.33203125" style="164" customWidth="1"/>
    <col min="13072" max="13312" width="9.33203125" style="164"/>
    <col min="13313" max="13314" width="4" style="164" customWidth="1"/>
    <col min="13315" max="13319" width="8.33203125" style="164" customWidth="1"/>
    <col min="13320" max="13321" width="4.1640625" style="164" customWidth="1"/>
    <col min="13322" max="13322" width="8.33203125" style="164" customWidth="1"/>
    <col min="13323" max="13323" width="8" style="164" customWidth="1"/>
    <col min="13324" max="13324" width="4.1640625" style="164" customWidth="1"/>
    <col min="13325" max="13325" width="13.6640625" style="164" bestFit="1" customWidth="1"/>
    <col min="13326" max="13326" width="14.5" style="164" bestFit="1" customWidth="1"/>
    <col min="13327" max="13327" width="8.33203125" style="164" customWidth="1"/>
    <col min="13328" max="13568" width="9.33203125" style="164"/>
    <col min="13569" max="13570" width="4" style="164" customWidth="1"/>
    <col min="13571" max="13575" width="8.33203125" style="164" customWidth="1"/>
    <col min="13576" max="13577" width="4.1640625" style="164" customWidth="1"/>
    <col min="13578" max="13578" width="8.33203125" style="164" customWidth="1"/>
    <col min="13579" max="13579" width="8" style="164" customWidth="1"/>
    <col min="13580" max="13580" width="4.1640625" style="164" customWidth="1"/>
    <col min="13581" max="13581" width="13.6640625" style="164" bestFit="1" customWidth="1"/>
    <col min="13582" max="13582" width="14.5" style="164" bestFit="1" customWidth="1"/>
    <col min="13583" max="13583" width="8.33203125" style="164" customWidth="1"/>
    <col min="13584" max="13824" width="9.33203125" style="164"/>
    <col min="13825" max="13826" width="4" style="164" customWidth="1"/>
    <col min="13827" max="13831" width="8.33203125" style="164" customWidth="1"/>
    <col min="13832" max="13833" width="4.1640625" style="164" customWidth="1"/>
    <col min="13834" max="13834" width="8.33203125" style="164" customWidth="1"/>
    <col min="13835" max="13835" width="8" style="164" customWidth="1"/>
    <col min="13836" max="13836" width="4.1640625" style="164" customWidth="1"/>
    <col min="13837" max="13837" width="13.6640625" style="164" bestFit="1" customWidth="1"/>
    <col min="13838" max="13838" width="14.5" style="164" bestFit="1" customWidth="1"/>
    <col min="13839" max="13839" width="8.33203125" style="164" customWidth="1"/>
    <col min="13840" max="14080" width="9.33203125" style="164"/>
    <col min="14081" max="14082" width="4" style="164" customWidth="1"/>
    <col min="14083" max="14087" width="8.33203125" style="164" customWidth="1"/>
    <col min="14088" max="14089" width="4.1640625" style="164" customWidth="1"/>
    <col min="14090" max="14090" width="8.33203125" style="164" customWidth="1"/>
    <col min="14091" max="14091" width="8" style="164" customWidth="1"/>
    <col min="14092" max="14092" width="4.1640625" style="164" customWidth="1"/>
    <col min="14093" max="14093" width="13.6640625" style="164" bestFit="1" customWidth="1"/>
    <col min="14094" max="14094" width="14.5" style="164" bestFit="1" customWidth="1"/>
    <col min="14095" max="14095" width="8.33203125" style="164" customWidth="1"/>
    <col min="14096" max="14336" width="9.33203125" style="164"/>
    <col min="14337" max="14338" width="4" style="164" customWidth="1"/>
    <col min="14339" max="14343" width="8.33203125" style="164" customWidth="1"/>
    <col min="14344" max="14345" width="4.1640625" style="164" customWidth="1"/>
    <col min="14346" max="14346" width="8.33203125" style="164" customWidth="1"/>
    <col min="14347" max="14347" width="8" style="164" customWidth="1"/>
    <col min="14348" max="14348" width="4.1640625" style="164" customWidth="1"/>
    <col min="14349" max="14349" width="13.6640625" style="164" bestFit="1" customWidth="1"/>
    <col min="14350" max="14350" width="14.5" style="164" bestFit="1" customWidth="1"/>
    <col min="14351" max="14351" width="8.33203125" style="164" customWidth="1"/>
    <col min="14352" max="14592" width="9.33203125" style="164"/>
    <col min="14593" max="14594" width="4" style="164" customWidth="1"/>
    <col min="14595" max="14599" width="8.33203125" style="164" customWidth="1"/>
    <col min="14600" max="14601" width="4.1640625" style="164" customWidth="1"/>
    <col min="14602" max="14602" width="8.33203125" style="164" customWidth="1"/>
    <col min="14603" max="14603" width="8" style="164" customWidth="1"/>
    <col min="14604" max="14604" width="4.1640625" style="164" customWidth="1"/>
    <col min="14605" max="14605" width="13.6640625" style="164" bestFit="1" customWidth="1"/>
    <col min="14606" max="14606" width="14.5" style="164" bestFit="1" customWidth="1"/>
    <col min="14607" max="14607" width="8.33203125" style="164" customWidth="1"/>
    <col min="14608" max="14848" width="9.33203125" style="164"/>
    <col min="14849" max="14850" width="4" style="164" customWidth="1"/>
    <col min="14851" max="14855" width="8.33203125" style="164" customWidth="1"/>
    <col min="14856" max="14857" width="4.1640625" style="164" customWidth="1"/>
    <col min="14858" max="14858" width="8.33203125" style="164" customWidth="1"/>
    <col min="14859" max="14859" width="8" style="164" customWidth="1"/>
    <col min="14860" max="14860" width="4.1640625" style="164" customWidth="1"/>
    <col min="14861" max="14861" width="13.6640625" style="164" bestFit="1" customWidth="1"/>
    <col min="14862" max="14862" width="14.5" style="164" bestFit="1" customWidth="1"/>
    <col min="14863" max="14863" width="8.33203125" style="164" customWidth="1"/>
    <col min="14864" max="15104" width="9.33203125" style="164"/>
    <col min="15105" max="15106" width="4" style="164" customWidth="1"/>
    <col min="15107" max="15111" width="8.33203125" style="164" customWidth="1"/>
    <col min="15112" max="15113" width="4.1640625" style="164" customWidth="1"/>
    <col min="15114" max="15114" width="8.33203125" style="164" customWidth="1"/>
    <col min="15115" max="15115" width="8" style="164" customWidth="1"/>
    <col min="15116" max="15116" width="4.1640625" style="164" customWidth="1"/>
    <col min="15117" max="15117" width="13.6640625" style="164" bestFit="1" customWidth="1"/>
    <col min="15118" max="15118" width="14.5" style="164" bestFit="1" customWidth="1"/>
    <col min="15119" max="15119" width="8.33203125" style="164" customWidth="1"/>
    <col min="15120" max="15360" width="9.33203125" style="164"/>
    <col min="15361" max="15362" width="4" style="164" customWidth="1"/>
    <col min="15363" max="15367" width="8.33203125" style="164" customWidth="1"/>
    <col min="15368" max="15369" width="4.1640625" style="164" customWidth="1"/>
    <col min="15370" max="15370" width="8.33203125" style="164" customWidth="1"/>
    <col min="15371" max="15371" width="8" style="164" customWidth="1"/>
    <col min="15372" max="15372" width="4.1640625" style="164" customWidth="1"/>
    <col min="15373" max="15373" width="13.6640625" style="164" bestFit="1" customWidth="1"/>
    <col min="15374" max="15374" width="14.5" style="164" bestFit="1" customWidth="1"/>
    <col min="15375" max="15375" width="8.33203125" style="164" customWidth="1"/>
    <col min="15376" max="15616" width="9.33203125" style="164"/>
    <col min="15617" max="15618" width="4" style="164" customWidth="1"/>
    <col min="15619" max="15623" width="8.33203125" style="164" customWidth="1"/>
    <col min="15624" max="15625" width="4.1640625" style="164" customWidth="1"/>
    <col min="15626" max="15626" width="8.33203125" style="164" customWidth="1"/>
    <col min="15627" max="15627" width="8" style="164" customWidth="1"/>
    <col min="15628" max="15628" width="4.1640625" style="164" customWidth="1"/>
    <col min="15629" max="15629" width="13.6640625" style="164" bestFit="1" customWidth="1"/>
    <col min="15630" max="15630" width="14.5" style="164" bestFit="1" customWidth="1"/>
    <col min="15631" max="15631" width="8.33203125" style="164" customWidth="1"/>
    <col min="15632" max="15872" width="9.33203125" style="164"/>
    <col min="15873" max="15874" width="4" style="164" customWidth="1"/>
    <col min="15875" max="15879" width="8.33203125" style="164" customWidth="1"/>
    <col min="15880" max="15881" width="4.1640625" style="164" customWidth="1"/>
    <col min="15882" max="15882" width="8.33203125" style="164" customWidth="1"/>
    <col min="15883" max="15883" width="8" style="164" customWidth="1"/>
    <col min="15884" max="15884" width="4.1640625" style="164" customWidth="1"/>
    <col min="15885" max="15885" width="13.6640625" style="164" bestFit="1" customWidth="1"/>
    <col min="15886" max="15886" width="14.5" style="164" bestFit="1" customWidth="1"/>
    <col min="15887" max="15887" width="8.33203125" style="164" customWidth="1"/>
    <col min="15888" max="16128" width="9.33203125" style="164"/>
    <col min="16129" max="16130" width="4" style="164" customWidth="1"/>
    <col min="16131" max="16135" width="8.33203125" style="164" customWidth="1"/>
    <col min="16136" max="16137" width="4.1640625" style="164" customWidth="1"/>
    <col min="16138" max="16138" width="8.33203125" style="164" customWidth="1"/>
    <col min="16139" max="16139" width="8" style="164" customWidth="1"/>
    <col min="16140" max="16140" width="4.1640625" style="164" customWidth="1"/>
    <col min="16141" max="16141" width="13.6640625" style="164" bestFit="1" customWidth="1"/>
    <col min="16142" max="16142" width="14.5" style="164" bestFit="1" customWidth="1"/>
    <col min="16143" max="16143" width="8.33203125" style="164" customWidth="1"/>
    <col min="16144" max="16384" width="9.33203125" style="164"/>
  </cols>
  <sheetData>
    <row r="1" spans="1:15" ht="24" customHeight="1">
      <c r="A1" s="392" t="s">
        <v>119</v>
      </c>
    </row>
    <row r="2" spans="1:15" ht="6.75" customHeight="1">
      <c r="O2" s="177"/>
    </row>
    <row r="3" spans="1:15" ht="13.5" customHeight="1">
      <c r="A3" s="390" t="s">
        <v>120</v>
      </c>
      <c r="D3" s="389" t="str">
        <f>データ入力表!D5</f>
        <v>（例）建設部門の県内需要が100億円増加した場合、本県経済に与える経済波及効果と税収効果を推計する。</v>
      </c>
      <c r="O3" s="177"/>
    </row>
    <row r="4" spans="1:15" ht="19.5" customHeight="1">
      <c r="O4" s="391" t="str">
        <f>+"(単位："&amp;データ入力表!E9&amp;"）"</f>
        <v>(単位：円）</v>
      </c>
    </row>
    <row r="5" spans="1:15" ht="13.5" customHeight="1">
      <c r="C5" s="127" t="s">
        <v>256</v>
      </c>
      <c r="D5" s="165"/>
      <c r="E5" s="165"/>
      <c r="F5" s="166"/>
      <c r="G5" s="166"/>
      <c r="H5" s="166"/>
      <c r="I5" s="166"/>
      <c r="J5" s="166"/>
      <c r="K5" s="128"/>
      <c r="L5" s="174"/>
      <c r="M5" s="174"/>
      <c r="O5" s="177"/>
    </row>
    <row r="6" spans="1:15" ht="13.5" customHeight="1">
      <c r="C6" s="167"/>
      <c r="D6" s="168"/>
      <c r="E6" s="168"/>
      <c r="F6" s="169"/>
      <c r="G6" s="168">
        <f>計算!C41</f>
        <v>0</v>
      </c>
      <c r="H6" s="169"/>
      <c r="I6" s="169"/>
      <c r="J6" s="169"/>
      <c r="K6" s="132"/>
      <c r="L6" s="174"/>
      <c r="M6" s="174"/>
    </row>
    <row r="7" spans="1:15" ht="13.5" customHeight="1">
      <c r="C7" s="170"/>
      <c r="D7" s="170"/>
      <c r="E7" s="170"/>
      <c r="F7" s="170"/>
    </row>
    <row r="8" spans="1:15" ht="13.5" customHeight="1" thickBot="1">
      <c r="C8" s="170"/>
      <c r="D8" s="170"/>
      <c r="E8" s="170" t="s">
        <v>112</v>
      </c>
      <c r="F8" s="170"/>
    </row>
    <row r="9" spans="1:15" ht="13.5" customHeight="1" thickTop="1">
      <c r="A9" s="575" t="s">
        <v>87</v>
      </c>
      <c r="B9" s="213"/>
      <c r="C9" s="214"/>
      <c r="D9" s="214"/>
      <c r="E9" s="214"/>
      <c r="F9" s="214"/>
      <c r="G9" s="215"/>
      <c r="H9" s="215"/>
      <c r="I9" s="215"/>
      <c r="J9" s="215"/>
      <c r="K9" s="215"/>
      <c r="L9" s="216"/>
    </row>
    <row r="10" spans="1:15" ht="13.5" customHeight="1">
      <c r="A10" s="576"/>
      <c r="B10" s="217"/>
      <c r="C10" s="178" t="s">
        <v>306</v>
      </c>
      <c r="D10" s="179"/>
      <c r="E10" s="179"/>
      <c r="F10" s="180"/>
      <c r="G10" s="180"/>
      <c r="H10" s="180"/>
      <c r="I10" s="180"/>
      <c r="J10" s="180"/>
      <c r="K10" s="181"/>
      <c r="L10" s="218"/>
      <c r="M10" s="174" t="s">
        <v>257</v>
      </c>
      <c r="N10" s="172" t="s">
        <v>258</v>
      </c>
      <c r="O10" s="173">
        <f>計算!X41</f>
        <v>0</v>
      </c>
    </row>
    <row r="11" spans="1:15" ht="13.5" customHeight="1">
      <c r="A11" s="576"/>
      <c r="B11" s="217"/>
      <c r="C11" s="182"/>
      <c r="D11" s="183"/>
      <c r="E11" s="183"/>
      <c r="F11" s="184"/>
      <c r="G11" s="183">
        <f>計算!D41</f>
        <v>0</v>
      </c>
      <c r="H11" s="184"/>
      <c r="I11" s="184"/>
      <c r="J11" s="184"/>
      <c r="K11" s="185"/>
      <c r="L11" s="218"/>
      <c r="M11" s="174" t="s">
        <v>118</v>
      </c>
      <c r="N11" s="172" t="s">
        <v>107</v>
      </c>
      <c r="O11" s="173">
        <f>計算!AB41</f>
        <v>0</v>
      </c>
    </row>
    <row r="12" spans="1:15" ht="13.5" customHeight="1">
      <c r="A12" s="576"/>
      <c r="B12" s="217"/>
      <c r="C12" s="186"/>
      <c r="D12" s="186"/>
      <c r="E12" s="186"/>
      <c r="F12" s="186"/>
      <c r="G12" s="187"/>
      <c r="H12" s="187"/>
      <c r="I12" s="187"/>
      <c r="J12" s="187"/>
      <c r="K12" s="187"/>
      <c r="L12" s="218"/>
    </row>
    <row r="13" spans="1:15" ht="13.5" customHeight="1">
      <c r="A13" s="576"/>
      <c r="B13" s="217"/>
      <c r="C13" s="186"/>
      <c r="D13" s="186"/>
      <c r="E13" s="186" t="s">
        <v>259</v>
      </c>
      <c r="F13" s="186"/>
      <c r="G13" s="187"/>
      <c r="H13" s="187"/>
      <c r="I13" s="187" t="s">
        <v>111</v>
      </c>
      <c r="J13" s="187"/>
      <c r="K13" s="187"/>
      <c r="L13" s="218"/>
    </row>
    <row r="14" spans="1:15" ht="13.5" customHeight="1">
      <c r="A14" s="576"/>
      <c r="B14" s="217"/>
      <c r="C14" s="186"/>
      <c r="D14" s="186"/>
      <c r="E14" s="186"/>
      <c r="F14" s="186"/>
      <c r="G14" s="187"/>
      <c r="H14" s="187"/>
      <c r="I14" s="187" t="s">
        <v>110</v>
      </c>
      <c r="J14" s="187"/>
      <c r="K14" s="187"/>
      <c r="L14" s="218"/>
      <c r="M14" s="328" t="s">
        <v>323</v>
      </c>
      <c r="O14" s="177"/>
    </row>
    <row r="15" spans="1:15" ht="13.5" customHeight="1">
      <c r="A15" s="576"/>
      <c r="B15" s="217"/>
      <c r="C15" s="178" t="s">
        <v>260</v>
      </c>
      <c r="D15" s="180"/>
      <c r="E15" s="179"/>
      <c r="F15" s="299"/>
      <c r="G15" s="188" t="s">
        <v>86</v>
      </c>
      <c r="H15" s="180"/>
      <c r="I15" s="180"/>
      <c r="J15" s="180"/>
      <c r="K15" s="181">
        <f>計算!E41</f>
        <v>0</v>
      </c>
      <c r="L15" s="218"/>
      <c r="M15" s="174" t="s">
        <v>322</v>
      </c>
      <c r="N15" s="301" t="s">
        <v>320</v>
      </c>
      <c r="O15" s="173">
        <f>SUM(計算!AW41:BA41)</f>
        <v>0</v>
      </c>
    </row>
    <row r="16" spans="1:15" ht="13.5" customHeight="1">
      <c r="A16" s="576"/>
      <c r="B16" s="217"/>
      <c r="C16" s="182"/>
      <c r="D16" s="183"/>
      <c r="E16" s="183">
        <f>計算!G41</f>
        <v>0</v>
      </c>
      <c r="F16" s="300"/>
      <c r="G16" s="189"/>
      <c r="H16" s="190" t="s">
        <v>104</v>
      </c>
      <c r="I16" s="191"/>
      <c r="J16" s="191"/>
      <c r="K16" s="192">
        <f>計算!F41</f>
        <v>0</v>
      </c>
      <c r="L16" s="218"/>
      <c r="M16" s="174"/>
    </row>
    <row r="17" spans="1:15" ht="13.5" customHeight="1" thickBot="1">
      <c r="A17" s="577"/>
      <c r="B17" s="219"/>
      <c r="C17" s="220"/>
      <c r="D17" s="220"/>
      <c r="E17" s="220"/>
      <c r="F17" s="220"/>
      <c r="G17" s="221"/>
      <c r="H17" s="221"/>
      <c r="I17" s="221"/>
      <c r="J17" s="221"/>
      <c r="K17" s="221"/>
      <c r="L17" s="222"/>
      <c r="M17" s="174"/>
    </row>
    <row r="18" spans="1:15" ht="13.5" customHeight="1" thickTop="1">
      <c r="D18" s="170"/>
      <c r="E18" s="170"/>
    </row>
    <row r="19" spans="1:15" ht="13.5" customHeight="1">
      <c r="D19" s="170" t="s">
        <v>112</v>
      </c>
      <c r="F19" s="164" t="s">
        <v>113</v>
      </c>
    </row>
    <row r="20" spans="1:15" ht="13.5" customHeight="1">
      <c r="D20" s="170"/>
      <c r="E20" s="170"/>
    </row>
    <row r="21" spans="1:15" ht="13.5" customHeight="1">
      <c r="C21" s="171" t="s">
        <v>105</v>
      </c>
      <c r="D21" s="128"/>
      <c r="E21" s="171" t="s">
        <v>106</v>
      </c>
      <c r="F21" s="128"/>
    </row>
    <row r="22" spans="1:15" ht="13.5" customHeight="1">
      <c r="C22" s="131"/>
      <c r="D22" s="132">
        <f>計算!H41</f>
        <v>0</v>
      </c>
      <c r="E22" s="131"/>
      <c r="F22" s="132">
        <f>計算!I41</f>
        <v>0</v>
      </c>
    </row>
    <row r="23" spans="1:15" ht="13.5" customHeight="1"/>
    <row r="24" spans="1:15" ht="13.5" customHeight="1" thickBot="1">
      <c r="D24" s="164" t="s">
        <v>114</v>
      </c>
    </row>
    <row r="25" spans="1:15" ht="13.5" customHeight="1" thickTop="1">
      <c r="A25" s="578" t="s">
        <v>117</v>
      </c>
      <c r="B25" s="223"/>
      <c r="C25" s="224"/>
      <c r="D25" s="224"/>
      <c r="E25" s="224"/>
      <c r="F25" s="224"/>
      <c r="G25" s="224"/>
      <c r="H25" s="225"/>
    </row>
    <row r="26" spans="1:15" ht="13.5" customHeight="1">
      <c r="A26" s="579"/>
      <c r="B26" s="226"/>
      <c r="C26" s="193" t="s">
        <v>261</v>
      </c>
      <c r="D26" s="194"/>
      <c r="E26" s="194"/>
      <c r="F26" s="194"/>
      <c r="G26" s="195"/>
      <c r="H26" s="227"/>
      <c r="M26" s="174" t="s">
        <v>257</v>
      </c>
      <c r="N26" s="172" t="s">
        <v>258</v>
      </c>
      <c r="O26" s="173">
        <f>計算!Y41</f>
        <v>0</v>
      </c>
    </row>
    <row r="27" spans="1:15" ht="13.5" customHeight="1">
      <c r="A27" s="579"/>
      <c r="B27" s="226"/>
      <c r="C27" s="196" t="s">
        <v>262</v>
      </c>
      <c r="D27" s="197"/>
      <c r="E27" s="197"/>
      <c r="F27" s="197"/>
      <c r="G27" s="198">
        <f>計算!J41</f>
        <v>0</v>
      </c>
      <c r="H27" s="227"/>
      <c r="M27" s="174" t="s">
        <v>118</v>
      </c>
      <c r="N27" s="172" t="s">
        <v>107</v>
      </c>
      <c r="O27" s="173">
        <f>計算!AC41</f>
        <v>0</v>
      </c>
    </row>
    <row r="28" spans="1:15" ht="13.5" customHeight="1">
      <c r="A28" s="579"/>
      <c r="B28" s="226"/>
      <c r="C28" s="199"/>
      <c r="D28" s="199"/>
      <c r="E28" s="199"/>
      <c r="F28" s="199"/>
      <c r="G28" s="199"/>
      <c r="H28" s="227"/>
    </row>
    <row r="29" spans="1:15" ht="13.5" customHeight="1">
      <c r="A29" s="579"/>
      <c r="B29" s="226"/>
      <c r="C29" s="199"/>
      <c r="D29" s="199" t="s">
        <v>111</v>
      </c>
      <c r="E29" s="199"/>
      <c r="F29" s="199"/>
      <c r="G29" s="199"/>
      <c r="H29" s="227"/>
    </row>
    <row r="30" spans="1:15" ht="13.5" customHeight="1">
      <c r="A30" s="579"/>
      <c r="B30" s="226"/>
      <c r="C30" s="199"/>
      <c r="D30" s="199" t="s">
        <v>110</v>
      </c>
      <c r="E30" s="199"/>
      <c r="F30" s="199"/>
      <c r="G30" s="199"/>
      <c r="H30" s="227"/>
    </row>
    <row r="31" spans="1:15" ht="13.5" customHeight="1">
      <c r="A31" s="579"/>
      <c r="B31" s="226"/>
      <c r="C31" s="199"/>
      <c r="D31" s="199"/>
      <c r="E31" s="199"/>
      <c r="F31" s="199"/>
      <c r="G31" s="199"/>
      <c r="H31" s="227"/>
      <c r="M31" s="328" t="s">
        <v>323</v>
      </c>
      <c r="O31" s="177"/>
    </row>
    <row r="32" spans="1:15" ht="13.5" customHeight="1">
      <c r="A32" s="579"/>
      <c r="B32" s="226"/>
      <c r="C32" s="193" t="s">
        <v>86</v>
      </c>
      <c r="D32" s="194"/>
      <c r="E32" s="194"/>
      <c r="F32" s="195">
        <f>計算!K41</f>
        <v>0</v>
      </c>
      <c r="G32" s="199"/>
      <c r="H32" s="227"/>
      <c r="M32" s="174" t="s">
        <v>322</v>
      </c>
      <c r="N32" s="301" t="s">
        <v>320</v>
      </c>
      <c r="O32" s="173">
        <f>SUM(計算!BB41:BF41)</f>
        <v>0</v>
      </c>
    </row>
    <row r="33" spans="1:10" ht="13.5" customHeight="1">
      <c r="A33" s="579"/>
      <c r="B33" s="226"/>
      <c r="C33" s="196"/>
      <c r="D33" s="200" t="s">
        <v>104</v>
      </c>
      <c r="E33" s="201"/>
      <c r="F33" s="202">
        <f>計算!L41</f>
        <v>0</v>
      </c>
      <c r="G33" s="199"/>
      <c r="H33" s="227"/>
    </row>
    <row r="34" spans="1:10" ht="13.5" customHeight="1" thickBot="1">
      <c r="A34" s="580"/>
      <c r="B34" s="228"/>
      <c r="C34" s="229"/>
      <c r="D34" s="229"/>
      <c r="E34" s="229"/>
      <c r="F34" s="229"/>
      <c r="G34" s="229"/>
      <c r="H34" s="230"/>
    </row>
    <row r="35" spans="1:10" ht="13.5" customHeight="1" thickTop="1">
      <c r="A35" s="176"/>
    </row>
    <row r="36" spans="1:10" ht="13.5" customHeight="1"/>
    <row r="37" spans="1:10" ht="13.5" customHeight="1">
      <c r="C37" s="171" t="s">
        <v>104</v>
      </c>
      <c r="D37" s="166"/>
      <c r="E37" s="166"/>
      <c r="F37" s="166"/>
      <c r="G37" s="128"/>
    </row>
    <row r="38" spans="1:10" ht="13.5" customHeight="1">
      <c r="C38" s="131" t="s">
        <v>108</v>
      </c>
      <c r="D38" s="169"/>
      <c r="E38" s="169"/>
      <c r="F38" s="169"/>
      <c r="G38" s="132">
        <f>+K16+F33</f>
        <v>0</v>
      </c>
    </row>
    <row r="39" spans="1:10" ht="13.5" customHeight="1"/>
    <row r="40" spans="1:10" ht="13.5" customHeight="1">
      <c r="E40" s="164" t="s">
        <v>196</v>
      </c>
      <c r="J40" s="175"/>
    </row>
    <row r="41" spans="1:10" ht="13.5" customHeight="1"/>
    <row r="42" spans="1:10" ht="13.5" customHeight="1">
      <c r="C42" s="171" t="s">
        <v>109</v>
      </c>
      <c r="D42" s="166"/>
      <c r="E42" s="166"/>
      <c r="F42" s="128"/>
    </row>
    <row r="43" spans="1:10" ht="13.5" customHeight="1">
      <c r="C43" s="131"/>
      <c r="D43" s="169"/>
      <c r="E43" s="169"/>
      <c r="F43" s="132">
        <f>計算!O41</f>
        <v>0</v>
      </c>
    </row>
    <row r="44" spans="1:10" ht="13.5" customHeight="1">
      <c r="D44" s="170" t="s">
        <v>115</v>
      </c>
      <c r="E44" s="170"/>
    </row>
    <row r="45" spans="1:10" ht="13.5" customHeight="1"/>
    <row r="46" spans="1:10" ht="13.5" customHeight="1">
      <c r="D46" s="170" t="s">
        <v>112</v>
      </c>
      <c r="E46" s="170"/>
      <c r="F46" s="164" t="s">
        <v>113</v>
      </c>
    </row>
    <row r="47" spans="1:10" ht="13.5" customHeight="1">
      <c r="C47" s="171" t="s">
        <v>105</v>
      </c>
      <c r="D47" s="128"/>
      <c r="E47" s="171" t="s">
        <v>106</v>
      </c>
      <c r="F47" s="128"/>
    </row>
    <row r="48" spans="1:10" ht="13.5" customHeight="1">
      <c r="C48" s="131"/>
      <c r="D48" s="132">
        <f>計算!P41</f>
        <v>0</v>
      </c>
      <c r="E48" s="131"/>
      <c r="F48" s="132">
        <f>計算!Q41</f>
        <v>0</v>
      </c>
    </row>
    <row r="49" spans="1:15" ht="13.5" customHeight="1">
      <c r="E49" s="174"/>
      <c r="F49" s="174"/>
    </row>
    <row r="50" spans="1:15" ht="13.5" customHeight="1" thickBot="1">
      <c r="D50" s="164" t="s">
        <v>114</v>
      </c>
    </row>
    <row r="51" spans="1:15" ht="13.5" customHeight="1" thickTop="1">
      <c r="A51" s="581" t="s">
        <v>116</v>
      </c>
      <c r="B51" s="231"/>
      <c r="C51" s="232"/>
      <c r="D51" s="232"/>
      <c r="E51" s="232"/>
      <c r="F51" s="232"/>
      <c r="G51" s="232"/>
      <c r="H51" s="233"/>
    </row>
    <row r="52" spans="1:15" ht="13.5" customHeight="1">
      <c r="A52" s="582"/>
      <c r="B52" s="234"/>
      <c r="C52" s="203" t="s">
        <v>263</v>
      </c>
      <c r="D52" s="204"/>
      <c r="E52" s="204"/>
      <c r="F52" s="204"/>
      <c r="G52" s="205"/>
      <c r="H52" s="235"/>
      <c r="M52" s="174" t="s">
        <v>257</v>
      </c>
      <c r="N52" s="172" t="s">
        <v>258</v>
      </c>
      <c r="O52" s="173">
        <f>計算!Z41</f>
        <v>0</v>
      </c>
    </row>
    <row r="53" spans="1:15" ht="13.5" customHeight="1">
      <c r="A53" s="582"/>
      <c r="B53" s="234"/>
      <c r="C53" s="206" t="s">
        <v>264</v>
      </c>
      <c r="D53" s="207"/>
      <c r="E53" s="207"/>
      <c r="F53" s="207"/>
      <c r="G53" s="208">
        <f>計算!R41</f>
        <v>0</v>
      </c>
      <c r="H53" s="235"/>
      <c r="M53" s="174" t="s">
        <v>118</v>
      </c>
      <c r="N53" s="172" t="s">
        <v>107</v>
      </c>
      <c r="O53" s="173">
        <f>計算!AD41</f>
        <v>0</v>
      </c>
    </row>
    <row r="54" spans="1:15" ht="13.5" customHeight="1">
      <c r="A54" s="582"/>
      <c r="B54" s="234"/>
      <c r="C54" s="209"/>
      <c r="D54" s="209"/>
      <c r="E54" s="209"/>
      <c r="F54" s="209"/>
      <c r="G54" s="209"/>
      <c r="H54" s="235"/>
    </row>
    <row r="55" spans="1:15" ht="13.5" customHeight="1">
      <c r="A55" s="582"/>
      <c r="B55" s="234"/>
      <c r="C55" s="209"/>
      <c r="D55" s="209" t="s">
        <v>111</v>
      </c>
      <c r="E55" s="209"/>
      <c r="F55" s="209"/>
      <c r="G55" s="209"/>
      <c r="H55" s="235"/>
    </row>
    <row r="56" spans="1:15" ht="13.5" customHeight="1">
      <c r="A56" s="582"/>
      <c r="B56" s="234"/>
      <c r="C56" s="209"/>
      <c r="D56" s="209" t="s">
        <v>110</v>
      </c>
      <c r="E56" s="209"/>
      <c r="F56" s="209"/>
      <c r="G56" s="209"/>
      <c r="H56" s="235"/>
    </row>
    <row r="57" spans="1:15" ht="13.5" customHeight="1">
      <c r="A57" s="582"/>
      <c r="B57" s="234"/>
      <c r="C57" s="209"/>
      <c r="D57" s="209"/>
      <c r="E57" s="209"/>
      <c r="F57" s="209"/>
      <c r="G57" s="209"/>
      <c r="H57" s="235"/>
      <c r="M57" s="328" t="s">
        <v>324</v>
      </c>
      <c r="O57" s="177"/>
    </row>
    <row r="58" spans="1:15" ht="13.5" customHeight="1">
      <c r="A58" s="582"/>
      <c r="B58" s="234"/>
      <c r="C58" s="203" t="s">
        <v>86</v>
      </c>
      <c r="D58" s="204"/>
      <c r="E58" s="204"/>
      <c r="F58" s="205">
        <f>計算!S41</f>
        <v>0</v>
      </c>
      <c r="G58" s="209"/>
      <c r="H58" s="235"/>
      <c r="M58" s="174" t="s">
        <v>322</v>
      </c>
      <c r="N58" s="301" t="s">
        <v>320</v>
      </c>
      <c r="O58" s="173">
        <f>SUM(計算!BG41:BK41)</f>
        <v>0</v>
      </c>
    </row>
    <row r="59" spans="1:15" ht="13.5" customHeight="1">
      <c r="A59" s="582"/>
      <c r="B59" s="234"/>
      <c r="C59" s="206"/>
      <c r="D59" s="210" t="s">
        <v>104</v>
      </c>
      <c r="E59" s="211"/>
      <c r="F59" s="212">
        <f>計算!T41</f>
        <v>0</v>
      </c>
      <c r="G59" s="209"/>
      <c r="H59" s="235"/>
    </row>
    <row r="60" spans="1:15" ht="12" thickBot="1">
      <c r="A60" s="583"/>
      <c r="B60" s="236"/>
      <c r="C60" s="237"/>
      <c r="D60" s="237"/>
      <c r="E60" s="237"/>
      <c r="F60" s="237"/>
      <c r="G60" s="237"/>
      <c r="H60" s="238"/>
    </row>
    <row r="61" spans="1:15" ht="12" thickTop="1"/>
  </sheetData>
  <mergeCells count="3">
    <mergeCell ref="A9:A17"/>
    <mergeCell ref="A25:A34"/>
    <mergeCell ref="A51:A60"/>
  </mergeCells>
  <phoneticPr fontId="3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25.5">
      <c r="A1" s="277" t="s">
        <v>321</v>
      </c>
    </row>
    <row r="2" spans="1:11" ht="8.25" customHeight="1"/>
    <row r="3" spans="1:11" ht="32.25" customHeight="1">
      <c r="A3" s="585" t="s">
        <v>135</v>
      </c>
      <c r="B3" s="585"/>
      <c r="C3" s="584" t="str">
        <f>+データ入力表!D5</f>
        <v>（例）建設部門の県内需要が100億円増加した場合、本県経済に与える経済波及効果と税収効果を推計する。</v>
      </c>
      <c r="D3" s="584"/>
      <c r="E3" s="584"/>
      <c r="F3" s="584"/>
      <c r="G3" s="584"/>
      <c r="H3" s="584"/>
      <c r="I3" s="584"/>
      <c r="J3" s="584"/>
      <c r="K3" s="584"/>
    </row>
    <row r="4" spans="1:11" ht="15" customHeight="1">
      <c r="K4" s="394" t="str">
        <f>+"（単位："&amp;データ入力表!E9&amp;"）"</f>
        <v>（単位：円）</v>
      </c>
    </row>
    <row r="5" spans="1:11" ht="11.25" customHeight="1"/>
  </sheetData>
  <mergeCells count="2">
    <mergeCell ref="C3:K3"/>
    <mergeCell ref="A3:B3"/>
  </mergeCells>
  <phoneticPr fontId="5"/>
  <printOptions horizontalCentered="1"/>
  <pageMargins left="0.70866141732283472" right="0.70866141732283472" top="0.74803149606299213" bottom="0.74803149606299213" header="0.31496062992125984" footer="0.31496062992125984"/>
  <pageSetup paperSize="9" scale="9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6"/>
  <sheetViews>
    <sheetView workbookViewId="0"/>
  </sheetViews>
  <sheetFormatPr defaultRowHeight="12"/>
  <cols>
    <col min="1" max="1" width="13.33203125" style="311" customWidth="1"/>
    <col min="2" max="2" width="14" style="311" customWidth="1"/>
    <col min="3" max="3" width="20.6640625" style="311" customWidth="1"/>
    <col min="4" max="4" width="21.33203125" style="311" customWidth="1"/>
    <col min="5" max="5" width="14" style="311" customWidth="1"/>
    <col min="6" max="10" width="9.33203125" style="311"/>
    <col min="11" max="11" width="18.1640625" style="311" customWidth="1"/>
    <col min="12" max="243" width="9.33203125" style="311"/>
    <col min="244" max="244" width="13.33203125" style="311" customWidth="1"/>
    <col min="245" max="254" width="14" style="311" customWidth="1"/>
    <col min="255" max="255" width="13.33203125" style="311" customWidth="1"/>
    <col min="256" max="257" width="15" style="311" customWidth="1"/>
    <col min="258" max="258" width="13.33203125" style="311" customWidth="1"/>
    <col min="259" max="261" width="13" style="311" customWidth="1"/>
    <col min="262" max="266" width="9.33203125" style="311"/>
    <col min="267" max="267" width="18.1640625" style="311" customWidth="1"/>
    <col min="268" max="499" width="9.33203125" style="311"/>
    <col min="500" max="500" width="13.33203125" style="311" customWidth="1"/>
    <col min="501" max="510" width="14" style="311" customWidth="1"/>
    <col min="511" max="511" width="13.33203125" style="311" customWidth="1"/>
    <col min="512" max="513" width="15" style="311" customWidth="1"/>
    <col min="514" max="514" width="13.33203125" style="311" customWidth="1"/>
    <col min="515" max="517" width="13" style="311" customWidth="1"/>
    <col min="518" max="522" width="9.33203125" style="311"/>
    <col min="523" max="523" width="18.1640625" style="311" customWidth="1"/>
    <col min="524" max="755" width="9.33203125" style="311"/>
    <col min="756" max="756" width="13.33203125" style="311" customWidth="1"/>
    <col min="757" max="766" width="14" style="311" customWidth="1"/>
    <col min="767" max="767" width="13.33203125" style="311" customWidth="1"/>
    <col min="768" max="769" width="15" style="311" customWidth="1"/>
    <col min="770" max="770" width="13.33203125" style="311" customWidth="1"/>
    <col min="771" max="773" width="13" style="311" customWidth="1"/>
    <col min="774" max="778" width="9.33203125" style="311"/>
    <col min="779" max="779" width="18.1640625" style="311" customWidth="1"/>
    <col min="780" max="1011" width="9.33203125" style="311"/>
    <col min="1012" max="1012" width="13.33203125" style="311" customWidth="1"/>
    <col min="1013" max="1022" width="14" style="311" customWidth="1"/>
    <col min="1023" max="1023" width="13.33203125" style="311" customWidth="1"/>
    <col min="1024" max="1025" width="15" style="311" customWidth="1"/>
    <col min="1026" max="1026" width="13.33203125" style="311" customWidth="1"/>
    <col min="1027" max="1029" width="13" style="311" customWidth="1"/>
    <col min="1030" max="1034" width="9.33203125" style="311"/>
    <col min="1035" max="1035" width="18.1640625" style="311" customWidth="1"/>
    <col min="1036" max="1267" width="9.33203125" style="311"/>
    <col min="1268" max="1268" width="13.33203125" style="311" customWidth="1"/>
    <col min="1269" max="1278" width="14" style="311" customWidth="1"/>
    <col min="1279" max="1279" width="13.33203125" style="311" customWidth="1"/>
    <col min="1280" max="1281" width="15" style="311" customWidth="1"/>
    <col min="1282" max="1282" width="13.33203125" style="311" customWidth="1"/>
    <col min="1283" max="1285" width="13" style="311" customWidth="1"/>
    <col min="1286" max="1290" width="9.33203125" style="311"/>
    <col min="1291" max="1291" width="18.1640625" style="311" customWidth="1"/>
    <col min="1292" max="1523" width="9.33203125" style="311"/>
    <col min="1524" max="1524" width="13.33203125" style="311" customWidth="1"/>
    <col min="1525" max="1534" width="14" style="311" customWidth="1"/>
    <col min="1535" max="1535" width="13.33203125" style="311" customWidth="1"/>
    <col min="1536" max="1537" width="15" style="311" customWidth="1"/>
    <col min="1538" max="1538" width="13.33203125" style="311" customWidth="1"/>
    <col min="1539" max="1541" width="13" style="311" customWidth="1"/>
    <col min="1542" max="1546" width="9.33203125" style="311"/>
    <col min="1547" max="1547" width="18.1640625" style="311" customWidth="1"/>
    <col min="1548" max="1779" width="9.33203125" style="311"/>
    <col min="1780" max="1780" width="13.33203125" style="311" customWidth="1"/>
    <col min="1781" max="1790" width="14" style="311" customWidth="1"/>
    <col min="1791" max="1791" width="13.33203125" style="311" customWidth="1"/>
    <col min="1792" max="1793" width="15" style="311" customWidth="1"/>
    <col min="1794" max="1794" width="13.33203125" style="311" customWidth="1"/>
    <col min="1795" max="1797" width="13" style="311" customWidth="1"/>
    <col min="1798" max="1802" width="9.33203125" style="311"/>
    <col min="1803" max="1803" width="18.1640625" style="311" customWidth="1"/>
    <col min="1804" max="2035" width="9.33203125" style="311"/>
    <col min="2036" max="2036" width="13.33203125" style="311" customWidth="1"/>
    <col min="2037" max="2046" width="14" style="311" customWidth="1"/>
    <col min="2047" max="2047" width="13.33203125" style="311" customWidth="1"/>
    <col min="2048" max="2049" width="15" style="311" customWidth="1"/>
    <col min="2050" max="2050" width="13.33203125" style="311" customWidth="1"/>
    <col min="2051" max="2053" width="13" style="311" customWidth="1"/>
    <col min="2054" max="2058" width="9.33203125" style="311"/>
    <col min="2059" max="2059" width="18.1640625" style="311" customWidth="1"/>
    <col min="2060" max="2291" width="9.33203125" style="311"/>
    <col min="2292" max="2292" width="13.33203125" style="311" customWidth="1"/>
    <col min="2293" max="2302" width="14" style="311" customWidth="1"/>
    <col min="2303" max="2303" width="13.33203125" style="311" customWidth="1"/>
    <col min="2304" max="2305" width="15" style="311" customWidth="1"/>
    <col min="2306" max="2306" width="13.33203125" style="311" customWidth="1"/>
    <col min="2307" max="2309" width="13" style="311" customWidth="1"/>
    <col min="2310" max="2314" width="9.33203125" style="311"/>
    <col min="2315" max="2315" width="18.1640625" style="311" customWidth="1"/>
    <col min="2316" max="2547" width="9.33203125" style="311"/>
    <col min="2548" max="2548" width="13.33203125" style="311" customWidth="1"/>
    <col min="2549" max="2558" width="14" style="311" customWidth="1"/>
    <col min="2559" max="2559" width="13.33203125" style="311" customWidth="1"/>
    <col min="2560" max="2561" width="15" style="311" customWidth="1"/>
    <col min="2562" max="2562" width="13.33203125" style="311" customWidth="1"/>
    <col min="2563" max="2565" width="13" style="311" customWidth="1"/>
    <col min="2566" max="2570" width="9.33203125" style="311"/>
    <col min="2571" max="2571" width="18.1640625" style="311" customWidth="1"/>
    <col min="2572" max="2803" width="9.33203125" style="311"/>
    <col min="2804" max="2804" width="13.33203125" style="311" customWidth="1"/>
    <col min="2805" max="2814" width="14" style="311" customWidth="1"/>
    <col min="2815" max="2815" width="13.33203125" style="311" customWidth="1"/>
    <col min="2816" max="2817" width="15" style="311" customWidth="1"/>
    <col min="2818" max="2818" width="13.33203125" style="311" customWidth="1"/>
    <col min="2819" max="2821" width="13" style="311" customWidth="1"/>
    <col min="2822" max="2826" width="9.33203125" style="311"/>
    <col min="2827" max="2827" width="18.1640625" style="311" customWidth="1"/>
    <col min="2828" max="3059" width="9.33203125" style="311"/>
    <col min="3060" max="3060" width="13.33203125" style="311" customWidth="1"/>
    <col min="3061" max="3070" width="14" style="311" customWidth="1"/>
    <col min="3071" max="3071" width="13.33203125" style="311" customWidth="1"/>
    <col min="3072" max="3073" width="15" style="311" customWidth="1"/>
    <col min="3074" max="3074" width="13.33203125" style="311" customWidth="1"/>
    <col min="3075" max="3077" width="13" style="311" customWidth="1"/>
    <col min="3078" max="3082" width="9.33203125" style="311"/>
    <col min="3083" max="3083" width="18.1640625" style="311" customWidth="1"/>
    <col min="3084" max="3315" width="9.33203125" style="311"/>
    <col min="3316" max="3316" width="13.33203125" style="311" customWidth="1"/>
    <col min="3317" max="3326" width="14" style="311" customWidth="1"/>
    <col min="3327" max="3327" width="13.33203125" style="311" customWidth="1"/>
    <col min="3328" max="3329" width="15" style="311" customWidth="1"/>
    <col min="3330" max="3330" width="13.33203125" style="311" customWidth="1"/>
    <col min="3331" max="3333" width="13" style="311" customWidth="1"/>
    <col min="3334" max="3338" width="9.33203125" style="311"/>
    <col min="3339" max="3339" width="18.1640625" style="311" customWidth="1"/>
    <col min="3340" max="3571" width="9.33203125" style="311"/>
    <col min="3572" max="3572" width="13.33203125" style="311" customWidth="1"/>
    <col min="3573" max="3582" width="14" style="311" customWidth="1"/>
    <col min="3583" max="3583" width="13.33203125" style="311" customWidth="1"/>
    <col min="3584" max="3585" width="15" style="311" customWidth="1"/>
    <col min="3586" max="3586" width="13.33203125" style="311" customWidth="1"/>
    <col min="3587" max="3589" width="13" style="311" customWidth="1"/>
    <col min="3590" max="3594" width="9.33203125" style="311"/>
    <col min="3595" max="3595" width="18.1640625" style="311" customWidth="1"/>
    <col min="3596" max="3827" width="9.33203125" style="311"/>
    <col min="3828" max="3828" width="13.33203125" style="311" customWidth="1"/>
    <col min="3829" max="3838" width="14" style="311" customWidth="1"/>
    <col min="3839" max="3839" width="13.33203125" style="311" customWidth="1"/>
    <col min="3840" max="3841" width="15" style="311" customWidth="1"/>
    <col min="3842" max="3842" width="13.33203125" style="311" customWidth="1"/>
    <col min="3843" max="3845" width="13" style="311" customWidth="1"/>
    <col min="3846" max="3850" width="9.33203125" style="311"/>
    <col min="3851" max="3851" width="18.1640625" style="311" customWidth="1"/>
    <col min="3852" max="4083" width="9.33203125" style="311"/>
    <col min="4084" max="4084" width="13.33203125" style="311" customWidth="1"/>
    <col min="4085" max="4094" width="14" style="311" customWidth="1"/>
    <col min="4095" max="4095" width="13.33203125" style="311" customWidth="1"/>
    <col min="4096" max="4097" width="15" style="311" customWidth="1"/>
    <col min="4098" max="4098" width="13.33203125" style="311" customWidth="1"/>
    <col min="4099" max="4101" width="13" style="311" customWidth="1"/>
    <col min="4102" max="4106" width="9.33203125" style="311"/>
    <col min="4107" max="4107" width="18.1640625" style="311" customWidth="1"/>
    <col min="4108" max="4339" width="9.33203125" style="311"/>
    <col min="4340" max="4340" width="13.33203125" style="311" customWidth="1"/>
    <col min="4341" max="4350" width="14" style="311" customWidth="1"/>
    <col min="4351" max="4351" width="13.33203125" style="311" customWidth="1"/>
    <col min="4352" max="4353" width="15" style="311" customWidth="1"/>
    <col min="4354" max="4354" width="13.33203125" style="311" customWidth="1"/>
    <col min="4355" max="4357" width="13" style="311" customWidth="1"/>
    <col min="4358" max="4362" width="9.33203125" style="311"/>
    <col min="4363" max="4363" width="18.1640625" style="311" customWidth="1"/>
    <col min="4364" max="4595" width="9.33203125" style="311"/>
    <col min="4596" max="4596" width="13.33203125" style="311" customWidth="1"/>
    <col min="4597" max="4606" width="14" style="311" customWidth="1"/>
    <col min="4607" max="4607" width="13.33203125" style="311" customWidth="1"/>
    <col min="4608" max="4609" width="15" style="311" customWidth="1"/>
    <col min="4610" max="4610" width="13.33203125" style="311" customWidth="1"/>
    <col min="4611" max="4613" width="13" style="311" customWidth="1"/>
    <col min="4614" max="4618" width="9.33203125" style="311"/>
    <col min="4619" max="4619" width="18.1640625" style="311" customWidth="1"/>
    <col min="4620" max="4851" width="9.33203125" style="311"/>
    <col min="4852" max="4852" width="13.33203125" style="311" customWidth="1"/>
    <col min="4853" max="4862" width="14" style="311" customWidth="1"/>
    <col min="4863" max="4863" width="13.33203125" style="311" customWidth="1"/>
    <col min="4864" max="4865" width="15" style="311" customWidth="1"/>
    <col min="4866" max="4866" width="13.33203125" style="311" customWidth="1"/>
    <col min="4867" max="4869" width="13" style="311" customWidth="1"/>
    <col min="4870" max="4874" width="9.33203125" style="311"/>
    <col min="4875" max="4875" width="18.1640625" style="311" customWidth="1"/>
    <col min="4876" max="5107" width="9.33203125" style="311"/>
    <col min="5108" max="5108" width="13.33203125" style="311" customWidth="1"/>
    <col min="5109" max="5118" width="14" style="311" customWidth="1"/>
    <col min="5119" max="5119" width="13.33203125" style="311" customWidth="1"/>
    <col min="5120" max="5121" width="15" style="311" customWidth="1"/>
    <col min="5122" max="5122" width="13.33203125" style="311" customWidth="1"/>
    <col min="5123" max="5125" width="13" style="311" customWidth="1"/>
    <col min="5126" max="5130" width="9.33203125" style="311"/>
    <col min="5131" max="5131" width="18.1640625" style="311" customWidth="1"/>
    <col min="5132" max="5363" width="9.33203125" style="311"/>
    <col min="5364" max="5364" width="13.33203125" style="311" customWidth="1"/>
    <col min="5365" max="5374" width="14" style="311" customWidth="1"/>
    <col min="5375" max="5375" width="13.33203125" style="311" customWidth="1"/>
    <col min="5376" max="5377" width="15" style="311" customWidth="1"/>
    <col min="5378" max="5378" width="13.33203125" style="311" customWidth="1"/>
    <col min="5379" max="5381" width="13" style="311" customWidth="1"/>
    <col min="5382" max="5386" width="9.33203125" style="311"/>
    <col min="5387" max="5387" width="18.1640625" style="311" customWidth="1"/>
    <col min="5388" max="5619" width="9.33203125" style="311"/>
    <col min="5620" max="5620" width="13.33203125" style="311" customWidth="1"/>
    <col min="5621" max="5630" width="14" style="311" customWidth="1"/>
    <col min="5631" max="5631" width="13.33203125" style="311" customWidth="1"/>
    <col min="5632" max="5633" width="15" style="311" customWidth="1"/>
    <col min="5634" max="5634" width="13.33203125" style="311" customWidth="1"/>
    <col min="5635" max="5637" width="13" style="311" customWidth="1"/>
    <col min="5638" max="5642" width="9.33203125" style="311"/>
    <col min="5643" max="5643" width="18.1640625" style="311" customWidth="1"/>
    <col min="5644" max="5875" width="9.33203125" style="311"/>
    <col min="5876" max="5876" width="13.33203125" style="311" customWidth="1"/>
    <col min="5877" max="5886" width="14" style="311" customWidth="1"/>
    <col min="5887" max="5887" width="13.33203125" style="311" customWidth="1"/>
    <col min="5888" max="5889" width="15" style="311" customWidth="1"/>
    <col min="5890" max="5890" width="13.33203125" style="311" customWidth="1"/>
    <col min="5891" max="5893" width="13" style="311" customWidth="1"/>
    <col min="5894" max="5898" width="9.33203125" style="311"/>
    <col min="5899" max="5899" width="18.1640625" style="311" customWidth="1"/>
    <col min="5900" max="6131" width="9.33203125" style="311"/>
    <col min="6132" max="6132" width="13.33203125" style="311" customWidth="1"/>
    <col min="6133" max="6142" width="14" style="311" customWidth="1"/>
    <col min="6143" max="6143" width="13.33203125" style="311" customWidth="1"/>
    <col min="6144" max="6145" width="15" style="311" customWidth="1"/>
    <col min="6146" max="6146" width="13.33203125" style="311" customWidth="1"/>
    <col min="6147" max="6149" width="13" style="311" customWidth="1"/>
    <col min="6150" max="6154" width="9.33203125" style="311"/>
    <col min="6155" max="6155" width="18.1640625" style="311" customWidth="1"/>
    <col min="6156" max="6387" width="9.33203125" style="311"/>
    <col min="6388" max="6388" width="13.33203125" style="311" customWidth="1"/>
    <col min="6389" max="6398" width="14" style="311" customWidth="1"/>
    <col min="6399" max="6399" width="13.33203125" style="311" customWidth="1"/>
    <col min="6400" max="6401" width="15" style="311" customWidth="1"/>
    <col min="6402" max="6402" width="13.33203125" style="311" customWidth="1"/>
    <col min="6403" max="6405" width="13" style="311" customWidth="1"/>
    <col min="6406" max="6410" width="9.33203125" style="311"/>
    <col min="6411" max="6411" width="18.1640625" style="311" customWidth="1"/>
    <col min="6412" max="6643" width="9.33203125" style="311"/>
    <col min="6644" max="6644" width="13.33203125" style="311" customWidth="1"/>
    <col min="6645" max="6654" width="14" style="311" customWidth="1"/>
    <col min="6655" max="6655" width="13.33203125" style="311" customWidth="1"/>
    <col min="6656" max="6657" width="15" style="311" customWidth="1"/>
    <col min="6658" max="6658" width="13.33203125" style="311" customWidth="1"/>
    <col min="6659" max="6661" width="13" style="311" customWidth="1"/>
    <col min="6662" max="6666" width="9.33203125" style="311"/>
    <col min="6667" max="6667" width="18.1640625" style="311" customWidth="1"/>
    <col min="6668" max="6899" width="9.33203125" style="311"/>
    <col min="6900" max="6900" width="13.33203125" style="311" customWidth="1"/>
    <col min="6901" max="6910" width="14" style="311" customWidth="1"/>
    <col min="6911" max="6911" width="13.33203125" style="311" customWidth="1"/>
    <col min="6912" max="6913" width="15" style="311" customWidth="1"/>
    <col min="6914" max="6914" width="13.33203125" style="311" customWidth="1"/>
    <col min="6915" max="6917" width="13" style="311" customWidth="1"/>
    <col min="6918" max="6922" width="9.33203125" style="311"/>
    <col min="6923" max="6923" width="18.1640625" style="311" customWidth="1"/>
    <col min="6924" max="7155" width="9.33203125" style="311"/>
    <col min="7156" max="7156" width="13.33203125" style="311" customWidth="1"/>
    <col min="7157" max="7166" width="14" style="311" customWidth="1"/>
    <col min="7167" max="7167" width="13.33203125" style="311" customWidth="1"/>
    <col min="7168" max="7169" width="15" style="311" customWidth="1"/>
    <col min="7170" max="7170" width="13.33203125" style="311" customWidth="1"/>
    <col min="7171" max="7173" width="13" style="311" customWidth="1"/>
    <col min="7174" max="7178" width="9.33203125" style="311"/>
    <col min="7179" max="7179" width="18.1640625" style="311" customWidth="1"/>
    <col min="7180" max="7411" width="9.33203125" style="311"/>
    <col min="7412" max="7412" width="13.33203125" style="311" customWidth="1"/>
    <col min="7413" max="7422" width="14" style="311" customWidth="1"/>
    <col min="7423" max="7423" width="13.33203125" style="311" customWidth="1"/>
    <col min="7424" max="7425" width="15" style="311" customWidth="1"/>
    <col min="7426" max="7426" width="13.33203125" style="311" customWidth="1"/>
    <col min="7427" max="7429" width="13" style="311" customWidth="1"/>
    <col min="7430" max="7434" width="9.33203125" style="311"/>
    <col min="7435" max="7435" width="18.1640625" style="311" customWidth="1"/>
    <col min="7436" max="7667" width="9.33203125" style="311"/>
    <col min="7668" max="7668" width="13.33203125" style="311" customWidth="1"/>
    <col min="7669" max="7678" width="14" style="311" customWidth="1"/>
    <col min="7679" max="7679" width="13.33203125" style="311" customWidth="1"/>
    <col min="7680" max="7681" width="15" style="311" customWidth="1"/>
    <col min="7682" max="7682" width="13.33203125" style="311" customWidth="1"/>
    <col min="7683" max="7685" width="13" style="311" customWidth="1"/>
    <col min="7686" max="7690" width="9.33203125" style="311"/>
    <col min="7691" max="7691" width="18.1640625" style="311" customWidth="1"/>
    <col min="7692" max="7923" width="9.33203125" style="311"/>
    <col min="7924" max="7924" width="13.33203125" style="311" customWidth="1"/>
    <col min="7925" max="7934" width="14" style="311" customWidth="1"/>
    <col min="7935" max="7935" width="13.33203125" style="311" customWidth="1"/>
    <col min="7936" max="7937" width="15" style="311" customWidth="1"/>
    <col min="7938" max="7938" width="13.33203125" style="311" customWidth="1"/>
    <col min="7939" max="7941" width="13" style="311" customWidth="1"/>
    <col min="7942" max="7946" width="9.33203125" style="311"/>
    <col min="7947" max="7947" width="18.1640625" style="311" customWidth="1"/>
    <col min="7948" max="8179" width="9.33203125" style="311"/>
    <col min="8180" max="8180" width="13.33203125" style="311" customWidth="1"/>
    <col min="8181" max="8190" width="14" style="311" customWidth="1"/>
    <col min="8191" max="8191" width="13.33203125" style="311" customWidth="1"/>
    <col min="8192" max="8193" width="15" style="311" customWidth="1"/>
    <col min="8194" max="8194" width="13.33203125" style="311" customWidth="1"/>
    <col min="8195" max="8197" width="13" style="311" customWidth="1"/>
    <col min="8198" max="8202" width="9.33203125" style="311"/>
    <col min="8203" max="8203" width="18.1640625" style="311" customWidth="1"/>
    <col min="8204" max="8435" width="9.33203125" style="311"/>
    <col min="8436" max="8436" width="13.33203125" style="311" customWidth="1"/>
    <col min="8437" max="8446" width="14" style="311" customWidth="1"/>
    <col min="8447" max="8447" width="13.33203125" style="311" customWidth="1"/>
    <col min="8448" max="8449" width="15" style="311" customWidth="1"/>
    <col min="8450" max="8450" width="13.33203125" style="311" customWidth="1"/>
    <col min="8451" max="8453" width="13" style="311" customWidth="1"/>
    <col min="8454" max="8458" width="9.33203125" style="311"/>
    <col min="8459" max="8459" width="18.1640625" style="311" customWidth="1"/>
    <col min="8460" max="8691" width="9.33203125" style="311"/>
    <col min="8692" max="8692" width="13.33203125" style="311" customWidth="1"/>
    <col min="8693" max="8702" width="14" style="311" customWidth="1"/>
    <col min="8703" max="8703" width="13.33203125" style="311" customWidth="1"/>
    <col min="8704" max="8705" width="15" style="311" customWidth="1"/>
    <col min="8706" max="8706" width="13.33203125" style="311" customWidth="1"/>
    <col min="8707" max="8709" width="13" style="311" customWidth="1"/>
    <col min="8710" max="8714" width="9.33203125" style="311"/>
    <col min="8715" max="8715" width="18.1640625" style="311" customWidth="1"/>
    <col min="8716" max="8947" width="9.33203125" style="311"/>
    <col min="8948" max="8948" width="13.33203125" style="311" customWidth="1"/>
    <col min="8949" max="8958" width="14" style="311" customWidth="1"/>
    <col min="8959" max="8959" width="13.33203125" style="311" customWidth="1"/>
    <col min="8960" max="8961" width="15" style="311" customWidth="1"/>
    <col min="8962" max="8962" width="13.33203125" style="311" customWidth="1"/>
    <col min="8963" max="8965" width="13" style="311" customWidth="1"/>
    <col min="8966" max="8970" width="9.33203125" style="311"/>
    <col min="8971" max="8971" width="18.1640625" style="311" customWidth="1"/>
    <col min="8972" max="9203" width="9.33203125" style="311"/>
    <col min="9204" max="9204" width="13.33203125" style="311" customWidth="1"/>
    <col min="9205" max="9214" width="14" style="311" customWidth="1"/>
    <col min="9215" max="9215" width="13.33203125" style="311" customWidth="1"/>
    <col min="9216" max="9217" width="15" style="311" customWidth="1"/>
    <col min="9218" max="9218" width="13.33203125" style="311" customWidth="1"/>
    <col min="9219" max="9221" width="13" style="311" customWidth="1"/>
    <col min="9222" max="9226" width="9.33203125" style="311"/>
    <col min="9227" max="9227" width="18.1640625" style="311" customWidth="1"/>
    <col min="9228" max="9459" width="9.33203125" style="311"/>
    <col min="9460" max="9460" width="13.33203125" style="311" customWidth="1"/>
    <col min="9461" max="9470" width="14" style="311" customWidth="1"/>
    <col min="9471" max="9471" width="13.33203125" style="311" customWidth="1"/>
    <col min="9472" max="9473" width="15" style="311" customWidth="1"/>
    <col min="9474" max="9474" width="13.33203125" style="311" customWidth="1"/>
    <col min="9475" max="9477" width="13" style="311" customWidth="1"/>
    <col min="9478" max="9482" width="9.33203125" style="311"/>
    <col min="9483" max="9483" width="18.1640625" style="311" customWidth="1"/>
    <col min="9484" max="9715" width="9.33203125" style="311"/>
    <col min="9716" max="9716" width="13.33203125" style="311" customWidth="1"/>
    <col min="9717" max="9726" width="14" style="311" customWidth="1"/>
    <col min="9727" max="9727" width="13.33203125" style="311" customWidth="1"/>
    <col min="9728" max="9729" width="15" style="311" customWidth="1"/>
    <col min="9730" max="9730" width="13.33203125" style="311" customWidth="1"/>
    <col min="9731" max="9733" width="13" style="311" customWidth="1"/>
    <col min="9734" max="9738" width="9.33203125" style="311"/>
    <col min="9739" max="9739" width="18.1640625" style="311" customWidth="1"/>
    <col min="9740" max="9971" width="9.33203125" style="311"/>
    <col min="9972" max="9972" width="13.33203125" style="311" customWidth="1"/>
    <col min="9973" max="9982" width="14" style="311" customWidth="1"/>
    <col min="9983" max="9983" width="13.33203125" style="311" customWidth="1"/>
    <col min="9984" max="9985" width="15" style="311" customWidth="1"/>
    <col min="9986" max="9986" width="13.33203125" style="311" customWidth="1"/>
    <col min="9987" max="9989" width="13" style="311" customWidth="1"/>
    <col min="9990" max="9994" width="9.33203125" style="311"/>
    <col min="9995" max="9995" width="18.1640625" style="311" customWidth="1"/>
    <col min="9996" max="10227" width="9.33203125" style="311"/>
    <col min="10228" max="10228" width="13.33203125" style="311" customWidth="1"/>
    <col min="10229" max="10238" width="14" style="311" customWidth="1"/>
    <col min="10239" max="10239" width="13.33203125" style="311" customWidth="1"/>
    <col min="10240" max="10241" width="15" style="311" customWidth="1"/>
    <col min="10242" max="10242" width="13.33203125" style="311" customWidth="1"/>
    <col min="10243" max="10245" width="13" style="311" customWidth="1"/>
    <col min="10246" max="10250" width="9.33203125" style="311"/>
    <col min="10251" max="10251" width="18.1640625" style="311" customWidth="1"/>
    <col min="10252" max="10483" width="9.33203125" style="311"/>
    <col min="10484" max="10484" width="13.33203125" style="311" customWidth="1"/>
    <col min="10485" max="10494" width="14" style="311" customWidth="1"/>
    <col min="10495" max="10495" width="13.33203125" style="311" customWidth="1"/>
    <col min="10496" max="10497" width="15" style="311" customWidth="1"/>
    <col min="10498" max="10498" width="13.33203125" style="311" customWidth="1"/>
    <col min="10499" max="10501" width="13" style="311" customWidth="1"/>
    <col min="10502" max="10506" width="9.33203125" style="311"/>
    <col min="10507" max="10507" width="18.1640625" style="311" customWidth="1"/>
    <col min="10508" max="10739" width="9.33203125" style="311"/>
    <col min="10740" max="10740" width="13.33203125" style="311" customWidth="1"/>
    <col min="10741" max="10750" width="14" style="311" customWidth="1"/>
    <col min="10751" max="10751" width="13.33203125" style="311" customWidth="1"/>
    <col min="10752" max="10753" width="15" style="311" customWidth="1"/>
    <col min="10754" max="10754" width="13.33203125" style="311" customWidth="1"/>
    <col min="10755" max="10757" width="13" style="311" customWidth="1"/>
    <col min="10758" max="10762" width="9.33203125" style="311"/>
    <col min="10763" max="10763" width="18.1640625" style="311" customWidth="1"/>
    <col min="10764" max="10995" width="9.33203125" style="311"/>
    <col min="10996" max="10996" width="13.33203125" style="311" customWidth="1"/>
    <col min="10997" max="11006" width="14" style="311" customWidth="1"/>
    <col min="11007" max="11007" width="13.33203125" style="311" customWidth="1"/>
    <col min="11008" max="11009" width="15" style="311" customWidth="1"/>
    <col min="11010" max="11010" width="13.33203125" style="311" customWidth="1"/>
    <col min="11011" max="11013" width="13" style="311" customWidth="1"/>
    <col min="11014" max="11018" width="9.33203125" style="311"/>
    <col min="11019" max="11019" width="18.1640625" style="311" customWidth="1"/>
    <col min="11020" max="11251" width="9.33203125" style="311"/>
    <col min="11252" max="11252" width="13.33203125" style="311" customWidth="1"/>
    <col min="11253" max="11262" width="14" style="311" customWidth="1"/>
    <col min="11263" max="11263" width="13.33203125" style="311" customWidth="1"/>
    <col min="11264" max="11265" width="15" style="311" customWidth="1"/>
    <col min="11266" max="11266" width="13.33203125" style="311" customWidth="1"/>
    <col min="11267" max="11269" width="13" style="311" customWidth="1"/>
    <col min="11270" max="11274" width="9.33203125" style="311"/>
    <col min="11275" max="11275" width="18.1640625" style="311" customWidth="1"/>
    <col min="11276" max="11507" width="9.33203125" style="311"/>
    <col min="11508" max="11508" width="13.33203125" style="311" customWidth="1"/>
    <col min="11509" max="11518" width="14" style="311" customWidth="1"/>
    <col min="11519" max="11519" width="13.33203125" style="311" customWidth="1"/>
    <col min="11520" max="11521" width="15" style="311" customWidth="1"/>
    <col min="11522" max="11522" width="13.33203125" style="311" customWidth="1"/>
    <col min="11523" max="11525" width="13" style="311" customWidth="1"/>
    <col min="11526" max="11530" width="9.33203125" style="311"/>
    <col min="11531" max="11531" width="18.1640625" style="311" customWidth="1"/>
    <col min="11532" max="11763" width="9.33203125" style="311"/>
    <col min="11764" max="11764" width="13.33203125" style="311" customWidth="1"/>
    <col min="11765" max="11774" width="14" style="311" customWidth="1"/>
    <col min="11775" max="11775" width="13.33203125" style="311" customWidth="1"/>
    <col min="11776" max="11777" width="15" style="311" customWidth="1"/>
    <col min="11778" max="11778" width="13.33203125" style="311" customWidth="1"/>
    <col min="11779" max="11781" width="13" style="311" customWidth="1"/>
    <col min="11782" max="11786" width="9.33203125" style="311"/>
    <col min="11787" max="11787" width="18.1640625" style="311" customWidth="1"/>
    <col min="11788" max="12019" width="9.33203125" style="311"/>
    <col min="12020" max="12020" width="13.33203125" style="311" customWidth="1"/>
    <col min="12021" max="12030" width="14" style="311" customWidth="1"/>
    <col min="12031" max="12031" width="13.33203125" style="311" customWidth="1"/>
    <col min="12032" max="12033" width="15" style="311" customWidth="1"/>
    <col min="12034" max="12034" width="13.33203125" style="311" customWidth="1"/>
    <col min="12035" max="12037" width="13" style="311" customWidth="1"/>
    <col min="12038" max="12042" width="9.33203125" style="311"/>
    <col min="12043" max="12043" width="18.1640625" style="311" customWidth="1"/>
    <col min="12044" max="12275" width="9.33203125" style="311"/>
    <col min="12276" max="12276" width="13.33203125" style="311" customWidth="1"/>
    <col min="12277" max="12286" width="14" style="311" customWidth="1"/>
    <col min="12287" max="12287" width="13.33203125" style="311" customWidth="1"/>
    <col min="12288" max="12289" width="15" style="311" customWidth="1"/>
    <col min="12290" max="12290" width="13.33203125" style="311" customWidth="1"/>
    <col min="12291" max="12293" width="13" style="311" customWidth="1"/>
    <col min="12294" max="12298" width="9.33203125" style="311"/>
    <col min="12299" max="12299" width="18.1640625" style="311" customWidth="1"/>
    <col min="12300" max="12531" width="9.33203125" style="311"/>
    <col min="12532" max="12532" width="13.33203125" style="311" customWidth="1"/>
    <col min="12533" max="12542" width="14" style="311" customWidth="1"/>
    <col min="12543" max="12543" width="13.33203125" style="311" customWidth="1"/>
    <col min="12544" max="12545" width="15" style="311" customWidth="1"/>
    <col min="12546" max="12546" width="13.33203125" style="311" customWidth="1"/>
    <col min="12547" max="12549" width="13" style="311" customWidth="1"/>
    <col min="12550" max="12554" width="9.33203125" style="311"/>
    <col min="12555" max="12555" width="18.1640625" style="311" customWidth="1"/>
    <col min="12556" max="12787" width="9.33203125" style="311"/>
    <col min="12788" max="12788" width="13.33203125" style="311" customWidth="1"/>
    <col min="12789" max="12798" width="14" style="311" customWidth="1"/>
    <col min="12799" max="12799" width="13.33203125" style="311" customWidth="1"/>
    <col min="12800" max="12801" width="15" style="311" customWidth="1"/>
    <col min="12802" max="12802" width="13.33203125" style="311" customWidth="1"/>
    <col min="12803" max="12805" width="13" style="311" customWidth="1"/>
    <col min="12806" max="12810" width="9.33203125" style="311"/>
    <col min="12811" max="12811" width="18.1640625" style="311" customWidth="1"/>
    <col min="12812" max="13043" width="9.33203125" style="311"/>
    <col min="13044" max="13044" width="13.33203125" style="311" customWidth="1"/>
    <col min="13045" max="13054" width="14" style="311" customWidth="1"/>
    <col min="13055" max="13055" width="13.33203125" style="311" customWidth="1"/>
    <col min="13056" max="13057" width="15" style="311" customWidth="1"/>
    <col min="13058" max="13058" width="13.33203125" style="311" customWidth="1"/>
    <col min="13059" max="13061" width="13" style="311" customWidth="1"/>
    <col min="13062" max="13066" width="9.33203125" style="311"/>
    <col min="13067" max="13067" width="18.1640625" style="311" customWidth="1"/>
    <col min="13068" max="13299" width="9.33203125" style="311"/>
    <col min="13300" max="13300" width="13.33203125" style="311" customWidth="1"/>
    <col min="13301" max="13310" width="14" style="311" customWidth="1"/>
    <col min="13311" max="13311" width="13.33203125" style="311" customWidth="1"/>
    <col min="13312" max="13313" width="15" style="311" customWidth="1"/>
    <col min="13314" max="13314" width="13.33203125" style="311" customWidth="1"/>
    <col min="13315" max="13317" width="13" style="311" customWidth="1"/>
    <col min="13318" max="13322" width="9.33203125" style="311"/>
    <col min="13323" max="13323" width="18.1640625" style="311" customWidth="1"/>
    <col min="13324" max="13555" width="9.33203125" style="311"/>
    <col min="13556" max="13556" width="13.33203125" style="311" customWidth="1"/>
    <col min="13557" max="13566" width="14" style="311" customWidth="1"/>
    <col min="13567" max="13567" width="13.33203125" style="311" customWidth="1"/>
    <col min="13568" max="13569" width="15" style="311" customWidth="1"/>
    <col min="13570" max="13570" width="13.33203125" style="311" customWidth="1"/>
    <col min="13571" max="13573" width="13" style="311" customWidth="1"/>
    <col min="13574" max="13578" width="9.33203125" style="311"/>
    <col min="13579" max="13579" width="18.1640625" style="311" customWidth="1"/>
    <col min="13580" max="13811" width="9.33203125" style="311"/>
    <col min="13812" max="13812" width="13.33203125" style="311" customWidth="1"/>
    <col min="13813" max="13822" width="14" style="311" customWidth="1"/>
    <col min="13823" max="13823" width="13.33203125" style="311" customWidth="1"/>
    <col min="13824" max="13825" width="15" style="311" customWidth="1"/>
    <col min="13826" max="13826" width="13.33203125" style="311" customWidth="1"/>
    <col min="13827" max="13829" width="13" style="311" customWidth="1"/>
    <col min="13830" max="13834" width="9.33203125" style="311"/>
    <col min="13835" max="13835" width="18.1640625" style="311" customWidth="1"/>
    <col min="13836" max="14067" width="9.33203125" style="311"/>
    <col min="14068" max="14068" width="13.33203125" style="311" customWidth="1"/>
    <col min="14069" max="14078" width="14" style="311" customWidth="1"/>
    <col min="14079" max="14079" width="13.33203125" style="311" customWidth="1"/>
    <col min="14080" max="14081" width="15" style="311" customWidth="1"/>
    <col min="14082" max="14082" width="13.33203125" style="311" customWidth="1"/>
    <col min="14083" max="14085" width="13" style="311" customWidth="1"/>
    <col min="14086" max="14090" width="9.33203125" style="311"/>
    <col min="14091" max="14091" width="18.1640625" style="311" customWidth="1"/>
    <col min="14092" max="14323" width="9.33203125" style="311"/>
    <col min="14324" max="14324" width="13.33203125" style="311" customWidth="1"/>
    <col min="14325" max="14334" width="14" style="311" customWidth="1"/>
    <col min="14335" max="14335" width="13.33203125" style="311" customWidth="1"/>
    <col min="14336" max="14337" width="15" style="311" customWidth="1"/>
    <col min="14338" max="14338" width="13.33203125" style="311" customWidth="1"/>
    <col min="14339" max="14341" width="13" style="311" customWidth="1"/>
    <col min="14342" max="14346" width="9.33203125" style="311"/>
    <col min="14347" max="14347" width="18.1640625" style="311" customWidth="1"/>
    <col min="14348" max="14579" width="9.33203125" style="311"/>
    <col min="14580" max="14580" width="13.33203125" style="311" customWidth="1"/>
    <col min="14581" max="14590" width="14" style="311" customWidth="1"/>
    <col min="14591" max="14591" width="13.33203125" style="311" customWidth="1"/>
    <col min="14592" max="14593" width="15" style="311" customWidth="1"/>
    <col min="14594" max="14594" width="13.33203125" style="311" customWidth="1"/>
    <col min="14595" max="14597" width="13" style="311" customWidth="1"/>
    <col min="14598" max="14602" width="9.33203125" style="311"/>
    <col min="14603" max="14603" width="18.1640625" style="311" customWidth="1"/>
    <col min="14604" max="14835" width="9.33203125" style="311"/>
    <col min="14836" max="14836" width="13.33203125" style="311" customWidth="1"/>
    <col min="14837" max="14846" width="14" style="311" customWidth="1"/>
    <col min="14847" max="14847" width="13.33203125" style="311" customWidth="1"/>
    <col min="14848" max="14849" width="15" style="311" customWidth="1"/>
    <col min="14850" max="14850" width="13.33203125" style="311" customWidth="1"/>
    <col min="14851" max="14853" width="13" style="311" customWidth="1"/>
    <col min="14854" max="14858" width="9.33203125" style="311"/>
    <col min="14859" max="14859" width="18.1640625" style="311" customWidth="1"/>
    <col min="14860" max="15091" width="9.33203125" style="311"/>
    <col min="15092" max="15092" width="13.33203125" style="311" customWidth="1"/>
    <col min="15093" max="15102" width="14" style="311" customWidth="1"/>
    <col min="15103" max="15103" width="13.33203125" style="311" customWidth="1"/>
    <col min="15104" max="15105" width="15" style="311" customWidth="1"/>
    <col min="15106" max="15106" width="13.33203125" style="311" customWidth="1"/>
    <col min="15107" max="15109" width="13" style="311" customWidth="1"/>
    <col min="15110" max="15114" width="9.33203125" style="311"/>
    <col min="15115" max="15115" width="18.1640625" style="311" customWidth="1"/>
    <col min="15116" max="15347" width="9.33203125" style="311"/>
    <col min="15348" max="15348" width="13.33203125" style="311" customWidth="1"/>
    <col min="15349" max="15358" width="14" style="311" customWidth="1"/>
    <col min="15359" max="15359" width="13.33203125" style="311" customWidth="1"/>
    <col min="15360" max="15361" width="15" style="311" customWidth="1"/>
    <col min="15362" max="15362" width="13.33203125" style="311" customWidth="1"/>
    <col min="15363" max="15365" width="13" style="311" customWidth="1"/>
    <col min="15366" max="15370" width="9.33203125" style="311"/>
    <col min="15371" max="15371" width="18.1640625" style="311" customWidth="1"/>
    <col min="15372" max="15603" width="9.33203125" style="311"/>
    <col min="15604" max="15604" width="13.33203125" style="311" customWidth="1"/>
    <col min="15605" max="15614" width="14" style="311" customWidth="1"/>
    <col min="15615" max="15615" width="13.33203125" style="311" customWidth="1"/>
    <col min="15616" max="15617" width="15" style="311" customWidth="1"/>
    <col min="15618" max="15618" width="13.33203125" style="311" customWidth="1"/>
    <col min="15619" max="15621" width="13" style="311" customWidth="1"/>
    <col min="15622" max="15626" width="9.33203125" style="311"/>
    <col min="15627" max="15627" width="18.1640625" style="311" customWidth="1"/>
    <col min="15628" max="15859" width="9.33203125" style="311"/>
    <col min="15860" max="15860" width="13.33203125" style="311" customWidth="1"/>
    <col min="15861" max="15870" width="14" style="311" customWidth="1"/>
    <col min="15871" max="15871" width="13.33203125" style="311" customWidth="1"/>
    <col min="15872" max="15873" width="15" style="311" customWidth="1"/>
    <col min="15874" max="15874" width="13.33203125" style="311" customWidth="1"/>
    <col min="15875" max="15877" width="13" style="311" customWidth="1"/>
    <col min="15878" max="15882" width="9.33203125" style="311"/>
    <col min="15883" max="15883" width="18.1640625" style="311" customWidth="1"/>
    <col min="15884" max="16115" width="9.33203125" style="311"/>
    <col min="16116" max="16116" width="13.33203125" style="311" customWidth="1"/>
    <col min="16117" max="16126" width="14" style="311" customWidth="1"/>
    <col min="16127" max="16127" width="13.33203125" style="311" customWidth="1"/>
    <col min="16128" max="16129" width="15" style="311" customWidth="1"/>
    <col min="16130" max="16130" width="13.33203125" style="311" customWidth="1"/>
    <col min="16131" max="16133" width="13" style="311" customWidth="1"/>
    <col min="16134" max="16138" width="9.33203125" style="311"/>
    <col min="16139" max="16139" width="18.1640625" style="311" customWidth="1"/>
    <col min="16140" max="16384" width="9.33203125" style="311"/>
  </cols>
  <sheetData>
    <row r="1" spans="1:16" ht="28.5" customHeight="1">
      <c r="A1" s="334" t="s">
        <v>330</v>
      </c>
      <c r="E1" s="316"/>
    </row>
    <row r="2" spans="1:16" ht="6.75" customHeight="1">
      <c r="A2" s="334"/>
      <c r="E2" s="316"/>
    </row>
    <row r="3" spans="1:16" ht="24" customHeight="1">
      <c r="A3" s="592"/>
      <c r="B3" s="589" t="s">
        <v>331</v>
      </c>
      <c r="C3" s="589" t="s">
        <v>435</v>
      </c>
      <c r="D3" s="589" t="s">
        <v>436</v>
      </c>
      <c r="E3" s="595" t="s">
        <v>337</v>
      </c>
    </row>
    <row r="4" spans="1:16" ht="35.25" customHeight="1">
      <c r="A4" s="593"/>
      <c r="B4" s="590"/>
      <c r="C4" s="587"/>
      <c r="D4" s="590"/>
      <c r="E4" s="596"/>
      <c r="F4" s="311" t="s">
        <v>229</v>
      </c>
    </row>
    <row r="5" spans="1:16" ht="32.25" customHeight="1">
      <c r="A5" s="594"/>
      <c r="B5" s="591"/>
      <c r="C5" s="588"/>
      <c r="D5" s="591"/>
      <c r="E5" s="597"/>
    </row>
    <row r="6" spans="1:16" ht="20.100000000000001" customHeight="1">
      <c r="A6" s="586" t="s">
        <v>335</v>
      </c>
      <c r="B6" s="335" t="s">
        <v>332</v>
      </c>
      <c r="C6" s="396">
        <v>21111256</v>
      </c>
      <c r="D6" s="396">
        <f>'H27取引基本表（生産者）(36)'!AM45*1000</f>
        <v>389803000</v>
      </c>
      <c r="E6" s="397">
        <f>C6/D6</f>
        <v>5.4158782769758058E-2</v>
      </c>
    </row>
    <row r="7" spans="1:16" ht="20.100000000000001" customHeight="1">
      <c r="A7" s="587"/>
      <c r="B7" s="336" t="s">
        <v>333</v>
      </c>
      <c r="C7" s="398">
        <v>4788386</v>
      </c>
      <c r="D7" s="398">
        <f>'H27取引基本表（生産者）(36)'!AM43*1000</f>
        <v>998519000</v>
      </c>
      <c r="E7" s="399">
        <f t="shared" ref="E7:E10" si="0">C7/D7</f>
        <v>4.7954881179026135E-3</v>
      </c>
    </row>
    <row r="8" spans="1:16" ht="20.100000000000001" customHeight="1">
      <c r="A8" s="587"/>
      <c r="B8" s="336" t="s">
        <v>334</v>
      </c>
      <c r="C8" s="398">
        <v>34284781</v>
      </c>
      <c r="D8" s="398">
        <f>'H27取引基本表（生産者）(36)'!AM42*1000</f>
        <v>2119078000</v>
      </c>
      <c r="E8" s="399">
        <f t="shared" si="0"/>
        <v>1.6179102892861896E-2</v>
      </c>
    </row>
    <row r="9" spans="1:16" ht="20.100000000000001" customHeight="1">
      <c r="A9" s="586" t="s">
        <v>336</v>
      </c>
      <c r="B9" s="335" t="s">
        <v>333</v>
      </c>
      <c r="C9" s="396">
        <v>12326012</v>
      </c>
      <c r="D9" s="396">
        <f>'H27取引基本表（生産者）(36)'!AM43*1000</f>
        <v>998519000</v>
      </c>
      <c r="E9" s="397">
        <f t="shared" si="0"/>
        <v>1.2344293899264811E-2</v>
      </c>
    </row>
    <row r="10" spans="1:16" ht="20.100000000000001" customHeight="1">
      <c r="A10" s="588"/>
      <c r="B10" s="337" t="s">
        <v>334</v>
      </c>
      <c r="C10" s="400">
        <v>47294070</v>
      </c>
      <c r="D10" s="400">
        <f>'H27取引基本表（生産者）(36)'!AM42*1000</f>
        <v>2119078000</v>
      </c>
      <c r="E10" s="401">
        <f t="shared" si="0"/>
        <v>2.2318229909422872E-2</v>
      </c>
    </row>
    <row r="11" spans="1:16" ht="23.25" customHeight="1">
      <c r="A11" s="395" t="s">
        <v>338</v>
      </c>
      <c r="B11" s="313"/>
      <c r="C11" s="313"/>
      <c r="D11" s="313"/>
      <c r="E11" s="313"/>
    </row>
    <row r="12" spans="1:16">
      <c r="B12" s="313"/>
      <c r="C12" s="313"/>
      <c r="D12" s="313"/>
      <c r="E12" s="313"/>
    </row>
    <row r="13" spans="1:16">
      <c r="B13" s="314"/>
      <c r="C13" s="314"/>
      <c r="D13" s="314"/>
      <c r="E13" s="314"/>
      <c r="F13" s="315"/>
      <c r="G13" s="315"/>
      <c r="H13" s="315"/>
      <c r="I13" s="315"/>
      <c r="J13" s="315"/>
      <c r="K13" s="315"/>
      <c r="L13" s="315"/>
      <c r="M13" s="315"/>
      <c r="N13" s="315"/>
      <c r="O13" s="315"/>
      <c r="P13" s="315"/>
    </row>
    <row r="14" spans="1:16">
      <c r="F14" s="315"/>
      <c r="G14" s="315"/>
      <c r="H14" s="315"/>
      <c r="I14" s="315"/>
      <c r="J14" s="315"/>
      <c r="K14" s="315"/>
      <c r="L14" s="315"/>
      <c r="M14" s="315"/>
      <c r="N14" s="315"/>
      <c r="O14" s="315"/>
      <c r="P14" s="315"/>
    </row>
    <row r="15" spans="1:16">
      <c r="C15" s="315"/>
      <c r="D15" s="315"/>
      <c r="E15" s="315"/>
      <c r="F15" s="315"/>
      <c r="G15" s="315"/>
    </row>
    <row r="16" spans="1:16">
      <c r="C16" s="312"/>
      <c r="D16" s="312"/>
      <c r="E16" s="312"/>
      <c r="F16" s="312"/>
      <c r="G16" s="312"/>
    </row>
  </sheetData>
  <mergeCells count="7">
    <mergeCell ref="A6:A8"/>
    <mergeCell ref="A9:A10"/>
    <mergeCell ref="D3:D5"/>
    <mergeCell ref="A3:A5"/>
    <mergeCell ref="E3:E5"/>
    <mergeCell ref="B3:B5"/>
    <mergeCell ref="C3:C5"/>
  </mergeCells>
  <phoneticPr fontId="3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R41"/>
  <sheetViews>
    <sheetView workbookViewId="0">
      <pane xSplit="2" ySplit="4" topLeftCell="C5" activePane="bottomRight" state="frozen"/>
      <selection activeCell="S46" sqref="S46"/>
      <selection pane="topRight" activeCell="S46" sqref="S46"/>
      <selection pane="bottomLeft" activeCell="S46" sqref="S46"/>
      <selection pane="bottomRight"/>
    </sheetView>
  </sheetViews>
  <sheetFormatPr defaultRowHeight="11.25"/>
  <cols>
    <col min="1" max="1" width="4" style="81" customWidth="1"/>
    <col min="2" max="2" width="27.1640625" style="244" bestFit="1" customWidth="1"/>
    <col min="3" max="3" width="13" style="244" customWidth="1"/>
    <col min="4" max="31" width="10.33203125" style="244" customWidth="1"/>
    <col min="32" max="36" width="15.83203125" style="244" customWidth="1"/>
    <col min="37" max="45" width="10.83203125" style="244" customWidth="1"/>
    <col min="46" max="70" width="15.83203125" style="244" customWidth="1"/>
    <col min="71" max="293" width="9.33203125" style="244"/>
    <col min="294" max="294" width="4" style="244" customWidth="1"/>
    <col min="295" max="295" width="27.1640625" style="244" bestFit="1" customWidth="1"/>
    <col min="296" max="296" width="13" style="244" customWidth="1"/>
    <col min="297" max="324" width="10.33203125" style="244" customWidth="1"/>
    <col min="325" max="549" width="9.33203125" style="244"/>
    <col min="550" max="550" width="4" style="244" customWidth="1"/>
    <col min="551" max="551" width="27.1640625" style="244" bestFit="1" customWidth="1"/>
    <col min="552" max="552" width="13" style="244" customWidth="1"/>
    <col min="553" max="580" width="10.33203125" style="244" customWidth="1"/>
    <col min="581" max="805" width="9.33203125" style="244"/>
    <col min="806" max="806" width="4" style="244" customWidth="1"/>
    <col min="807" max="807" width="27.1640625" style="244" bestFit="1" customWidth="1"/>
    <col min="808" max="808" width="13" style="244" customWidth="1"/>
    <col min="809" max="836" width="10.33203125" style="244" customWidth="1"/>
    <col min="837" max="1061" width="9.33203125" style="244"/>
    <col min="1062" max="1062" width="4" style="244" customWidth="1"/>
    <col min="1063" max="1063" width="27.1640625" style="244" bestFit="1" customWidth="1"/>
    <col min="1064" max="1064" width="13" style="244" customWidth="1"/>
    <col min="1065" max="1092" width="10.33203125" style="244" customWidth="1"/>
    <col min="1093" max="1317" width="9.33203125" style="244"/>
    <col min="1318" max="1318" width="4" style="244" customWidth="1"/>
    <col min="1319" max="1319" width="27.1640625" style="244" bestFit="1" customWidth="1"/>
    <col min="1320" max="1320" width="13" style="244" customWidth="1"/>
    <col min="1321" max="1348" width="10.33203125" style="244" customWidth="1"/>
    <col min="1349" max="1573" width="9.33203125" style="244"/>
    <col min="1574" max="1574" width="4" style="244" customWidth="1"/>
    <col min="1575" max="1575" width="27.1640625" style="244" bestFit="1" customWidth="1"/>
    <col min="1576" max="1576" width="13" style="244" customWidth="1"/>
    <col min="1577" max="1604" width="10.33203125" style="244" customWidth="1"/>
    <col min="1605" max="1829" width="9.33203125" style="244"/>
    <col min="1830" max="1830" width="4" style="244" customWidth="1"/>
    <col min="1831" max="1831" width="27.1640625" style="244" bestFit="1" customWidth="1"/>
    <col min="1832" max="1832" width="13" style="244" customWidth="1"/>
    <col min="1833" max="1860" width="10.33203125" style="244" customWidth="1"/>
    <col min="1861" max="2085" width="9.33203125" style="244"/>
    <col min="2086" max="2086" width="4" style="244" customWidth="1"/>
    <col min="2087" max="2087" width="27.1640625" style="244" bestFit="1" customWidth="1"/>
    <col min="2088" max="2088" width="13" style="244" customWidth="1"/>
    <col min="2089" max="2116" width="10.33203125" style="244" customWidth="1"/>
    <col min="2117" max="2341" width="9.33203125" style="244"/>
    <col min="2342" max="2342" width="4" style="244" customWidth="1"/>
    <col min="2343" max="2343" width="27.1640625" style="244" bestFit="1" customWidth="1"/>
    <col min="2344" max="2344" width="13" style="244" customWidth="1"/>
    <col min="2345" max="2372" width="10.33203125" style="244" customWidth="1"/>
    <col min="2373" max="2597" width="9.33203125" style="244"/>
    <col min="2598" max="2598" width="4" style="244" customWidth="1"/>
    <col min="2599" max="2599" width="27.1640625" style="244" bestFit="1" customWidth="1"/>
    <col min="2600" max="2600" width="13" style="244" customWidth="1"/>
    <col min="2601" max="2628" width="10.33203125" style="244" customWidth="1"/>
    <col min="2629" max="2853" width="9.33203125" style="244"/>
    <col min="2854" max="2854" width="4" style="244" customWidth="1"/>
    <col min="2855" max="2855" width="27.1640625" style="244" bestFit="1" customWidth="1"/>
    <col min="2856" max="2856" width="13" style="244" customWidth="1"/>
    <col min="2857" max="2884" width="10.33203125" style="244" customWidth="1"/>
    <col min="2885" max="3109" width="9.33203125" style="244"/>
    <col min="3110" max="3110" width="4" style="244" customWidth="1"/>
    <col min="3111" max="3111" width="27.1640625" style="244" bestFit="1" customWidth="1"/>
    <col min="3112" max="3112" width="13" style="244" customWidth="1"/>
    <col min="3113" max="3140" width="10.33203125" style="244" customWidth="1"/>
    <col min="3141" max="3365" width="9.33203125" style="244"/>
    <col min="3366" max="3366" width="4" style="244" customWidth="1"/>
    <col min="3367" max="3367" width="27.1640625" style="244" bestFit="1" customWidth="1"/>
    <col min="3368" max="3368" width="13" style="244" customWidth="1"/>
    <col min="3369" max="3396" width="10.33203125" style="244" customWidth="1"/>
    <col min="3397" max="3621" width="9.33203125" style="244"/>
    <col min="3622" max="3622" width="4" style="244" customWidth="1"/>
    <col min="3623" max="3623" width="27.1640625" style="244" bestFit="1" customWidth="1"/>
    <col min="3624" max="3624" width="13" style="244" customWidth="1"/>
    <col min="3625" max="3652" width="10.33203125" style="244" customWidth="1"/>
    <col min="3653" max="3877" width="9.33203125" style="244"/>
    <col min="3878" max="3878" width="4" style="244" customWidth="1"/>
    <col min="3879" max="3879" width="27.1640625" style="244" bestFit="1" customWidth="1"/>
    <col min="3880" max="3880" width="13" style="244" customWidth="1"/>
    <col min="3881" max="3908" width="10.33203125" style="244" customWidth="1"/>
    <col min="3909" max="4133" width="9.33203125" style="244"/>
    <col min="4134" max="4134" width="4" style="244" customWidth="1"/>
    <col min="4135" max="4135" width="27.1640625" style="244" bestFit="1" customWidth="1"/>
    <col min="4136" max="4136" width="13" style="244" customWidth="1"/>
    <col min="4137" max="4164" width="10.33203125" style="244" customWidth="1"/>
    <col min="4165" max="4389" width="9.33203125" style="244"/>
    <col min="4390" max="4390" width="4" style="244" customWidth="1"/>
    <col min="4391" max="4391" width="27.1640625" style="244" bestFit="1" customWidth="1"/>
    <col min="4392" max="4392" width="13" style="244" customWidth="1"/>
    <col min="4393" max="4420" width="10.33203125" style="244" customWidth="1"/>
    <col min="4421" max="4645" width="9.33203125" style="244"/>
    <col min="4646" max="4646" width="4" style="244" customWidth="1"/>
    <col min="4647" max="4647" width="27.1640625" style="244" bestFit="1" customWidth="1"/>
    <col min="4648" max="4648" width="13" style="244" customWidth="1"/>
    <col min="4649" max="4676" width="10.33203125" style="244" customWidth="1"/>
    <col min="4677" max="4901" width="9.33203125" style="244"/>
    <col min="4902" max="4902" width="4" style="244" customWidth="1"/>
    <col min="4903" max="4903" width="27.1640625" style="244" bestFit="1" customWidth="1"/>
    <col min="4904" max="4904" width="13" style="244" customWidth="1"/>
    <col min="4905" max="4932" width="10.33203125" style="244" customWidth="1"/>
    <col min="4933" max="5157" width="9.33203125" style="244"/>
    <col min="5158" max="5158" width="4" style="244" customWidth="1"/>
    <col min="5159" max="5159" width="27.1640625" style="244" bestFit="1" customWidth="1"/>
    <col min="5160" max="5160" width="13" style="244" customWidth="1"/>
    <col min="5161" max="5188" width="10.33203125" style="244" customWidth="1"/>
    <col min="5189" max="5413" width="9.33203125" style="244"/>
    <col min="5414" max="5414" width="4" style="244" customWidth="1"/>
    <col min="5415" max="5415" width="27.1640625" style="244" bestFit="1" customWidth="1"/>
    <col min="5416" max="5416" width="13" style="244" customWidth="1"/>
    <col min="5417" max="5444" width="10.33203125" style="244" customWidth="1"/>
    <col min="5445" max="5669" width="9.33203125" style="244"/>
    <col min="5670" max="5670" width="4" style="244" customWidth="1"/>
    <col min="5671" max="5671" width="27.1640625" style="244" bestFit="1" customWidth="1"/>
    <col min="5672" max="5672" width="13" style="244" customWidth="1"/>
    <col min="5673" max="5700" width="10.33203125" style="244" customWidth="1"/>
    <col min="5701" max="5925" width="9.33203125" style="244"/>
    <col min="5926" max="5926" width="4" style="244" customWidth="1"/>
    <col min="5927" max="5927" width="27.1640625" style="244" bestFit="1" customWidth="1"/>
    <col min="5928" max="5928" width="13" style="244" customWidth="1"/>
    <col min="5929" max="5956" width="10.33203125" style="244" customWidth="1"/>
    <col min="5957" max="6181" width="9.33203125" style="244"/>
    <col min="6182" max="6182" width="4" style="244" customWidth="1"/>
    <col min="6183" max="6183" width="27.1640625" style="244" bestFit="1" customWidth="1"/>
    <col min="6184" max="6184" width="13" style="244" customWidth="1"/>
    <col min="6185" max="6212" width="10.33203125" style="244" customWidth="1"/>
    <col min="6213" max="6437" width="9.33203125" style="244"/>
    <col min="6438" max="6438" width="4" style="244" customWidth="1"/>
    <col min="6439" max="6439" width="27.1640625" style="244" bestFit="1" customWidth="1"/>
    <col min="6440" max="6440" width="13" style="244" customWidth="1"/>
    <col min="6441" max="6468" width="10.33203125" style="244" customWidth="1"/>
    <col min="6469" max="6693" width="9.33203125" style="244"/>
    <col min="6694" max="6694" width="4" style="244" customWidth="1"/>
    <col min="6695" max="6695" width="27.1640625" style="244" bestFit="1" customWidth="1"/>
    <col min="6696" max="6696" width="13" style="244" customWidth="1"/>
    <col min="6697" max="6724" width="10.33203125" style="244" customWidth="1"/>
    <col min="6725" max="6949" width="9.33203125" style="244"/>
    <col min="6950" max="6950" width="4" style="244" customWidth="1"/>
    <col min="6951" max="6951" width="27.1640625" style="244" bestFit="1" customWidth="1"/>
    <col min="6952" max="6952" width="13" style="244" customWidth="1"/>
    <col min="6953" max="6980" width="10.33203125" style="244" customWidth="1"/>
    <col min="6981" max="7205" width="9.33203125" style="244"/>
    <col min="7206" max="7206" width="4" style="244" customWidth="1"/>
    <col min="7207" max="7207" width="27.1640625" style="244" bestFit="1" customWidth="1"/>
    <col min="7208" max="7208" width="13" style="244" customWidth="1"/>
    <col min="7209" max="7236" width="10.33203125" style="244" customWidth="1"/>
    <col min="7237" max="7461" width="9.33203125" style="244"/>
    <col min="7462" max="7462" width="4" style="244" customWidth="1"/>
    <col min="7463" max="7463" width="27.1640625" style="244" bestFit="1" customWidth="1"/>
    <col min="7464" max="7464" width="13" style="244" customWidth="1"/>
    <col min="7465" max="7492" width="10.33203125" style="244" customWidth="1"/>
    <col min="7493" max="7717" width="9.33203125" style="244"/>
    <col min="7718" max="7718" width="4" style="244" customWidth="1"/>
    <col min="7719" max="7719" width="27.1640625" style="244" bestFit="1" customWidth="1"/>
    <col min="7720" max="7720" width="13" style="244" customWidth="1"/>
    <col min="7721" max="7748" width="10.33203125" style="244" customWidth="1"/>
    <col min="7749" max="7973" width="9.33203125" style="244"/>
    <col min="7974" max="7974" width="4" style="244" customWidth="1"/>
    <col min="7975" max="7975" width="27.1640625" style="244" bestFit="1" customWidth="1"/>
    <col min="7976" max="7976" width="13" style="244" customWidth="1"/>
    <col min="7977" max="8004" width="10.33203125" style="244" customWidth="1"/>
    <col min="8005" max="8229" width="9.33203125" style="244"/>
    <col min="8230" max="8230" width="4" style="244" customWidth="1"/>
    <col min="8231" max="8231" width="27.1640625" style="244" bestFit="1" customWidth="1"/>
    <col min="8232" max="8232" width="13" style="244" customWidth="1"/>
    <col min="8233" max="8260" width="10.33203125" style="244" customWidth="1"/>
    <col min="8261" max="8485" width="9.33203125" style="244"/>
    <col min="8486" max="8486" width="4" style="244" customWidth="1"/>
    <col min="8487" max="8487" width="27.1640625" style="244" bestFit="1" customWidth="1"/>
    <col min="8488" max="8488" width="13" style="244" customWidth="1"/>
    <col min="8489" max="8516" width="10.33203125" style="244" customWidth="1"/>
    <col min="8517" max="8741" width="9.33203125" style="244"/>
    <col min="8742" max="8742" width="4" style="244" customWidth="1"/>
    <col min="8743" max="8743" width="27.1640625" style="244" bestFit="1" customWidth="1"/>
    <col min="8744" max="8744" width="13" style="244" customWidth="1"/>
    <col min="8745" max="8772" width="10.33203125" style="244" customWidth="1"/>
    <col min="8773" max="8997" width="9.33203125" style="244"/>
    <col min="8998" max="8998" width="4" style="244" customWidth="1"/>
    <col min="8999" max="8999" width="27.1640625" style="244" bestFit="1" customWidth="1"/>
    <col min="9000" max="9000" width="13" style="244" customWidth="1"/>
    <col min="9001" max="9028" width="10.33203125" style="244" customWidth="1"/>
    <col min="9029" max="9253" width="9.33203125" style="244"/>
    <col min="9254" max="9254" width="4" style="244" customWidth="1"/>
    <col min="9255" max="9255" width="27.1640625" style="244" bestFit="1" customWidth="1"/>
    <col min="9256" max="9256" width="13" style="244" customWidth="1"/>
    <col min="9257" max="9284" width="10.33203125" style="244" customWidth="1"/>
    <col min="9285" max="9509" width="9.33203125" style="244"/>
    <col min="9510" max="9510" width="4" style="244" customWidth="1"/>
    <col min="9511" max="9511" width="27.1640625" style="244" bestFit="1" customWidth="1"/>
    <col min="9512" max="9512" width="13" style="244" customWidth="1"/>
    <col min="9513" max="9540" width="10.33203125" style="244" customWidth="1"/>
    <col min="9541" max="9765" width="9.33203125" style="244"/>
    <col min="9766" max="9766" width="4" style="244" customWidth="1"/>
    <col min="9767" max="9767" width="27.1640625" style="244" bestFit="1" customWidth="1"/>
    <col min="9768" max="9768" width="13" style="244" customWidth="1"/>
    <col min="9769" max="9796" width="10.33203125" style="244" customWidth="1"/>
    <col min="9797" max="10021" width="9.33203125" style="244"/>
    <col min="10022" max="10022" width="4" style="244" customWidth="1"/>
    <col min="10023" max="10023" width="27.1640625" style="244" bestFit="1" customWidth="1"/>
    <col min="10024" max="10024" width="13" style="244" customWidth="1"/>
    <col min="10025" max="10052" width="10.33203125" style="244" customWidth="1"/>
    <col min="10053" max="10277" width="9.33203125" style="244"/>
    <col min="10278" max="10278" width="4" style="244" customWidth="1"/>
    <col min="10279" max="10279" width="27.1640625" style="244" bestFit="1" customWidth="1"/>
    <col min="10280" max="10280" width="13" style="244" customWidth="1"/>
    <col min="10281" max="10308" width="10.33203125" style="244" customWidth="1"/>
    <col min="10309" max="10533" width="9.33203125" style="244"/>
    <col min="10534" max="10534" width="4" style="244" customWidth="1"/>
    <col min="10535" max="10535" width="27.1640625" style="244" bestFit="1" customWidth="1"/>
    <col min="10536" max="10536" width="13" style="244" customWidth="1"/>
    <col min="10537" max="10564" width="10.33203125" style="244" customWidth="1"/>
    <col min="10565" max="10789" width="9.33203125" style="244"/>
    <col min="10790" max="10790" width="4" style="244" customWidth="1"/>
    <col min="10791" max="10791" width="27.1640625" style="244" bestFit="1" customWidth="1"/>
    <col min="10792" max="10792" width="13" style="244" customWidth="1"/>
    <col min="10793" max="10820" width="10.33203125" style="244" customWidth="1"/>
    <col min="10821" max="11045" width="9.33203125" style="244"/>
    <col min="11046" max="11046" width="4" style="244" customWidth="1"/>
    <col min="11047" max="11047" width="27.1640625" style="244" bestFit="1" customWidth="1"/>
    <col min="11048" max="11048" width="13" style="244" customWidth="1"/>
    <col min="11049" max="11076" width="10.33203125" style="244" customWidth="1"/>
    <col min="11077" max="11301" width="9.33203125" style="244"/>
    <col min="11302" max="11302" width="4" style="244" customWidth="1"/>
    <col min="11303" max="11303" width="27.1640625" style="244" bestFit="1" customWidth="1"/>
    <col min="11304" max="11304" width="13" style="244" customWidth="1"/>
    <col min="11305" max="11332" width="10.33203125" style="244" customWidth="1"/>
    <col min="11333" max="11557" width="9.33203125" style="244"/>
    <col min="11558" max="11558" width="4" style="244" customWidth="1"/>
    <col min="11559" max="11559" width="27.1640625" style="244" bestFit="1" customWidth="1"/>
    <col min="11560" max="11560" width="13" style="244" customWidth="1"/>
    <col min="11561" max="11588" width="10.33203125" style="244" customWidth="1"/>
    <col min="11589" max="11813" width="9.33203125" style="244"/>
    <col min="11814" max="11814" width="4" style="244" customWidth="1"/>
    <col min="11815" max="11815" width="27.1640625" style="244" bestFit="1" customWidth="1"/>
    <col min="11816" max="11816" width="13" style="244" customWidth="1"/>
    <col min="11817" max="11844" width="10.33203125" style="244" customWidth="1"/>
    <col min="11845" max="12069" width="9.33203125" style="244"/>
    <col min="12070" max="12070" width="4" style="244" customWidth="1"/>
    <col min="12071" max="12071" width="27.1640625" style="244" bestFit="1" customWidth="1"/>
    <col min="12072" max="12072" width="13" style="244" customWidth="1"/>
    <col min="12073" max="12100" width="10.33203125" style="244" customWidth="1"/>
    <col min="12101" max="12325" width="9.33203125" style="244"/>
    <col min="12326" max="12326" width="4" style="244" customWidth="1"/>
    <col min="12327" max="12327" width="27.1640625" style="244" bestFit="1" customWidth="1"/>
    <col min="12328" max="12328" width="13" style="244" customWidth="1"/>
    <col min="12329" max="12356" width="10.33203125" style="244" customWidth="1"/>
    <col min="12357" max="12581" width="9.33203125" style="244"/>
    <col min="12582" max="12582" width="4" style="244" customWidth="1"/>
    <col min="12583" max="12583" width="27.1640625" style="244" bestFit="1" customWidth="1"/>
    <col min="12584" max="12584" width="13" style="244" customWidth="1"/>
    <col min="12585" max="12612" width="10.33203125" style="244" customWidth="1"/>
    <col min="12613" max="12837" width="9.33203125" style="244"/>
    <col min="12838" max="12838" width="4" style="244" customWidth="1"/>
    <col min="12839" max="12839" width="27.1640625" style="244" bestFit="1" customWidth="1"/>
    <col min="12840" max="12840" width="13" style="244" customWidth="1"/>
    <col min="12841" max="12868" width="10.33203125" style="244" customWidth="1"/>
    <col min="12869" max="13093" width="9.33203125" style="244"/>
    <col min="13094" max="13094" width="4" style="244" customWidth="1"/>
    <col min="13095" max="13095" width="27.1640625" style="244" bestFit="1" customWidth="1"/>
    <col min="13096" max="13096" width="13" style="244" customWidth="1"/>
    <col min="13097" max="13124" width="10.33203125" style="244" customWidth="1"/>
    <col min="13125" max="13349" width="9.33203125" style="244"/>
    <col min="13350" max="13350" width="4" style="244" customWidth="1"/>
    <col min="13351" max="13351" width="27.1640625" style="244" bestFit="1" customWidth="1"/>
    <col min="13352" max="13352" width="13" style="244" customWidth="1"/>
    <col min="13353" max="13380" width="10.33203125" style="244" customWidth="1"/>
    <col min="13381" max="13605" width="9.33203125" style="244"/>
    <col min="13606" max="13606" width="4" style="244" customWidth="1"/>
    <col min="13607" max="13607" width="27.1640625" style="244" bestFit="1" customWidth="1"/>
    <col min="13608" max="13608" width="13" style="244" customWidth="1"/>
    <col min="13609" max="13636" width="10.33203125" style="244" customWidth="1"/>
    <col min="13637" max="13861" width="9.33203125" style="244"/>
    <col min="13862" max="13862" width="4" style="244" customWidth="1"/>
    <col min="13863" max="13863" width="27.1640625" style="244" bestFit="1" customWidth="1"/>
    <col min="13864" max="13864" width="13" style="244" customWidth="1"/>
    <col min="13865" max="13892" width="10.33203125" style="244" customWidth="1"/>
    <col min="13893" max="14117" width="9.33203125" style="244"/>
    <col min="14118" max="14118" width="4" style="244" customWidth="1"/>
    <col min="14119" max="14119" width="27.1640625" style="244" bestFit="1" customWidth="1"/>
    <col min="14120" max="14120" width="13" style="244" customWidth="1"/>
    <col min="14121" max="14148" width="10.33203125" style="244" customWidth="1"/>
    <col min="14149" max="14373" width="9.33203125" style="244"/>
    <col min="14374" max="14374" width="4" style="244" customWidth="1"/>
    <col min="14375" max="14375" width="27.1640625" style="244" bestFit="1" customWidth="1"/>
    <col min="14376" max="14376" width="13" style="244" customWidth="1"/>
    <col min="14377" max="14404" width="10.33203125" style="244" customWidth="1"/>
    <col min="14405" max="14629" width="9.33203125" style="244"/>
    <col min="14630" max="14630" width="4" style="244" customWidth="1"/>
    <col min="14631" max="14631" width="27.1640625" style="244" bestFit="1" customWidth="1"/>
    <col min="14632" max="14632" width="13" style="244" customWidth="1"/>
    <col min="14633" max="14660" width="10.33203125" style="244" customWidth="1"/>
    <col min="14661" max="14885" width="9.33203125" style="244"/>
    <col min="14886" max="14886" width="4" style="244" customWidth="1"/>
    <col min="14887" max="14887" width="27.1640625" style="244" bestFit="1" customWidth="1"/>
    <col min="14888" max="14888" width="13" style="244" customWidth="1"/>
    <col min="14889" max="14916" width="10.33203125" style="244" customWidth="1"/>
    <col min="14917" max="15141" width="9.33203125" style="244"/>
    <col min="15142" max="15142" width="4" style="244" customWidth="1"/>
    <col min="15143" max="15143" width="27.1640625" style="244" bestFit="1" customWidth="1"/>
    <col min="15144" max="15144" width="13" style="244" customWidth="1"/>
    <col min="15145" max="15172" width="10.33203125" style="244" customWidth="1"/>
    <col min="15173" max="15397" width="9.33203125" style="244"/>
    <col min="15398" max="15398" width="4" style="244" customWidth="1"/>
    <col min="15399" max="15399" width="27.1640625" style="244" bestFit="1" customWidth="1"/>
    <col min="15400" max="15400" width="13" style="244" customWidth="1"/>
    <col min="15401" max="15428" width="10.33203125" style="244" customWidth="1"/>
    <col min="15429" max="15653" width="9.33203125" style="244"/>
    <col min="15654" max="15654" width="4" style="244" customWidth="1"/>
    <col min="15655" max="15655" width="27.1640625" style="244" bestFit="1" customWidth="1"/>
    <col min="15656" max="15656" width="13" style="244" customWidth="1"/>
    <col min="15657" max="15684" width="10.33203125" style="244" customWidth="1"/>
    <col min="15685" max="15909" width="9.33203125" style="244"/>
    <col min="15910" max="15910" width="4" style="244" customWidth="1"/>
    <col min="15911" max="15911" width="27.1640625" style="244" bestFit="1" customWidth="1"/>
    <col min="15912" max="15912" width="13" style="244" customWidth="1"/>
    <col min="15913" max="15940" width="10.33203125" style="244" customWidth="1"/>
    <col min="15941" max="16165" width="9.33203125" style="244"/>
    <col min="16166" max="16166" width="4" style="244" customWidth="1"/>
    <col min="16167" max="16167" width="27.1640625" style="244" bestFit="1" customWidth="1"/>
    <col min="16168" max="16168" width="13" style="244" customWidth="1"/>
    <col min="16169" max="16196" width="10.33203125" style="244" customWidth="1"/>
    <col min="16197" max="16384" width="9.33203125" style="244"/>
  </cols>
  <sheetData>
    <row r="1" spans="1:70" ht="12" thickBot="1"/>
    <row r="2" spans="1:70" ht="15" customHeight="1" thickBot="1">
      <c r="A2" s="103"/>
      <c r="B2" s="104"/>
      <c r="C2" s="598" t="s">
        <v>232</v>
      </c>
      <c r="D2" s="284" t="s">
        <v>40</v>
      </c>
      <c r="E2" s="284"/>
      <c r="F2" s="284"/>
      <c r="G2" s="71" t="s">
        <v>41</v>
      </c>
      <c r="H2" s="72"/>
      <c r="I2" s="72"/>
      <c r="J2" s="285" t="s">
        <v>78</v>
      </c>
      <c r="K2" s="286"/>
      <c r="L2" s="287"/>
      <c r="M2" s="72"/>
      <c r="N2" s="72"/>
      <c r="O2" s="73"/>
      <c r="P2" s="73"/>
      <c r="Q2" s="73"/>
      <c r="R2" s="288" t="s">
        <v>79</v>
      </c>
      <c r="S2" s="289"/>
      <c r="T2" s="289"/>
      <c r="U2" s="246" t="s">
        <v>42</v>
      </c>
      <c r="V2" s="247"/>
      <c r="W2" s="247"/>
      <c r="X2" s="290" t="s">
        <v>41</v>
      </c>
      <c r="Y2" s="291" t="s">
        <v>43</v>
      </c>
      <c r="Z2" s="293" t="s">
        <v>44</v>
      </c>
      <c r="AA2" s="295" t="s">
        <v>249</v>
      </c>
      <c r="AB2" s="294" t="s">
        <v>41</v>
      </c>
      <c r="AC2" s="291" t="s">
        <v>43</v>
      </c>
      <c r="AD2" s="292" t="s">
        <v>44</v>
      </c>
      <c r="AE2" s="339" t="s">
        <v>249</v>
      </c>
      <c r="AF2" s="602" t="s">
        <v>337</v>
      </c>
      <c r="AG2" s="603"/>
      <c r="AH2" s="603"/>
      <c r="AI2" s="603"/>
      <c r="AJ2" s="604"/>
      <c r="AK2" s="332" t="s">
        <v>41</v>
      </c>
      <c r="AL2" s="332" t="s">
        <v>41</v>
      </c>
      <c r="AM2" s="332" t="s">
        <v>41</v>
      </c>
      <c r="AN2" s="330" t="s">
        <v>43</v>
      </c>
      <c r="AO2" s="330" t="s">
        <v>43</v>
      </c>
      <c r="AP2" s="330" t="s">
        <v>43</v>
      </c>
      <c r="AQ2" s="331" t="s">
        <v>44</v>
      </c>
      <c r="AR2" s="331" t="s">
        <v>44</v>
      </c>
      <c r="AS2" s="331" t="s">
        <v>44</v>
      </c>
      <c r="AT2" s="605" t="s">
        <v>249</v>
      </c>
      <c r="AU2" s="606"/>
      <c r="AV2" s="607"/>
      <c r="AW2" s="608" t="s">
        <v>358</v>
      </c>
      <c r="AX2" s="608"/>
      <c r="AY2" s="608"/>
      <c r="AZ2" s="608"/>
      <c r="BA2" s="608"/>
      <c r="BB2" s="609" t="s">
        <v>356</v>
      </c>
      <c r="BC2" s="610"/>
      <c r="BD2" s="610"/>
      <c r="BE2" s="610"/>
      <c r="BF2" s="611"/>
      <c r="BG2" s="612" t="s">
        <v>357</v>
      </c>
      <c r="BH2" s="612"/>
      <c r="BI2" s="612"/>
      <c r="BJ2" s="612"/>
      <c r="BK2" s="612"/>
      <c r="BL2" s="605" t="s">
        <v>317</v>
      </c>
      <c r="BM2" s="606"/>
      <c r="BN2" s="606"/>
      <c r="BO2" s="606"/>
      <c r="BP2" s="607"/>
      <c r="BQ2" s="600" t="s">
        <v>393</v>
      </c>
      <c r="BR2" s="601"/>
    </row>
    <row r="3" spans="1:70" ht="32.25" customHeight="1">
      <c r="A3" s="105"/>
      <c r="B3" s="106"/>
      <c r="C3" s="599"/>
      <c r="D3" s="279" t="s">
        <v>233</v>
      </c>
      <c r="E3" s="279" t="s">
        <v>45</v>
      </c>
      <c r="F3" s="279" t="s">
        <v>46</v>
      </c>
      <c r="G3" s="74" t="s">
        <v>234</v>
      </c>
      <c r="H3" s="74" t="s">
        <v>235</v>
      </c>
      <c r="I3" s="74" t="s">
        <v>236</v>
      </c>
      <c r="J3" s="74" t="s">
        <v>47</v>
      </c>
      <c r="K3" s="74" t="s">
        <v>48</v>
      </c>
      <c r="L3" s="74" t="s">
        <v>49</v>
      </c>
      <c r="M3" s="74" t="s">
        <v>50</v>
      </c>
      <c r="N3" s="74" t="s">
        <v>51</v>
      </c>
      <c r="O3" s="280" t="s">
        <v>52</v>
      </c>
      <c r="P3" s="280" t="s">
        <v>53</v>
      </c>
      <c r="Q3" s="280" t="s">
        <v>54</v>
      </c>
      <c r="R3" s="280" t="s">
        <v>55</v>
      </c>
      <c r="S3" s="280" t="s">
        <v>56</v>
      </c>
      <c r="T3" s="280" t="s">
        <v>57</v>
      </c>
      <c r="U3" s="280" t="s">
        <v>58</v>
      </c>
      <c r="V3" s="280" t="s">
        <v>56</v>
      </c>
      <c r="W3" s="280" t="s">
        <v>57</v>
      </c>
      <c r="X3" s="74" t="s">
        <v>237</v>
      </c>
      <c r="Y3" s="74" t="s">
        <v>237</v>
      </c>
      <c r="Z3" s="74" t="s">
        <v>237</v>
      </c>
      <c r="AA3" s="74" t="s">
        <v>80</v>
      </c>
      <c r="AB3" s="74" t="s">
        <v>238</v>
      </c>
      <c r="AC3" s="74" t="s">
        <v>238</v>
      </c>
      <c r="AD3" s="74" t="s">
        <v>238</v>
      </c>
      <c r="AE3" s="338" t="s">
        <v>59</v>
      </c>
      <c r="AF3" s="338" t="s">
        <v>339</v>
      </c>
      <c r="AG3" s="338" t="s">
        <v>340</v>
      </c>
      <c r="AH3" s="338" t="s">
        <v>341</v>
      </c>
      <c r="AI3" s="333" t="s">
        <v>342</v>
      </c>
      <c r="AJ3" s="342" t="s">
        <v>343</v>
      </c>
      <c r="AK3" s="333" t="s">
        <v>346</v>
      </c>
      <c r="AL3" s="333" t="s">
        <v>347</v>
      </c>
      <c r="AM3" s="333" t="s">
        <v>348</v>
      </c>
      <c r="AN3" s="333" t="s">
        <v>354</v>
      </c>
      <c r="AO3" s="333" t="s">
        <v>353</v>
      </c>
      <c r="AP3" s="333" t="s">
        <v>355</v>
      </c>
      <c r="AQ3" s="333" t="s">
        <v>354</v>
      </c>
      <c r="AR3" s="333" t="s">
        <v>353</v>
      </c>
      <c r="AS3" s="333" t="s">
        <v>355</v>
      </c>
      <c r="AT3" s="333" t="s">
        <v>346</v>
      </c>
      <c r="AU3" s="333" t="s">
        <v>347</v>
      </c>
      <c r="AV3" s="342" t="s">
        <v>348</v>
      </c>
      <c r="AW3" s="333" t="s">
        <v>339</v>
      </c>
      <c r="AX3" s="338" t="s">
        <v>340</v>
      </c>
      <c r="AY3" s="338" t="s">
        <v>341</v>
      </c>
      <c r="AZ3" s="333" t="s">
        <v>342</v>
      </c>
      <c r="BA3" s="342" t="s">
        <v>343</v>
      </c>
      <c r="BB3" s="333" t="s">
        <v>339</v>
      </c>
      <c r="BC3" s="338" t="s">
        <v>340</v>
      </c>
      <c r="BD3" s="338" t="s">
        <v>341</v>
      </c>
      <c r="BE3" s="333" t="s">
        <v>342</v>
      </c>
      <c r="BF3" s="342" t="s">
        <v>343</v>
      </c>
      <c r="BG3" s="333" t="s">
        <v>339</v>
      </c>
      <c r="BH3" s="338" t="s">
        <v>340</v>
      </c>
      <c r="BI3" s="338" t="s">
        <v>341</v>
      </c>
      <c r="BJ3" s="333" t="s">
        <v>342</v>
      </c>
      <c r="BK3" s="342" t="s">
        <v>343</v>
      </c>
      <c r="BL3" s="345" t="s">
        <v>339</v>
      </c>
      <c r="BM3" s="338" t="s">
        <v>340</v>
      </c>
      <c r="BN3" s="338" t="s">
        <v>341</v>
      </c>
      <c r="BO3" s="333" t="s">
        <v>342</v>
      </c>
      <c r="BP3" s="342" t="s">
        <v>343</v>
      </c>
      <c r="BQ3" s="74" t="s">
        <v>335</v>
      </c>
      <c r="BR3" s="333" t="s">
        <v>336</v>
      </c>
    </row>
    <row r="4" spans="1:70" ht="22.5">
      <c r="A4" s="83"/>
      <c r="B4" s="65"/>
      <c r="C4" s="75" t="s">
        <v>239</v>
      </c>
      <c r="D4" s="76" t="s">
        <v>240</v>
      </c>
      <c r="E4" s="75" t="s">
        <v>60</v>
      </c>
      <c r="F4" s="75" t="s">
        <v>61</v>
      </c>
      <c r="G4" s="77" t="s">
        <v>241</v>
      </c>
      <c r="H4" s="77" t="s">
        <v>242</v>
      </c>
      <c r="I4" s="77" t="s">
        <v>243</v>
      </c>
      <c r="J4" s="77" t="s">
        <v>244</v>
      </c>
      <c r="K4" s="77" t="s">
        <v>62</v>
      </c>
      <c r="L4" s="77" t="s">
        <v>63</v>
      </c>
      <c r="M4" s="77" t="s">
        <v>245</v>
      </c>
      <c r="N4" s="77" t="s">
        <v>246</v>
      </c>
      <c r="O4" s="75" t="s">
        <v>64</v>
      </c>
      <c r="P4" s="75" t="s">
        <v>65</v>
      </c>
      <c r="Q4" s="75" t="s">
        <v>66</v>
      </c>
      <c r="R4" s="77" t="s">
        <v>67</v>
      </c>
      <c r="S4" s="77" t="s">
        <v>68</v>
      </c>
      <c r="T4" s="77" t="s">
        <v>69</v>
      </c>
      <c r="U4" s="75" t="s">
        <v>250</v>
      </c>
      <c r="V4" s="75" t="s">
        <v>247</v>
      </c>
      <c r="W4" s="75" t="s">
        <v>248</v>
      </c>
      <c r="X4" s="77" t="s">
        <v>251</v>
      </c>
      <c r="Y4" s="77" t="s">
        <v>252</v>
      </c>
      <c r="Z4" s="77" t="s">
        <v>253</v>
      </c>
      <c r="AA4" s="77"/>
      <c r="AB4" s="77" t="s">
        <v>70</v>
      </c>
      <c r="AC4" s="77" t="s">
        <v>71</v>
      </c>
      <c r="AD4" s="77" t="s">
        <v>72</v>
      </c>
      <c r="AE4" s="340"/>
      <c r="AF4" s="340" t="s">
        <v>307</v>
      </c>
      <c r="AG4" s="77" t="s">
        <v>318</v>
      </c>
      <c r="AH4" s="77" t="s">
        <v>308</v>
      </c>
      <c r="AI4" s="77" t="s">
        <v>344</v>
      </c>
      <c r="AJ4" s="341" t="s">
        <v>345</v>
      </c>
      <c r="AK4" s="77" t="s">
        <v>359</v>
      </c>
      <c r="AL4" s="77" t="s">
        <v>360</v>
      </c>
      <c r="AM4" s="77" t="s">
        <v>361</v>
      </c>
      <c r="AN4" s="77" t="s">
        <v>362</v>
      </c>
      <c r="AO4" s="77" t="s">
        <v>363</v>
      </c>
      <c r="AP4" s="77" t="s">
        <v>364</v>
      </c>
      <c r="AQ4" s="77" t="s">
        <v>365</v>
      </c>
      <c r="AR4" s="77" t="s">
        <v>366</v>
      </c>
      <c r="AS4" s="77" t="s">
        <v>367</v>
      </c>
      <c r="AT4" s="317" t="s">
        <v>368</v>
      </c>
      <c r="AU4" s="317" t="s">
        <v>369</v>
      </c>
      <c r="AV4" s="318" t="s">
        <v>370</v>
      </c>
      <c r="AW4" s="317" t="s">
        <v>371</v>
      </c>
      <c r="AX4" s="317" t="s">
        <v>372</v>
      </c>
      <c r="AY4" s="317" t="s">
        <v>373</v>
      </c>
      <c r="AZ4" s="317" t="s">
        <v>374</v>
      </c>
      <c r="BA4" s="317" t="s">
        <v>375</v>
      </c>
      <c r="BB4" s="317" t="s">
        <v>376</v>
      </c>
      <c r="BC4" s="317" t="s">
        <v>377</v>
      </c>
      <c r="BD4" s="317" t="s">
        <v>378</v>
      </c>
      <c r="BE4" s="317" t="s">
        <v>379</v>
      </c>
      <c r="BF4" s="317" t="s">
        <v>380</v>
      </c>
      <c r="BG4" s="317" t="s">
        <v>381</v>
      </c>
      <c r="BH4" s="317" t="s">
        <v>382</v>
      </c>
      <c r="BI4" s="317" t="s">
        <v>383</v>
      </c>
      <c r="BJ4" s="317" t="s">
        <v>384</v>
      </c>
      <c r="BK4" s="317" t="s">
        <v>385</v>
      </c>
      <c r="BL4" s="317" t="s">
        <v>386</v>
      </c>
      <c r="BM4" s="317" t="s">
        <v>387</v>
      </c>
      <c r="BN4" s="317" t="s">
        <v>388</v>
      </c>
      <c r="BO4" s="317" t="s">
        <v>389</v>
      </c>
      <c r="BP4" s="317" t="s">
        <v>390</v>
      </c>
      <c r="BQ4" s="317" t="s">
        <v>391</v>
      </c>
      <c r="BR4" s="297" t="s">
        <v>392</v>
      </c>
    </row>
    <row r="5" spans="1:70">
      <c r="A5" s="105">
        <v>1</v>
      </c>
      <c r="B5" s="56" t="s">
        <v>0</v>
      </c>
      <c r="C5" s="107">
        <f>価格変換!J6</f>
        <v>0</v>
      </c>
      <c r="D5" s="107">
        <f>C5*各種係数!D4</f>
        <v>0</v>
      </c>
      <c r="E5" s="107">
        <f>D5*各種係数!E4</f>
        <v>0</v>
      </c>
      <c r="F5" s="107">
        <f>D5*各種係数!F4</f>
        <v>0</v>
      </c>
      <c r="G5" s="107">
        <f>投入係数!AM54</f>
        <v>0</v>
      </c>
      <c r="H5" s="107">
        <f>G5*各種係数!D4</f>
        <v>0</v>
      </c>
      <c r="I5" s="107">
        <f>G5*各種係数!C4</f>
        <v>0</v>
      </c>
      <c r="J5" s="107">
        <f t="array" ref="J5:J40">MMULT(逆行列係数!C4:AL39,計算!H5:H40)</f>
        <v>0</v>
      </c>
      <c r="K5" s="107">
        <f>J5*各種係数!E4</f>
        <v>0</v>
      </c>
      <c r="L5" s="107">
        <f>J5*各種係数!F4</f>
        <v>0</v>
      </c>
      <c r="M5" s="107"/>
      <c r="N5" s="107"/>
      <c r="O5" s="107">
        <f>+N$41*各種係数!G4</f>
        <v>0</v>
      </c>
      <c r="P5" s="107">
        <f>+O5*各種係数!D4</f>
        <v>0</v>
      </c>
      <c r="Q5" s="107">
        <f>+O5*各種係数!C4</f>
        <v>0</v>
      </c>
      <c r="R5" s="107">
        <f t="array" ref="R5:R40">MMULT(逆行列係数!C4:AL39,計算!P5:P40)</f>
        <v>0</v>
      </c>
      <c r="S5" s="107">
        <f>+R5*各種係数!E4</f>
        <v>0</v>
      </c>
      <c r="T5" s="107">
        <f>+R5*各種係数!F4</f>
        <v>0</v>
      </c>
      <c r="U5" s="107">
        <f>+D5+J5+R5</f>
        <v>0</v>
      </c>
      <c r="V5" s="107">
        <f>+E5+K5+S5</f>
        <v>0</v>
      </c>
      <c r="W5" s="107">
        <f>+F5+L5+T5</f>
        <v>0</v>
      </c>
      <c r="X5" s="107">
        <f>$D5*各種係数!H4*各種係数!$L$5</f>
        <v>0</v>
      </c>
      <c r="Y5" s="107">
        <f>$J5*各種係数!H4*各種係数!$L$5</f>
        <v>0</v>
      </c>
      <c r="Z5" s="107">
        <f>$R5*各種係数!H4*各種係数!$L$5</f>
        <v>0</v>
      </c>
      <c r="AA5" s="107">
        <f>SUM(X5:Z5)</f>
        <v>0</v>
      </c>
      <c r="AB5" s="107">
        <f>$D5*各種係数!I4*各種係数!$L$5</f>
        <v>0</v>
      </c>
      <c r="AC5" s="107">
        <f>$J5*各種係数!I4*各種係数!$L$5</f>
        <v>0</v>
      </c>
      <c r="AD5" s="107">
        <f>$R5*各種係数!I4*各種係数!$L$5</f>
        <v>0</v>
      </c>
      <c r="AE5" s="296">
        <f>SUM(AB5:AD5)</f>
        <v>0</v>
      </c>
      <c r="AF5" s="319"/>
      <c r="AG5" s="319"/>
      <c r="AH5" s="319"/>
      <c r="AI5" s="319"/>
      <c r="AJ5" s="319"/>
      <c r="AK5" s="107"/>
      <c r="AL5" s="107"/>
      <c r="AM5" s="107"/>
      <c r="AN5" s="107"/>
      <c r="AO5" s="107"/>
      <c r="AP5" s="107"/>
      <c r="AQ5" s="107"/>
      <c r="AR5" s="107"/>
      <c r="AS5" s="107"/>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08"/>
    </row>
    <row r="6" spans="1:70">
      <c r="A6" s="105">
        <v>2</v>
      </c>
      <c r="B6" s="56" t="s">
        <v>1</v>
      </c>
      <c r="C6" s="108">
        <f>価格変換!J7</f>
        <v>0</v>
      </c>
      <c r="D6" s="108">
        <f>C6*各種係数!D5</f>
        <v>0</v>
      </c>
      <c r="E6" s="108">
        <f>D6*各種係数!E5</f>
        <v>0</v>
      </c>
      <c r="F6" s="108">
        <f>D6*各種係数!F5</f>
        <v>0</v>
      </c>
      <c r="G6" s="108">
        <f>投入係数!AM55</f>
        <v>0</v>
      </c>
      <c r="H6" s="108">
        <f>G6*各種係数!D5</f>
        <v>0</v>
      </c>
      <c r="I6" s="108">
        <f>G6*各種係数!C5</f>
        <v>0</v>
      </c>
      <c r="J6" s="108">
        <v>0</v>
      </c>
      <c r="K6" s="108">
        <f>J6*各種係数!E5</f>
        <v>0</v>
      </c>
      <c r="L6" s="108">
        <f>J6*各種係数!F5</f>
        <v>0</v>
      </c>
      <c r="M6" s="108"/>
      <c r="N6" s="108"/>
      <c r="O6" s="108">
        <f>+N$41*各種係数!G5</f>
        <v>0</v>
      </c>
      <c r="P6" s="108">
        <f>+O6*各種係数!D5</f>
        <v>0</v>
      </c>
      <c r="Q6" s="108">
        <f>+O6*各種係数!C5</f>
        <v>0</v>
      </c>
      <c r="R6" s="108">
        <v>0</v>
      </c>
      <c r="S6" s="108">
        <f>+R6*各種係数!E5</f>
        <v>0</v>
      </c>
      <c r="T6" s="108">
        <f>+R6*各種係数!F5</f>
        <v>0</v>
      </c>
      <c r="U6" s="108">
        <f t="shared" ref="U6:W40" si="0">+D6+J6+R6</f>
        <v>0</v>
      </c>
      <c r="V6" s="108">
        <f t="shared" si="0"/>
        <v>0</v>
      </c>
      <c r="W6" s="108">
        <f t="shared" si="0"/>
        <v>0</v>
      </c>
      <c r="X6" s="108">
        <f>$D6*各種係数!H5*各種係数!$L$5</f>
        <v>0</v>
      </c>
      <c r="Y6" s="108">
        <f>$J6*各種係数!H5*各種係数!$L$5</f>
        <v>0</v>
      </c>
      <c r="Z6" s="108">
        <f>$R6*各種係数!H5*各種係数!$L$5</f>
        <v>0</v>
      </c>
      <c r="AA6" s="108">
        <f t="shared" ref="AA6:AA40" si="1">SUM(X6:Z6)</f>
        <v>0</v>
      </c>
      <c r="AB6" s="108">
        <f>$D6*各種係数!I5*各種係数!$L$5</f>
        <v>0</v>
      </c>
      <c r="AC6" s="108">
        <f>$J6*各種係数!I5*各種係数!$L$5</f>
        <v>0</v>
      </c>
      <c r="AD6" s="108">
        <f>$R6*各種係数!I5*各種係数!$L$5</f>
        <v>0</v>
      </c>
      <c r="AE6" s="134">
        <f t="shared" ref="AE6:AE40" si="2">SUM(AB6:AD6)</f>
        <v>0</v>
      </c>
      <c r="AF6" s="319"/>
      <c r="AG6" s="319"/>
      <c r="AH6" s="319"/>
      <c r="AI6" s="319"/>
      <c r="AJ6" s="319"/>
      <c r="AK6" s="108"/>
      <c r="AL6" s="108"/>
      <c r="AM6" s="108"/>
      <c r="AN6" s="108"/>
      <c r="AO6" s="108"/>
      <c r="AP6" s="108"/>
      <c r="AQ6" s="108"/>
      <c r="AR6" s="108"/>
      <c r="AS6" s="108"/>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08"/>
    </row>
    <row r="7" spans="1:70">
      <c r="A7" s="105">
        <v>3</v>
      </c>
      <c r="B7" s="56" t="s">
        <v>2</v>
      </c>
      <c r="C7" s="108">
        <f>価格変換!J8</f>
        <v>0</v>
      </c>
      <c r="D7" s="108">
        <f>C7*各種係数!D6</f>
        <v>0</v>
      </c>
      <c r="E7" s="108">
        <f>D7*各種係数!E6</f>
        <v>0</v>
      </c>
      <c r="F7" s="108">
        <f>D7*各種係数!F6</f>
        <v>0</v>
      </c>
      <c r="G7" s="108">
        <f>投入係数!AM56</f>
        <v>0</v>
      </c>
      <c r="H7" s="108">
        <f>G7*各種係数!D6</f>
        <v>0</v>
      </c>
      <c r="I7" s="108">
        <f>G7*各種係数!C6</f>
        <v>0</v>
      </c>
      <c r="J7" s="108">
        <v>0</v>
      </c>
      <c r="K7" s="108">
        <f>J7*各種係数!E6</f>
        <v>0</v>
      </c>
      <c r="L7" s="108">
        <f>J7*各種係数!F6</f>
        <v>0</v>
      </c>
      <c r="M7" s="108"/>
      <c r="N7" s="108"/>
      <c r="O7" s="108">
        <f>+N$41*各種係数!G6</f>
        <v>0</v>
      </c>
      <c r="P7" s="108">
        <f>+O7*各種係数!D6</f>
        <v>0</v>
      </c>
      <c r="Q7" s="108">
        <f>+O7*各種係数!C6</f>
        <v>0</v>
      </c>
      <c r="R7" s="108">
        <v>0</v>
      </c>
      <c r="S7" s="108">
        <f>+R7*各種係数!E6</f>
        <v>0</v>
      </c>
      <c r="T7" s="108">
        <f>+R7*各種係数!F6</f>
        <v>0</v>
      </c>
      <c r="U7" s="108">
        <f t="shared" si="0"/>
        <v>0</v>
      </c>
      <c r="V7" s="108">
        <f t="shared" si="0"/>
        <v>0</v>
      </c>
      <c r="W7" s="108">
        <f t="shared" si="0"/>
        <v>0</v>
      </c>
      <c r="X7" s="108">
        <f>$D7*各種係数!H6*各種係数!$L$5</f>
        <v>0</v>
      </c>
      <c r="Y7" s="108">
        <f>$J7*各種係数!H6*各種係数!$L$5</f>
        <v>0</v>
      </c>
      <c r="Z7" s="108">
        <f>$R7*各種係数!H6*各種係数!$L$5</f>
        <v>0</v>
      </c>
      <c r="AA7" s="108">
        <f t="shared" si="1"/>
        <v>0</v>
      </c>
      <c r="AB7" s="108">
        <f>$D7*各種係数!I6*各種係数!$L$5</f>
        <v>0</v>
      </c>
      <c r="AC7" s="108">
        <f>$J7*各種係数!I6*各種係数!$L$5</f>
        <v>0</v>
      </c>
      <c r="AD7" s="108">
        <f>$R7*各種係数!I6*各種係数!$L$5</f>
        <v>0</v>
      </c>
      <c r="AE7" s="134">
        <f t="shared" si="2"/>
        <v>0</v>
      </c>
      <c r="AF7" s="319"/>
      <c r="AG7" s="319"/>
      <c r="AH7" s="319"/>
      <c r="AI7" s="319"/>
      <c r="AJ7" s="319"/>
      <c r="AK7" s="108"/>
      <c r="AL7" s="108"/>
      <c r="AM7" s="108"/>
      <c r="AN7" s="108"/>
      <c r="AO7" s="108"/>
      <c r="AP7" s="108"/>
      <c r="AQ7" s="108"/>
      <c r="AR7" s="108"/>
      <c r="AS7" s="108"/>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08"/>
    </row>
    <row r="8" spans="1:70">
      <c r="A8" s="105">
        <v>6</v>
      </c>
      <c r="B8" s="56" t="s">
        <v>3</v>
      </c>
      <c r="C8" s="108">
        <f>価格変換!J9</f>
        <v>0</v>
      </c>
      <c r="D8" s="108">
        <f>C8*各種係数!D7</f>
        <v>0</v>
      </c>
      <c r="E8" s="108">
        <f>D8*各種係数!E7</f>
        <v>0</v>
      </c>
      <c r="F8" s="108">
        <f>D8*各種係数!F7</f>
        <v>0</v>
      </c>
      <c r="G8" s="108">
        <f>投入係数!AM57</f>
        <v>0</v>
      </c>
      <c r="H8" s="108">
        <f>G8*各種係数!D7</f>
        <v>0</v>
      </c>
      <c r="I8" s="108">
        <f>G8*各種係数!C7</f>
        <v>0</v>
      </c>
      <c r="J8" s="108">
        <v>0</v>
      </c>
      <c r="K8" s="108">
        <f>J8*各種係数!E7</f>
        <v>0</v>
      </c>
      <c r="L8" s="108">
        <f>J8*各種係数!F7</f>
        <v>0</v>
      </c>
      <c r="M8" s="108"/>
      <c r="N8" s="108"/>
      <c r="O8" s="108">
        <f>+N$41*各種係数!G7</f>
        <v>0</v>
      </c>
      <c r="P8" s="108">
        <f>+O8*各種係数!D7</f>
        <v>0</v>
      </c>
      <c r="Q8" s="108">
        <f>+O8*各種係数!C7</f>
        <v>0</v>
      </c>
      <c r="R8" s="108">
        <v>0</v>
      </c>
      <c r="S8" s="108">
        <f>+R8*各種係数!E7</f>
        <v>0</v>
      </c>
      <c r="T8" s="108">
        <f>+R8*各種係数!F7</f>
        <v>0</v>
      </c>
      <c r="U8" s="108">
        <f t="shared" si="0"/>
        <v>0</v>
      </c>
      <c r="V8" s="108">
        <f t="shared" si="0"/>
        <v>0</v>
      </c>
      <c r="W8" s="108">
        <f t="shared" si="0"/>
        <v>0</v>
      </c>
      <c r="X8" s="108">
        <f>$D8*各種係数!H7*各種係数!$L$5</f>
        <v>0</v>
      </c>
      <c r="Y8" s="108">
        <f>$J8*各種係数!H7*各種係数!$L$5</f>
        <v>0</v>
      </c>
      <c r="Z8" s="108">
        <f>$R8*各種係数!H7*各種係数!$L$5</f>
        <v>0</v>
      </c>
      <c r="AA8" s="108">
        <f t="shared" si="1"/>
        <v>0</v>
      </c>
      <c r="AB8" s="108">
        <f>$D8*各種係数!I7*各種係数!$L$5</f>
        <v>0</v>
      </c>
      <c r="AC8" s="108">
        <f>$J8*各種係数!I7*各種係数!$L$5</f>
        <v>0</v>
      </c>
      <c r="AD8" s="108">
        <f>$R8*各種係数!I7*各種係数!$L$5</f>
        <v>0</v>
      </c>
      <c r="AE8" s="134">
        <f t="shared" si="2"/>
        <v>0</v>
      </c>
      <c r="AF8" s="319"/>
      <c r="AG8" s="319"/>
      <c r="AH8" s="319"/>
      <c r="AI8" s="319"/>
      <c r="AJ8" s="319"/>
      <c r="AK8" s="108"/>
      <c r="AL8" s="108"/>
      <c r="AM8" s="108"/>
      <c r="AN8" s="108"/>
      <c r="AO8" s="108"/>
      <c r="AP8" s="108"/>
      <c r="AQ8" s="108"/>
      <c r="AR8" s="108"/>
      <c r="AS8" s="108"/>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08"/>
    </row>
    <row r="9" spans="1:70">
      <c r="A9" s="105">
        <v>11</v>
      </c>
      <c r="B9" s="56" t="s">
        <v>4</v>
      </c>
      <c r="C9" s="108">
        <f>価格変換!J10</f>
        <v>0</v>
      </c>
      <c r="D9" s="108">
        <f>C9*各種係数!D8</f>
        <v>0</v>
      </c>
      <c r="E9" s="108">
        <f>D9*各種係数!E8</f>
        <v>0</v>
      </c>
      <c r="F9" s="108">
        <f>D9*各種係数!F8</f>
        <v>0</v>
      </c>
      <c r="G9" s="108">
        <f>投入係数!AM58</f>
        <v>0</v>
      </c>
      <c r="H9" s="108">
        <f>G9*各種係数!D8</f>
        <v>0</v>
      </c>
      <c r="I9" s="108">
        <f>G9*各種係数!C8</f>
        <v>0</v>
      </c>
      <c r="J9" s="108">
        <v>0</v>
      </c>
      <c r="K9" s="108">
        <f>J9*各種係数!E8</f>
        <v>0</v>
      </c>
      <c r="L9" s="108">
        <f>J9*各種係数!F8</f>
        <v>0</v>
      </c>
      <c r="M9" s="108"/>
      <c r="N9" s="108"/>
      <c r="O9" s="108">
        <f>+N$41*各種係数!G8</f>
        <v>0</v>
      </c>
      <c r="P9" s="108">
        <f>+O9*各種係数!D8</f>
        <v>0</v>
      </c>
      <c r="Q9" s="108">
        <f>+O9*各種係数!C8</f>
        <v>0</v>
      </c>
      <c r="R9" s="108">
        <v>0</v>
      </c>
      <c r="S9" s="108">
        <f>+R9*各種係数!E8</f>
        <v>0</v>
      </c>
      <c r="T9" s="108">
        <f>+R9*各種係数!F8</f>
        <v>0</v>
      </c>
      <c r="U9" s="108">
        <f t="shared" si="0"/>
        <v>0</v>
      </c>
      <c r="V9" s="108">
        <f t="shared" si="0"/>
        <v>0</v>
      </c>
      <c r="W9" s="108">
        <f t="shared" si="0"/>
        <v>0</v>
      </c>
      <c r="X9" s="108">
        <f>$D9*各種係数!H8*各種係数!$L$5</f>
        <v>0</v>
      </c>
      <c r="Y9" s="108">
        <f>$J9*各種係数!H8*各種係数!$L$5</f>
        <v>0</v>
      </c>
      <c r="Z9" s="108">
        <f>$R9*各種係数!H8*各種係数!$L$5</f>
        <v>0</v>
      </c>
      <c r="AA9" s="108">
        <f t="shared" si="1"/>
        <v>0</v>
      </c>
      <c r="AB9" s="108">
        <f>$D9*各種係数!I8*各種係数!$L$5</f>
        <v>0</v>
      </c>
      <c r="AC9" s="108">
        <f>$J9*各種係数!I8*各種係数!$L$5</f>
        <v>0</v>
      </c>
      <c r="AD9" s="108">
        <f>$R9*各種係数!I8*各種係数!$L$5</f>
        <v>0</v>
      </c>
      <c r="AE9" s="134">
        <f t="shared" si="2"/>
        <v>0</v>
      </c>
      <c r="AF9" s="319"/>
      <c r="AG9" s="319"/>
      <c r="AH9" s="319"/>
      <c r="AI9" s="319"/>
      <c r="AJ9" s="319"/>
      <c r="AK9" s="108"/>
      <c r="AL9" s="108"/>
      <c r="AM9" s="108"/>
      <c r="AN9" s="108"/>
      <c r="AO9" s="108"/>
      <c r="AP9" s="108"/>
      <c r="AQ9" s="108"/>
      <c r="AR9" s="108"/>
      <c r="AS9" s="108"/>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08"/>
    </row>
    <row r="10" spans="1:70">
      <c r="A10" s="78">
        <v>15</v>
      </c>
      <c r="B10" s="57" t="s">
        <v>5</v>
      </c>
      <c r="C10" s="109">
        <f>価格変換!J11</f>
        <v>0</v>
      </c>
      <c r="D10" s="109">
        <f>C10*各種係数!D9</f>
        <v>0</v>
      </c>
      <c r="E10" s="109">
        <f>D10*各種係数!E9</f>
        <v>0</v>
      </c>
      <c r="F10" s="109">
        <f>D10*各種係数!F9</f>
        <v>0</v>
      </c>
      <c r="G10" s="109">
        <f>投入係数!AM59</f>
        <v>0</v>
      </c>
      <c r="H10" s="109">
        <f>G10*各種係数!D9</f>
        <v>0</v>
      </c>
      <c r="I10" s="109">
        <f>G10*各種係数!C9</f>
        <v>0</v>
      </c>
      <c r="J10" s="109">
        <v>0</v>
      </c>
      <c r="K10" s="109">
        <f>J10*各種係数!E9</f>
        <v>0</v>
      </c>
      <c r="L10" s="109">
        <f>J10*各種係数!F9</f>
        <v>0</v>
      </c>
      <c r="M10" s="109"/>
      <c r="N10" s="109"/>
      <c r="O10" s="109">
        <f>+N$41*各種係数!G9</f>
        <v>0</v>
      </c>
      <c r="P10" s="109">
        <f>+O10*各種係数!D9</f>
        <v>0</v>
      </c>
      <c r="Q10" s="109">
        <f>+O10*各種係数!C9</f>
        <v>0</v>
      </c>
      <c r="R10" s="109">
        <v>0</v>
      </c>
      <c r="S10" s="109">
        <f>+R10*各種係数!E9</f>
        <v>0</v>
      </c>
      <c r="T10" s="109">
        <f>+R10*各種係数!F9</f>
        <v>0</v>
      </c>
      <c r="U10" s="109">
        <f t="shared" si="0"/>
        <v>0</v>
      </c>
      <c r="V10" s="109">
        <f t="shared" si="0"/>
        <v>0</v>
      </c>
      <c r="W10" s="109">
        <f t="shared" si="0"/>
        <v>0</v>
      </c>
      <c r="X10" s="109">
        <f>$D10*各種係数!H9*各種係数!$L$5</f>
        <v>0</v>
      </c>
      <c r="Y10" s="109">
        <f>$J10*各種係数!H9*各種係数!$L$5</f>
        <v>0</v>
      </c>
      <c r="Z10" s="109">
        <f>$R10*各種係数!H9*各種係数!$L$5</f>
        <v>0</v>
      </c>
      <c r="AA10" s="109">
        <f t="shared" si="1"/>
        <v>0</v>
      </c>
      <c r="AB10" s="109">
        <f>$D10*各種係数!I9*各種係数!$L$5</f>
        <v>0</v>
      </c>
      <c r="AC10" s="109">
        <f>$J10*各種係数!I9*各種係数!$L$5</f>
        <v>0</v>
      </c>
      <c r="AD10" s="109">
        <f>$R10*各種係数!I9*各種係数!$L$5</f>
        <v>0</v>
      </c>
      <c r="AE10" s="135">
        <f t="shared" si="2"/>
        <v>0</v>
      </c>
      <c r="AF10" s="320"/>
      <c r="AG10" s="320"/>
      <c r="AH10" s="320"/>
      <c r="AI10" s="320"/>
      <c r="AJ10" s="16"/>
      <c r="AK10" s="109"/>
      <c r="AL10" s="109"/>
      <c r="AM10" s="109"/>
      <c r="AN10" s="109"/>
      <c r="AO10" s="109"/>
      <c r="AP10" s="109"/>
      <c r="AQ10" s="109"/>
      <c r="AR10" s="109"/>
      <c r="AS10" s="109"/>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09"/>
      <c r="BR10" s="109"/>
    </row>
    <row r="11" spans="1:70">
      <c r="A11" s="105">
        <v>16</v>
      </c>
      <c r="B11" s="56" t="s">
        <v>6</v>
      </c>
      <c r="C11" s="108">
        <f>価格変換!J12</f>
        <v>0</v>
      </c>
      <c r="D11" s="108">
        <f>C11*各種係数!D10</f>
        <v>0</v>
      </c>
      <c r="E11" s="108">
        <f>D11*各種係数!E10</f>
        <v>0</v>
      </c>
      <c r="F11" s="108">
        <f>D11*各種係数!F10</f>
        <v>0</v>
      </c>
      <c r="G11" s="108">
        <f>投入係数!AM60</f>
        <v>0</v>
      </c>
      <c r="H11" s="108">
        <f>G11*各種係数!D10</f>
        <v>0</v>
      </c>
      <c r="I11" s="108">
        <f>G11*各種係数!C10</f>
        <v>0</v>
      </c>
      <c r="J11" s="108">
        <v>0</v>
      </c>
      <c r="K11" s="108">
        <f>J11*各種係数!E10</f>
        <v>0</v>
      </c>
      <c r="L11" s="108">
        <f>J11*各種係数!F10</f>
        <v>0</v>
      </c>
      <c r="M11" s="108"/>
      <c r="N11" s="108"/>
      <c r="O11" s="108">
        <f>+N$41*各種係数!G10</f>
        <v>0</v>
      </c>
      <c r="P11" s="108">
        <f>+O11*各種係数!D10</f>
        <v>0</v>
      </c>
      <c r="Q11" s="108">
        <f>+O11*各種係数!C10</f>
        <v>0</v>
      </c>
      <c r="R11" s="108">
        <v>0</v>
      </c>
      <c r="S11" s="108">
        <f>+R11*各種係数!E10</f>
        <v>0</v>
      </c>
      <c r="T11" s="108">
        <f>+R11*各種係数!F10</f>
        <v>0</v>
      </c>
      <c r="U11" s="108">
        <f t="shared" si="0"/>
        <v>0</v>
      </c>
      <c r="V11" s="108">
        <f t="shared" si="0"/>
        <v>0</v>
      </c>
      <c r="W11" s="108">
        <f t="shared" si="0"/>
        <v>0</v>
      </c>
      <c r="X11" s="108">
        <f>$D11*各種係数!H10*各種係数!$L$5</f>
        <v>0</v>
      </c>
      <c r="Y11" s="108">
        <f>$J11*各種係数!H10*各種係数!$L$5</f>
        <v>0</v>
      </c>
      <c r="Z11" s="108">
        <f>$R11*各種係数!H10*各種係数!$L$5</f>
        <v>0</v>
      </c>
      <c r="AA11" s="108">
        <f t="shared" si="1"/>
        <v>0</v>
      </c>
      <c r="AB11" s="108">
        <f>$D11*各種係数!I10*各種係数!$L$5</f>
        <v>0</v>
      </c>
      <c r="AC11" s="108">
        <f>$J11*各種係数!I10*各種係数!$L$5</f>
        <v>0</v>
      </c>
      <c r="AD11" s="108">
        <f>$R11*各種係数!I10*各種係数!$L$5</f>
        <v>0</v>
      </c>
      <c r="AE11" s="134">
        <f t="shared" si="2"/>
        <v>0</v>
      </c>
      <c r="AF11" s="319"/>
      <c r="AG11" s="319"/>
      <c r="AH11" s="319"/>
      <c r="AI11" s="319"/>
      <c r="AJ11" s="319"/>
      <c r="AK11" s="108"/>
      <c r="AL11" s="108"/>
      <c r="AM11" s="108"/>
      <c r="AN11" s="108"/>
      <c r="AO11" s="108"/>
      <c r="AP11" s="108"/>
      <c r="AQ11" s="108"/>
      <c r="AR11" s="108"/>
      <c r="AS11" s="108"/>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08"/>
    </row>
    <row r="12" spans="1:70">
      <c r="A12" s="105">
        <v>20</v>
      </c>
      <c r="B12" s="56" t="s">
        <v>7</v>
      </c>
      <c r="C12" s="108">
        <f>価格変換!J13</f>
        <v>0</v>
      </c>
      <c r="D12" s="108">
        <f>C12*各種係数!D11</f>
        <v>0</v>
      </c>
      <c r="E12" s="108">
        <f>D12*各種係数!E11</f>
        <v>0</v>
      </c>
      <c r="F12" s="108">
        <f>D12*各種係数!F11</f>
        <v>0</v>
      </c>
      <c r="G12" s="108">
        <f>投入係数!AM61</f>
        <v>0</v>
      </c>
      <c r="H12" s="108">
        <f>G12*各種係数!D11</f>
        <v>0</v>
      </c>
      <c r="I12" s="108">
        <f>G12*各種係数!C11</f>
        <v>0</v>
      </c>
      <c r="J12" s="108">
        <v>0</v>
      </c>
      <c r="K12" s="108">
        <f>J12*各種係数!E11</f>
        <v>0</v>
      </c>
      <c r="L12" s="108">
        <f>J12*各種係数!F11</f>
        <v>0</v>
      </c>
      <c r="M12" s="108"/>
      <c r="N12" s="108"/>
      <c r="O12" s="108">
        <f>+N$41*各種係数!G11</f>
        <v>0</v>
      </c>
      <c r="P12" s="108">
        <f>+O12*各種係数!D11</f>
        <v>0</v>
      </c>
      <c r="Q12" s="108">
        <f>+O12*各種係数!C11</f>
        <v>0</v>
      </c>
      <c r="R12" s="108">
        <v>0</v>
      </c>
      <c r="S12" s="108">
        <f>+R12*各種係数!E11</f>
        <v>0</v>
      </c>
      <c r="T12" s="108">
        <f>+R12*各種係数!F11</f>
        <v>0</v>
      </c>
      <c r="U12" s="108">
        <f t="shared" si="0"/>
        <v>0</v>
      </c>
      <c r="V12" s="108">
        <f t="shared" si="0"/>
        <v>0</v>
      </c>
      <c r="W12" s="108">
        <f t="shared" si="0"/>
        <v>0</v>
      </c>
      <c r="X12" s="108">
        <f>$D12*各種係数!H11*各種係数!$L$5</f>
        <v>0</v>
      </c>
      <c r="Y12" s="108">
        <f>$J12*各種係数!H11*各種係数!$L$5</f>
        <v>0</v>
      </c>
      <c r="Z12" s="108">
        <f>$R12*各種係数!H11*各種係数!$L$5</f>
        <v>0</v>
      </c>
      <c r="AA12" s="108">
        <f t="shared" si="1"/>
        <v>0</v>
      </c>
      <c r="AB12" s="108">
        <f>$D12*各種係数!I11*各種係数!$L$5</f>
        <v>0</v>
      </c>
      <c r="AC12" s="108">
        <f>$J12*各種係数!I11*各種係数!$L$5</f>
        <v>0</v>
      </c>
      <c r="AD12" s="108">
        <f>$R12*各種係数!I11*各種係数!$L$5</f>
        <v>0</v>
      </c>
      <c r="AE12" s="134">
        <f t="shared" si="2"/>
        <v>0</v>
      </c>
      <c r="AF12" s="319"/>
      <c r="AG12" s="319"/>
      <c r="AH12" s="319"/>
      <c r="AI12" s="319"/>
      <c r="AJ12" s="319"/>
      <c r="AK12" s="108"/>
      <c r="AL12" s="108"/>
      <c r="AM12" s="108"/>
      <c r="AN12" s="108"/>
      <c r="AO12" s="108"/>
      <c r="AP12" s="108"/>
      <c r="AQ12" s="108"/>
      <c r="AR12" s="108"/>
      <c r="AS12" s="108"/>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08"/>
    </row>
    <row r="13" spans="1:70">
      <c r="A13" s="105">
        <v>21</v>
      </c>
      <c r="B13" s="56" t="s">
        <v>8</v>
      </c>
      <c r="C13" s="108">
        <f>価格変換!J14</f>
        <v>0</v>
      </c>
      <c r="D13" s="108">
        <f>C13*各種係数!D12</f>
        <v>0</v>
      </c>
      <c r="E13" s="108">
        <f>D13*各種係数!E12</f>
        <v>0</v>
      </c>
      <c r="F13" s="108">
        <f>D13*各種係数!F12</f>
        <v>0</v>
      </c>
      <c r="G13" s="108">
        <f>投入係数!AM62</f>
        <v>0</v>
      </c>
      <c r="H13" s="108">
        <f>G13*各種係数!D12</f>
        <v>0</v>
      </c>
      <c r="I13" s="108">
        <f>G13*各種係数!C12</f>
        <v>0</v>
      </c>
      <c r="J13" s="108">
        <v>0</v>
      </c>
      <c r="K13" s="108">
        <f>J13*各種係数!E12</f>
        <v>0</v>
      </c>
      <c r="L13" s="108">
        <f>J13*各種係数!F12</f>
        <v>0</v>
      </c>
      <c r="M13" s="108"/>
      <c r="N13" s="108"/>
      <c r="O13" s="108">
        <f>+N$41*各種係数!G12</f>
        <v>0</v>
      </c>
      <c r="P13" s="108">
        <f>+O13*各種係数!D12</f>
        <v>0</v>
      </c>
      <c r="Q13" s="108">
        <f>+O13*各種係数!C12</f>
        <v>0</v>
      </c>
      <c r="R13" s="108">
        <v>0</v>
      </c>
      <c r="S13" s="108">
        <f>+R13*各種係数!E12</f>
        <v>0</v>
      </c>
      <c r="T13" s="108">
        <f>+R13*各種係数!F12</f>
        <v>0</v>
      </c>
      <c r="U13" s="108">
        <f t="shared" si="0"/>
        <v>0</v>
      </c>
      <c r="V13" s="108">
        <f t="shared" si="0"/>
        <v>0</v>
      </c>
      <c r="W13" s="108">
        <f t="shared" si="0"/>
        <v>0</v>
      </c>
      <c r="X13" s="108">
        <f>$D13*各種係数!H12*各種係数!$L$5</f>
        <v>0</v>
      </c>
      <c r="Y13" s="108">
        <f>$J13*各種係数!H12*各種係数!$L$5</f>
        <v>0</v>
      </c>
      <c r="Z13" s="108">
        <f>$R13*各種係数!H12*各種係数!$L$5</f>
        <v>0</v>
      </c>
      <c r="AA13" s="108">
        <f t="shared" si="1"/>
        <v>0</v>
      </c>
      <c r="AB13" s="108">
        <f>$D13*各種係数!I12*各種係数!$L$5</f>
        <v>0</v>
      </c>
      <c r="AC13" s="108">
        <f>$J13*各種係数!I12*各種係数!$L$5</f>
        <v>0</v>
      </c>
      <c r="AD13" s="108">
        <f>$R13*各種係数!I12*各種係数!$L$5</f>
        <v>0</v>
      </c>
      <c r="AE13" s="134">
        <f t="shared" si="2"/>
        <v>0</v>
      </c>
      <c r="AF13" s="319"/>
      <c r="AG13" s="319"/>
      <c r="AH13" s="319"/>
      <c r="AI13" s="319"/>
      <c r="AJ13" s="319"/>
      <c r="AK13" s="108"/>
      <c r="AL13" s="108"/>
      <c r="AM13" s="108"/>
      <c r="AN13" s="108"/>
      <c r="AO13" s="108"/>
      <c r="AP13" s="108"/>
      <c r="AQ13" s="108"/>
      <c r="AR13" s="108"/>
      <c r="AS13" s="108"/>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08"/>
    </row>
    <row r="14" spans="1:70">
      <c r="A14" s="79">
        <v>25</v>
      </c>
      <c r="B14" s="58" t="s">
        <v>9</v>
      </c>
      <c r="C14" s="110">
        <f>価格変換!J15</f>
        <v>0</v>
      </c>
      <c r="D14" s="110">
        <f>C14*各種係数!D13</f>
        <v>0</v>
      </c>
      <c r="E14" s="110">
        <f>D14*各種係数!E13</f>
        <v>0</v>
      </c>
      <c r="F14" s="110">
        <f>D14*各種係数!F13</f>
        <v>0</v>
      </c>
      <c r="G14" s="110">
        <f>投入係数!AM63</f>
        <v>0</v>
      </c>
      <c r="H14" s="110">
        <f>G14*各種係数!D13</f>
        <v>0</v>
      </c>
      <c r="I14" s="110">
        <f>G14*各種係数!C13</f>
        <v>0</v>
      </c>
      <c r="J14" s="110">
        <v>0</v>
      </c>
      <c r="K14" s="110">
        <f>J14*各種係数!E13</f>
        <v>0</v>
      </c>
      <c r="L14" s="110">
        <f>J14*各種係数!F13</f>
        <v>0</v>
      </c>
      <c r="M14" s="110"/>
      <c r="N14" s="110"/>
      <c r="O14" s="110">
        <f>+N$41*各種係数!G13</f>
        <v>0</v>
      </c>
      <c r="P14" s="110">
        <f>+O14*各種係数!D13</f>
        <v>0</v>
      </c>
      <c r="Q14" s="110">
        <f>+O14*各種係数!C13</f>
        <v>0</v>
      </c>
      <c r="R14" s="110">
        <v>0</v>
      </c>
      <c r="S14" s="110">
        <f>+R14*各種係数!E13</f>
        <v>0</v>
      </c>
      <c r="T14" s="110">
        <f>+R14*各種係数!F13</f>
        <v>0</v>
      </c>
      <c r="U14" s="110">
        <f t="shared" si="0"/>
        <v>0</v>
      </c>
      <c r="V14" s="110">
        <f t="shared" si="0"/>
        <v>0</v>
      </c>
      <c r="W14" s="110">
        <f t="shared" si="0"/>
        <v>0</v>
      </c>
      <c r="X14" s="110">
        <f>$D14*各種係数!H13*各種係数!$L$5</f>
        <v>0</v>
      </c>
      <c r="Y14" s="110">
        <f>$J14*各種係数!H13*各種係数!$L$5</f>
        <v>0</v>
      </c>
      <c r="Z14" s="110">
        <f>$R14*各種係数!H13*各種係数!$L$5</f>
        <v>0</v>
      </c>
      <c r="AA14" s="110">
        <f t="shared" si="1"/>
        <v>0</v>
      </c>
      <c r="AB14" s="110">
        <f>$D14*各種係数!I13*各種係数!$L$5</f>
        <v>0</v>
      </c>
      <c r="AC14" s="110">
        <f>$J14*各種係数!I13*各種係数!$L$5</f>
        <v>0</v>
      </c>
      <c r="AD14" s="110">
        <f>$R14*各種係数!I13*各種係数!$L$5</f>
        <v>0</v>
      </c>
      <c r="AE14" s="136">
        <f t="shared" si="2"/>
        <v>0</v>
      </c>
      <c r="AF14" s="321"/>
      <c r="AG14" s="321"/>
      <c r="AH14" s="321"/>
      <c r="AI14" s="321"/>
      <c r="AJ14" s="19"/>
      <c r="AK14" s="110"/>
      <c r="AL14" s="110"/>
      <c r="AM14" s="110"/>
      <c r="AN14" s="110"/>
      <c r="AO14" s="110"/>
      <c r="AP14" s="110"/>
      <c r="AQ14" s="110"/>
      <c r="AR14" s="110"/>
      <c r="AS14" s="110"/>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10"/>
      <c r="BR14" s="108"/>
    </row>
    <row r="15" spans="1:70">
      <c r="A15" s="105">
        <v>26</v>
      </c>
      <c r="B15" s="56" t="s">
        <v>10</v>
      </c>
      <c r="C15" s="108">
        <f>価格変換!J16</f>
        <v>0</v>
      </c>
      <c r="D15" s="108">
        <f>C15*各種係数!D14</f>
        <v>0</v>
      </c>
      <c r="E15" s="108">
        <f>D15*各種係数!E14</f>
        <v>0</v>
      </c>
      <c r="F15" s="108">
        <f>D15*各種係数!F14</f>
        <v>0</v>
      </c>
      <c r="G15" s="108">
        <f>投入係数!AM64</f>
        <v>0</v>
      </c>
      <c r="H15" s="108">
        <f>G15*各種係数!D14</f>
        <v>0</v>
      </c>
      <c r="I15" s="108">
        <f>G15*各種係数!C14</f>
        <v>0</v>
      </c>
      <c r="J15" s="108">
        <v>0</v>
      </c>
      <c r="K15" s="108">
        <f>J15*各種係数!E14</f>
        <v>0</v>
      </c>
      <c r="L15" s="108">
        <f>J15*各種係数!F14</f>
        <v>0</v>
      </c>
      <c r="M15" s="108"/>
      <c r="N15" s="108"/>
      <c r="O15" s="108">
        <f>+N$41*各種係数!G14</f>
        <v>0</v>
      </c>
      <c r="P15" s="108">
        <f>+O15*各種係数!D14</f>
        <v>0</v>
      </c>
      <c r="Q15" s="108">
        <f>+O15*各種係数!C14</f>
        <v>0</v>
      </c>
      <c r="R15" s="108">
        <v>0</v>
      </c>
      <c r="S15" s="108">
        <f>+R15*各種係数!E14</f>
        <v>0</v>
      </c>
      <c r="T15" s="108">
        <f>+R15*各種係数!F14</f>
        <v>0</v>
      </c>
      <c r="U15" s="108">
        <f t="shared" si="0"/>
        <v>0</v>
      </c>
      <c r="V15" s="108">
        <f t="shared" si="0"/>
        <v>0</v>
      </c>
      <c r="W15" s="108">
        <f t="shared" si="0"/>
        <v>0</v>
      </c>
      <c r="X15" s="108">
        <f>$D15*各種係数!H14*各種係数!$L$5</f>
        <v>0</v>
      </c>
      <c r="Y15" s="108">
        <f>$J15*各種係数!H14*各種係数!$L$5</f>
        <v>0</v>
      </c>
      <c r="Z15" s="108">
        <f>$R15*各種係数!H14*各種係数!$L$5</f>
        <v>0</v>
      </c>
      <c r="AA15" s="108">
        <f t="shared" si="1"/>
        <v>0</v>
      </c>
      <c r="AB15" s="108">
        <f>$D15*各種係数!I14*各種係数!$L$5</f>
        <v>0</v>
      </c>
      <c r="AC15" s="108">
        <f>$J15*各種係数!I14*各種係数!$L$5</f>
        <v>0</v>
      </c>
      <c r="AD15" s="108">
        <f>$R15*各種係数!I14*各種係数!$L$5</f>
        <v>0</v>
      </c>
      <c r="AE15" s="134">
        <f t="shared" si="2"/>
        <v>0</v>
      </c>
      <c r="AF15" s="319"/>
      <c r="AG15" s="319"/>
      <c r="AH15" s="319"/>
      <c r="AI15" s="319"/>
      <c r="AJ15" s="319"/>
      <c r="AK15" s="108"/>
      <c r="AL15" s="108"/>
      <c r="AM15" s="108"/>
      <c r="AN15" s="108"/>
      <c r="AO15" s="108"/>
      <c r="AP15" s="108"/>
      <c r="AQ15" s="108"/>
      <c r="AR15" s="108"/>
      <c r="AS15" s="108"/>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09"/>
    </row>
    <row r="16" spans="1:70">
      <c r="A16" s="105">
        <v>27</v>
      </c>
      <c r="B16" s="56" t="s">
        <v>11</v>
      </c>
      <c r="C16" s="108">
        <f>価格変換!J17</f>
        <v>0</v>
      </c>
      <c r="D16" s="108">
        <f>C16*各種係数!D15</f>
        <v>0</v>
      </c>
      <c r="E16" s="108">
        <f>D16*各種係数!E15</f>
        <v>0</v>
      </c>
      <c r="F16" s="108">
        <f>D16*各種係数!F15</f>
        <v>0</v>
      </c>
      <c r="G16" s="108">
        <f>投入係数!AM65</f>
        <v>0</v>
      </c>
      <c r="H16" s="108">
        <f>G16*各種係数!D15</f>
        <v>0</v>
      </c>
      <c r="I16" s="108">
        <f>G16*各種係数!C15</f>
        <v>0</v>
      </c>
      <c r="J16" s="108">
        <v>0</v>
      </c>
      <c r="K16" s="108">
        <f>J16*各種係数!E15</f>
        <v>0</v>
      </c>
      <c r="L16" s="108">
        <f>J16*各種係数!F15</f>
        <v>0</v>
      </c>
      <c r="M16" s="108"/>
      <c r="N16" s="108"/>
      <c r="O16" s="108">
        <f>+N$41*各種係数!G15</f>
        <v>0</v>
      </c>
      <c r="P16" s="108">
        <f>+O16*各種係数!D15</f>
        <v>0</v>
      </c>
      <c r="Q16" s="108">
        <f>+O16*各種係数!C15</f>
        <v>0</v>
      </c>
      <c r="R16" s="108">
        <v>0</v>
      </c>
      <c r="S16" s="108">
        <f>+R16*各種係数!E15</f>
        <v>0</v>
      </c>
      <c r="T16" s="108">
        <f>+R16*各種係数!F15</f>
        <v>0</v>
      </c>
      <c r="U16" s="108">
        <f t="shared" si="0"/>
        <v>0</v>
      </c>
      <c r="V16" s="108">
        <f t="shared" si="0"/>
        <v>0</v>
      </c>
      <c r="W16" s="108">
        <f t="shared" si="0"/>
        <v>0</v>
      </c>
      <c r="X16" s="108">
        <f>$D16*各種係数!H15*各種係数!$L$5</f>
        <v>0</v>
      </c>
      <c r="Y16" s="108">
        <f>$J16*各種係数!H15*各種係数!$L$5</f>
        <v>0</v>
      </c>
      <c r="Z16" s="108">
        <f>$R16*各種係数!H15*各種係数!$L$5</f>
        <v>0</v>
      </c>
      <c r="AA16" s="108">
        <f t="shared" si="1"/>
        <v>0</v>
      </c>
      <c r="AB16" s="108">
        <f>$D16*各種係数!I15*各種係数!$L$5</f>
        <v>0</v>
      </c>
      <c r="AC16" s="108">
        <f>$J16*各種係数!I15*各種係数!$L$5</f>
        <v>0</v>
      </c>
      <c r="AD16" s="108">
        <f>$R16*各種係数!I15*各種係数!$L$5</f>
        <v>0</v>
      </c>
      <c r="AE16" s="134">
        <f t="shared" si="2"/>
        <v>0</v>
      </c>
      <c r="AF16" s="319"/>
      <c r="AG16" s="319"/>
      <c r="AH16" s="319"/>
      <c r="AI16" s="319"/>
      <c r="AJ16" s="319"/>
      <c r="AK16" s="108"/>
      <c r="AL16" s="108"/>
      <c r="AM16" s="108"/>
      <c r="AN16" s="108"/>
      <c r="AO16" s="108"/>
      <c r="AP16" s="108"/>
      <c r="AQ16" s="108"/>
      <c r="AR16" s="108"/>
      <c r="AS16" s="108"/>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08"/>
    </row>
    <row r="17" spans="1:70">
      <c r="A17" s="105">
        <v>28</v>
      </c>
      <c r="B17" s="56" t="s">
        <v>12</v>
      </c>
      <c r="C17" s="108">
        <f>価格変換!J18</f>
        <v>0</v>
      </c>
      <c r="D17" s="108">
        <f>C17*各種係数!D16</f>
        <v>0</v>
      </c>
      <c r="E17" s="108">
        <f>D17*各種係数!E16</f>
        <v>0</v>
      </c>
      <c r="F17" s="108">
        <f>D17*各種係数!F16</f>
        <v>0</v>
      </c>
      <c r="G17" s="108">
        <f>投入係数!AM66</f>
        <v>0</v>
      </c>
      <c r="H17" s="108">
        <f>G17*各種係数!D16</f>
        <v>0</v>
      </c>
      <c r="I17" s="108">
        <f>G17*各種係数!C16</f>
        <v>0</v>
      </c>
      <c r="J17" s="108">
        <v>0</v>
      </c>
      <c r="K17" s="108">
        <f>J17*各種係数!E16</f>
        <v>0</v>
      </c>
      <c r="L17" s="108">
        <f>J17*各種係数!F16</f>
        <v>0</v>
      </c>
      <c r="M17" s="108"/>
      <c r="N17" s="108"/>
      <c r="O17" s="108">
        <f>+N$41*各種係数!G16</f>
        <v>0</v>
      </c>
      <c r="P17" s="108">
        <f>+O17*各種係数!D16</f>
        <v>0</v>
      </c>
      <c r="Q17" s="108">
        <f>+O17*各種係数!C16</f>
        <v>0</v>
      </c>
      <c r="R17" s="108">
        <v>0</v>
      </c>
      <c r="S17" s="108">
        <f>+R17*各種係数!E16</f>
        <v>0</v>
      </c>
      <c r="T17" s="108">
        <f>+R17*各種係数!F16</f>
        <v>0</v>
      </c>
      <c r="U17" s="108">
        <f t="shared" si="0"/>
        <v>0</v>
      </c>
      <c r="V17" s="108">
        <f t="shared" si="0"/>
        <v>0</v>
      </c>
      <c r="W17" s="108">
        <f t="shared" si="0"/>
        <v>0</v>
      </c>
      <c r="X17" s="108">
        <f>$D17*各種係数!H16*各種係数!$L$5</f>
        <v>0</v>
      </c>
      <c r="Y17" s="108">
        <f>$J17*各種係数!H16*各種係数!$L$5</f>
        <v>0</v>
      </c>
      <c r="Z17" s="108">
        <f>$R17*各種係数!H16*各種係数!$L$5</f>
        <v>0</v>
      </c>
      <c r="AA17" s="108">
        <f t="shared" si="1"/>
        <v>0</v>
      </c>
      <c r="AB17" s="108">
        <f>$D17*各種係数!I16*各種係数!$L$5</f>
        <v>0</v>
      </c>
      <c r="AC17" s="108">
        <f>$J17*各種係数!I16*各種係数!$L$5</f>
        <v>0</v>
      </c>
      <c r="AD17" s="108">
        <f>$R17*各種係数!I16*各種係数!$L$5</f>
        <v>0</v>
      </c>
      <c r="AE17" s="134">
        <f t="shared" si="2"/>
        <v>0</v>
      </c>
      <c r="AF17" s="319"/>
      <c r="AG17" s="319"/>
      <c r="AH17" s="319"/>
      <c r="AI17" s="319"/>
      <c r="AJ17" s="319"/>
      <c r="AK17" s="108"/>
      <c r="AL17" s="108"/>
      <c r="AM17" s="108"/>
      <c r="AN17" s="108"/>
      <c r="AO17" s="108"/>
      <c r="AP17" s="108"/>
      <c r="AQ17" s="108"/>
      <c r="AR17" s="108"/>
      <c r="AS17" s="108"/>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08"/>
    </row>
    <row r="18" spans="1:70">
      <c r="A18" s="105">
        <v>29</v>
      </c>
      <c r="B18" s="56" t="s">
        <v>13</v>
      </c>
      <c r="C18" s="108">
        <f>価格変換!J19</f>
        <v>0</v>
      </c>
      <c r="D18" s="108">
        <f>C18*各種係数!D17</f>
        <v>0</v>
      </c>
      <c r="E18" s="108">
        <f>D18*各種係数!E17</f>
        <v>0</v>
      </c>
      <c r="F18" s="108">
        <f>D18*各種係数!F17</f>
        <v>0</v>
      </c>
      <c r="G18" s="108">
        <f>投入係数!AM67</f>
        <v>0</v>
      </c>
      <c r="H18" s="108">
        <f>G18*各種係数!D17</f>
        <v>0</v>
      </c>
      <c r="I18" s="108">
        <f>G18*各種係数!C17</f>
        <v>0</v>
      </c>
      <c r="J18" s="108">
        <v>0</v>
      </c>
      <c r="K18" s="108">
        <f>J18*各種係数!E17</f>
        <v>0</v>
      </c>
      <c r="L18" s="108">
        <f>J18*各種係数!F17</f>
        <v>0</v>
      </c>
      <c r="M18" s="108"/>
      <c r="N18" s="108"/>
      <c r="O18" s="108">
        <f>+N$41*各種係数!G17</f>
        <v>0</v>
      </c>
      <c r="P18" s="108">
        <f>+O18*各種係数!D17</f>
        <v>0</v>
      </c>
      <c r="Q18" s="108">
        <f>+O18*各種係数!C17</f>
        <v>0</v>
      </c>
      <c r="R18" s="108">
        <v>0</v>
      </c>
      <c r="S18" s="108">
        <f>+R18*各種係数!E17</f>
        <v>0</v>
      </c>
      <c r="T18" s="108">
        <f>+R18*各種係数!F17</f>
        <v>0</v>
      </c>
      <c r="U18" s="108">
        <f t="shared" si="0"/>
        <v>0</v>
      </c>
      <c r="V18" s="108">
        <f t="shared" si="0"/>
        <v>0</v>
      </c>
      <c r="W18" s="108">
        <f t="shared" si="0"/>
        <v>0</v>
      </c>
      <c r="X18" s="108">
        <f>$D18*各種係数!H17*各種係数!$L$5</f>
        <v>0</v>
      </c>
      <c r="Y18" s="108">
        <f>$J18*各種係数!H17*各種係数!$L$5</f>
        <v>0</v>
      </c>
      <c r="Z18" s="108">
        <f>$R18*各種係数!H17*各種係数!$L$5</f>
        <v>0</v>
      </c>
      <c r="AA18" s="108">
        <f t="shared" si="1"/>
        <v>0</v>
      </c>
      <c r="AB18" s="108">
        <f>$D18*各種係数!I17*各種係数!$L$5</f>
        <v>0</v>
      </c>
      <c r="AC18" s="108">
        <f>$J18*各種係数!I17*各種係数!$L$5</f>
        <v>0</v>
      </c>
      <c r="AD18" s="108">
        <f>$R18*各種係数!I17*各種係数!$L$5</f>
        <v>0</v>
      </c>
      <c r="AE18" s="134">
        <f t="shared" si="2"/>
        <v>0</v>
      </c>
      <c r="AF18" s="319"/>
      <c r="AG18" s="319"/>
      <c r="AH18" s="319"/>
      <c r="AI18" s="319"/>
      <c r="AJ18" s="319"/>
      <c r="AK18" s="108"/>
      <c r="AL18" s="108"/>
      <c r="AM18" s="108"/>
      <c r="AN18" s="108"/>
      <c r="AO18" s="108"/>
      <c r="AP18" s="108"/>
      <c r="AQ18" s="108"/>
      <c r="AR18" s="108"/>
      <c r="AS18" s="108"/>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08"/>
    </row>
    <row r="19" spans="1:70">
      <c r="A19" s="105">
        <v>32</v>
      </c>
      <c r="B19" s="56" t="s">
        <v>16</v>
      </c>
      <c r="C19" s="108">
        <f>価格変換!J20</f>
        <v>0</v>
      </c>
      <c r="D19" s="108">
        <f>C19*各種係数!D18</f>
        <v>0</v>
      </c>
      <c r="E19" s="108">
        <f>D19*各種係数!E18</f>
        <v>0</v>
      </c>
      <c r="F19" s="108">
        <f>D19*各種係数!F18</f>
        <v>0</v>
      </c>
      <c r="G19" s="108">
        <f>投入係数!AM68</f>
        <v>0</v>
      </c>
      <c r="H19" s="108">
        <f>G19*各種係数!D18</f>
        <v>0</v>
      </c>
      <c r="I19" s="108">
        <f>G19*各種係数!C18</f>
        <v>0</v>
      </c>
      <c r="J19" s="108">
        <v>0</v>
      </c>
      <c r="K19" s="108">
        <f>J19*各種係数!E18</f>
        <v>0</v>
      </c>
      <c r="L19" s="108">
        <f>J19*各種係数!F18</f>
        <v>0</v>
      </c>
      <c r="M19" s="108"/>
      <c r="N19" s="108"/>
      <c r="O19" s="108">
        <f>+N$41*各種係数!G18</f>
        <v>0</v>
      </c>
      <c r="P19" s="108">
        <f>+O19*各種係数!D18</f>
        <v>0</v>
      </c>
      <c r="Q19" s="108">
        <f>+O19*各種係数!C18</f>
        <v>0</v>
      </c>
      <c r="R19" s="108">
        <v>0</v>
      </c>
      <c r="S19" s="108">
        <f>+R19*各種係数!E18</f>
        <v>0</v>
      </c>
      <c r="T19" s="108">
        <f>+R19*各種係数!F18</f>
        <v>0</v>
      </c>
      <c r="U19" s="108">
        <f t="shared" si="0"/>
        <v>0</v>
      </c>
      <c r="V19" s="108">
        <f t="shared" si="0"/>
        <v>0</v>
      </c>
      <c r="W19" s="108">
        <f t="shared" si="0"/>
        <v>0</v>
      </c>
      <c r="X19" s="108">
        <f>$D19*各種係数!H18*各種係数!$L$5</f>
        <v>0</v>
      </c>
      <c r="Y19" s="108">
        <f>$J19*各種係数!H18*各種係数!$L$5</f>
        <v>0</v>
      </c>
      <c r="Z19" s="108">
        <f>$R19*各種係数!H18*各種係数!$L$5</f>
        <v>0</v>
      </c>
      <c r="AA19" s="108">
        <f t="shared" si="1"/>
        <v>0</v>
      </c>
      <c r="AB19" s="108">
        <f>$D19*各種係数!I18*各種係数!$L$5</f>
        <v>0</v>
      </c>
      <c r="AC19" s="108">
        <f>$J19*各種係数!I18*各種係数!$L$5</f>
        <v>0</v>
      </c>
      <c r="AD19" s="108">
        <f>$R19*各種係数!I18*各種係数!$L$5</f>
        <v>0</v>
      </c>
      <c r="AE19" s="134">
        <f t="shared" si="2"/>
        <v>0</v>
      </c>
      <c r="AF19" s="319"/>
      <c r="AG19" s="319"/>
      <c r="AH19" s="319"/>
      <c r="AI19" s="319"/>
      <c r="AJ19" s="319"/>
      <c r="AK19" s="108"/>
      <c r="AL19" s="108"/>
      <c r="AM19" s="108"/>
      <c r="AN19" s="108"/>
      <c r="AO19" s="108"/>
      <c r="AP19" s="108"/>
      <c r="AQ19" s="108"/>
      <c r="AR19" s="108"/>
      <c r="AS19" s="108"/>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08"/>
    </row>
    <row r="20" spans="1:70">
      <c r="A20" s="78">
        <v>33</v>
      </c>
      <c r="B20" s="57" t="s">
        <v>14</v>
      </c>
      <c r="C20" s="109">
        <f>価格変換!J21</f>
        <v>0</v>
      </c>
      <c r="D20" s="109">
        <f>C20*各種係数!D19</f>
        <v>0</v>
      </c>
      <c r="E20" s="109">
        <f>D20*各種係数!E19</f>
        <v>0</v>
      </c>
      <c r="F20" s="109">
        <f>D20*各種係数!F19</f>
        <v>0</v>
      </c>
      <c r="G20" s="109">
        <f>投入係数!AM69</f>
        <v>0</v>
      </c>
      <c r="H20" s="109">
        <f>G20*各種係数!D19</f>
        <v>0</v>
      </c>
      <c r="I20" s="109">
        <f>G20*各種係数!C19</f>
        <v>0</v>
      </c>
      <c r="J20" s="109">
        <v>0</v>
      </c>
      <c r="K20" s="109">
        <f>J20*各種係数!E19</f>
        <v>0</v>
      </c>
      <c r="L20" s="109">
        <f>J20*各種係数!F19</f>
        <v>0</v>
      </c>
      <c r="M20" s="109"/>
      <c r="N20" s="109"/>
      <c r="O20" s="109">
        <f>+N$41*各種係数!G19</f>
        <v>0</v>
      </c>
      <c r="P20" s="109">
        <f>+O20*各種係数!D19</f>
        <v>0</v>
      </c>
      <c r="Q20" s="109">
        <f>+O20*各種係数!C19</f>
        <v>0</v>
      </c>
      <c r="R20" s="109">
        <v>0</v>
      </c>
      <c r="S20" s="109">
        <f>+R20*各種係数!E19</f>
        <v>0</v>
      </c>
      <c r="T20" s="109">
        <f>+R20*各種係数!F19</f>
        <v>0</v>
      </c>
      <c r="U20" s="109">
        <f t="shared" si="0"/>
        <v>0</v>
      </c>
      <c r="V20" s="109">
        <f t="shared" si="0"/>
        <v>0</v>
      </c>
      <c r="W20" s="109">
        <f t="shared" si="0"/>
        <v>0</v>
      </c>
      <c r="X20" s="109">
        <f>$D20*各種係数!H19*各種係数!$L$5</f>
        <v>0</v>
      </c>
      <c r="Y20" s="109">
        <f>$J20*各種係数!H19*各種係数!$L$5</f>
        <v>0</v>
      </c>
      <c r="Z20" s="109">
        <f>$R20*各種係数!H19*各種係数!$L$5</f>
        <v>0</v>
      </c>
      <c r="AA20" s="109">
        <f t="shared" si="1"/>
        <v>0</v>
      </c>
      <c r="AB20" s="109">
        <f>$D20*各種係数!I19*各種係数!$L$5</f>
        <v>0</v>
      </c>
      <c r="AC20" s="109">
        <f>$J20*各種係数!I19*各種係数!$L$5</f>
        <v>0</v>
      </c>
      <c r="AD20" s="109">
        <f>$R20*各種係数!I19*各種係数!$L$5</f>
        <v>0</v>
      </c>
      <c r="AE20" s="135">
        <f t="shared" si="2"/>
        <v>0</v>
      </c>
      <c r="AF20" s="320"/>
      <c r="AG20" s="320"/>
      <c r="AH20" s="320"/>
      <c r="AI20" s="320"/>
      <c r="AJ20" s="16"/>
      <c r="AK20" s="109"/>
      <c r="AL20" s="109"/>
      <c r="AM20" s="109"/>
      <c r="AN20" s="109"/>
      <c r="AO20" s="109"/>
      <c r="AP20" s="109"/>
      <c r="AQ20" s="109"/>
      <c r="AR20" s="109"/>
      <c r="AS20" s="109"/>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09"/>
      <c r="BR20" s="109"/>
    </row>
    <row r="21" spans="1:70">
      <c r="A21" s="105">
        <v>34</v>
      </c>
      <c r="B21" s="56" t="s">
        <v>15</v>
      </c>
      <c r="C21" s="108">
        <f>価格変換!J22</f>
        <v>0</v>
      </c>
      <c r="D21" s="108">
        <f>C21*各種係数!D20</f>
        <v>0</v>
      </c>
      <c r="E21" s="108">
        <f>D21*各種係数!E20</f>
        <v>0</v>
      </c>
      <c r="F21" s="108">
        <f>D21*各種係数!F20</f>
        <v>0</v>
      </c>
      <c r="G21" s="108">
        <f>投入係数!AM70</f>
        <v>0</v>
      </c>
      <c r="H21" s="108">
        <f>G21*各種係数!D20</f>
        <v>0</v>
      </c>
      <c r="I21" s="108">
        <f>G21*各種係数!C20</f>
        <v>0</v>
      </c>
      <c r="J21" s="108">
        <v>0</v>
      </c>
      <c r="K21" s="108">
        <f>J21*各種係数!E20</f>
        <v>0</v>
      </c>
      <c r="L21" s="108">
        <f>J21*各種係数!F20</f>
        <v>0</v>
      </c>
      <c r="M21" s="108"/>
      <c r="N21" s="108"/>
      <c r="O21" s="108">
        <f>+N$41*各種係数!G20</f>
        <v>0</v>
      </c>
      <c r="P21" s="108">
        <f>+O21*各種係数!D20</f>
        <v>0</v>
      </c>
      <c r="Q21" s="108">
        <f>+O21*各種係数!C20</f>
        <v>0</v>
      </c>
      <c r="R21" s="108">
        <v>0</v>
      </c>
      <c r="S21" s="108">
        <f>+R21*各種係数!E20</f>
        <v>0</v>
      </c>
      <c r="T21" s="108">
        <f>+R21*各種係数!F20</f>
        <v>0</v>
      </c>
      <c r="U21" s="108">
        <f t="shared" si="0"/>
        <v>0</v>
      </c>
      <c r="V21" s="108">
        <f t="shared" si="0"/>
        <v>0</v>
      </c>
      <c r="W21" s="108">
        <f t="shared" si="0"/>
        <v>0</v>
      </c>
      <c r="X21" s="108">
        <f>$D21*各種係数!H20*各種係数!$L$5</f>
        <v>0</v>
      </c>
      <c r="Y21" s="108">
        <f>$J21*各種係数!H20*各種係数!$L$5</f>
        <v>0</v>
      </c>
      <c r="Z21" s="108">
        <f>$R21*各種係数!H20*各種係数!$L$5</f>
        <v>0</v>
      </c>
      <c r="AA21" s="108">
        <f t="shared" si="1"/>
        <v>0</v>
      </c>
      <c r="AB21" s="108">
        <f>$D21*各種係数!I20*各種係数!$L$5</f>
        <v>0</v>
      </c>
      <c r="AC21" s="108">
        <f>$J21*各種係数!I20*各種係数!$L$5</f>
        <v>0</v>
      </c>
      <c r="AD21" s="108">
        <f>$R21*各種係数!I20*各種係数!$L$5</f>
        <v>0</v>
      </c>
      <c r="AE21" s="134">
        <f t="shared" si="2"/>
        <v>0</v>
      </c>
      <c r="AF21" s="319"/>
      <c r="AG21" s="319"/>
      <c r="AH21" s="319"/>
      <c r="AI21" s="319"/>
      <c r="AJ21" s="319"/>
      <c r="AK21" s="108"/>
      <c r="AL21" s="108"/>
      <c r="AM21" s="108"/>
      <c r="AN21" s="108"/>
      <c r="AO21" s="108"/>
      <c r="AP21" s="108"/>
      <c r="AQ21" s="108"/>
      <c r="AR21" s="108"/>
      <c r="AS21" s="108"/>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08"/>
    </row>
    <row r="22" spans="1:70">
      <c r="A22" s="105">
        <v>35</v>
      </c>
      <c r="B22" s="56" t="s">
        <v>17</v>
      </c>
      <c r="C22" s="108">
        <f>価格変換!J23</f>
        <v>0</v>
      </c>
      <c r="D22" s="108">
        <f>C22*各種係数!D21</f>
        <v>0</v>
      </c>
      <c r="E22" s="108">
        <f>D22*各種係数!E21</f>
        <v>0</v>
      </c>
      <c r="F22" s="108">
        <f>D22*各種係数!F21</f>
        <v>0</v>
      </c>
      <c r="G22" s="108">
        <f>投入係数!AM71</f>
        <v>0</v>
      </c>
      <c r="H22" s="108">
        <f>G22*各種係数!D21</f>
        <v>0</v>
      </c>
      <c r="I22" s="108">
        <f>G22*各種係数!C21</f>
        <v>0</v>
      </c>
      <c r="J22" s="108">
        <v>0</v>
      </c>
      <c r="K22" s="108">
        <f>J22*各種係数!E21</f>
        <v>0</v>
      </c>
      <c r="L22" s="108">
        <f>J22*各種係数!F21</f>
        <v>0</v>
      </c>
      <c r="M22" s="108"/>
      <c r="N22" s="108"/>
      <c r="O22" s="108">
        <f>+N$41*各種係数!G21</f>
        <v>0</v>
      </c>
      <c r="P22" s="108">
        <f>+O22*各種係数!D21</f>
        <v>0</v>
      </c>
      <c r="Q22" s="108">
        <f>+O22*各種係数!C21</f>
        <v>0</v>
      </c>
      <c r="R22" s="108">
        <v>0</v>
      </c>
      <c r="S22" s="108">
        <f>+R22*各種係数!E21</f>
        <v>0</v>
      </c>
      <c r="T22" s="108">
        <f>+R22*各種係数!F21</f>
        <v>0</v>
      </c>
      <c r="U22" s="108">
        <f t="shared" si="0"/>
        <v>0</v>
      </c>
      <c r="V22" s="108">
        <f t="shared" si="0"/>
        <v>0</v>
      </c>
      <c r="W22" s="108">
        <f t="shared" si="0"/>
        <v>0</v>
      </c>
      <c r="X22" s="108">
        <f>$D22*各種係数!H21*各種係数!$L$5</f>
        <v>0</v>
      </c>
      <c r="Y22" s="108">
        <f>$J22*各種係数!H21*各種係数!$L$5</f>
        <v>0</v>
      </c>
      <c r="Z22" s="108">
        <f>$R22*各種係数!H21*各種係数!$L$5</f>
        <v>0</v>
      </c>
      <c r="AA22" s="108">
        <f t="shared" si="1"/>
        <v>0</v>
      </c>
      <c r="AB22" s="108">
        <f>$D22*各種係数!I21*各種係数!$L$5</f>
        <v>0</v>
      </c>
      <c r="AC22" s="108">
        <f>$J22*各種係数!I21*各種係数!$L$5</f>
        <v>0</v>
      </c>
      <c r="AD22" s="108">
        <f>$R22*各種係数!I21*各種係数!$L$5</f>
        <v>0</v>
      </c>
      <c r="AE22" s="134">
        <f t="shared" si="2"/>
        <v>0</v>
      </c>
      <c r="AF22" s="319"/>
      <c r="AG22" s="319"/>
      <c r="AH22" s="319"/>
      <c r="AI22" s="319"/>
      <c r="AJ22" s="319"/>
      <c r="AK22" s="108"/>
      <c r="AL22" s="108"/>
      <c r="AM22" s="108"/>
      <c r="AN22" s="108"/>
      <c r="AO22" s="108"/>
      <c r="AP22" s="108"/>
      <c r="AQ22" s="108"/>
      <c r="AR22" s="108"/>
      <c r="AS22" s="108"/>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08"/>
    </row>
    <row r="23" spans="1:70">
      <c r="A23" s="105">
        <v>39</v>
      </c>
      <c r="B23" s="56" t="s">
        <v>18</v>
      </c>
      <c r="C23" s="108">
        <f>価格変換!J24</f>
        <v>0</v>
      </c>
      <c r="D23" s="108">
        <f>C23*各種係数!D22</f>
        <v>0</v>
      </c>
      <c r="E23" s="108">
        <f>D23*各種係数!E22</f>
        <v>0</v>
      </c>
      <c r="F23" s="108">
        <f>D23*各種係数!F22</f>
        <v>0</v>
      </c>
      <c r="G23" s="108">
        <f>投入係数!AM72</f>
        <v>0</v>
      </c>
      <c r="H23" s="108">
        <f>G23*各種係数!D22</f>
        <v>0</v>
      </c>
      <c r="I23" s="108">
        <f>G23*各種係数!C22</f>
        <v>0</v>
      </c>
      <c r="J23" s="108">
        <v>0</v>
      </c>
      <c r="K23" s="108">
        <f>J23*各種係数!E22</f>
        <v>0</v>
      </c>
      <c r="L23" s="108">
        <f>J23*各種係数!F22</f>
        <v>0</v>
      </c>
      <c r="M23" s="108"/>
      <c r="N23" s="108"/>
      <c r="O23" s="108">
        <f>+N$41*各種係数!G22</f>
        <v>0</v>
      </c>
      <c r="P23" s="108">
        <f>+O23*各種係数!D22</f>
        <v>0</v>
      </c>
      <c r="Q23" s="108">
        <f>+O23*各種係数!C22</f>
        <v>0</v>
      </c>
      <c r="R23" s="108">
        <v>0</v>
      </c>
      <c r="S23" s="108">
        <f>+R23*各種係数!E22</f>
        <v>0</v>
      </c>
      <c r="T23" s="108">
        <f>+R23*各種係数!F22</f>
        <v>0</v>
      </c>
      <c r="U23" s="108">
        <f t="shared" si="0"/>
        <v>0</v>
      </c>
      <c r="V23" s="108">
        <f t="shared" si="0"/>
        <v>0</v>
      </c>
      <c r="W23" s="108">
        <f t="shared" si="0"/>
        <v>0</v>
      </c>
      <c r="X23" s="108">
        <f>$D23*各種係数!H22*各種係数!$L$5</f>
        <v>0</v>
      </c>
      <c r="Y23" s="108">
        <f>$J23*各種係数!H22*各種係数!$L$5</f>
        <v>0</v>
      </c>
      <c r="Z23" s="108">
        <f>$R23*各種係数!H22*各種係数!$L$5</f>
        <v>0</v>
      </c>
      <c r="AA23" s="108">
        <f t="shared" si="1"/>
        <v>0</v>
      </c>
      <c r="AB23" s="108">
        <f>$D23*各種係数!I22*各種係数!$L$5</f>
        <v>0</v>
      </c>
      <c r="AC23" s="108">
        <f>$J23*各種係数!I22*各種係数!$L$5</f>
        <v>0</v>
      </c>
      <c r="AD23" s="108">
        <f>$R23*各種係数!I22*各種係数!$L$5</f>
        <v>0</v>
      </c>
      <c r="AE23" s="134">
        <f t="shared" si="2"/>
        <v>0</v>
      </c>
      <c r="AF23" s="319"/>
      <c r="AG23" s="319"/>
      <c r="AH23" s="319"/>
      <c r="AI23" s="319"/>
      <c r="AJ23" s="319"/>
      <c r="AK23" s="108"/>
      <c r="AL23" s="108"/>
      <c r="AM23" s="108"/>
      <c r="AN23" s="108"/>
      <c r="AO23" s="108"/>
      <c r="AP23" s="108"/>
      <c r="AQ23" s="108"/>
      <c r="AR23" s="108"/>
      <c r="AS23" s="108"/>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08"/>
    </row>
    <row r="24" spans="1:70">
      <c r="A24" s="79">
        <v>41</v>
      </c>
      <c r="B24" s="58" t="s">
        <v>19</v>
      </c>
      <c r="C24" s="110">
        <f>価格変換!J25</f>
        <v>0</v>
      </c>
      <c r="D24" s="110">
        <f>C24*各種係数!D23</f>
        <v>0</v>
      </c>
      <c r="E24" s="110">
        <f>D24*各種係数!E23</f>
        <v>0</v>
      </c>
      <c r="F24" s="110">
        <f>D24*各種係数!F23</f>
        <v>0</v>
      </c>
      <c r="G24" s="110">
        <f>投入係数!AM73</f>
        <v>0</v>
      </c>
      <c r="H24" s="110">
        <f>G24*各種係数!D23</f>
        <v>0</v>
      </c>
      <c r="I24" s="110">
        <f>G24*各種係数!C23</f>
        <v>0</v>
      </c>
      <c r="J24" s="110">
        <v>0</v>
      </c>
      <c r="K24" s="110">
        <f>J24*各種係数!E23</f>
        <v>0</v>
      </c>
      <c r="L24" s="110">
        <f>J24*各種係数!F23</f>
        <v>0</v>
      </c>
      <c r="M24" s="110"/>
      <c r="N24" s="110"/>
      <c r="O24" s="110">
        <f>+N$41*各種係数!G23</f>
        <v>0</v>
      </c>
      <c r="P24" s="110">
        <f>+O24*各種係数!D23</f>
        <v>0</v>
      </c>
      <c r="Q24" s="110">
        <f>+O24*各種係数!C23</f>
        <v>0</v>
      </c>
      <c r="R24" s="110">
        <v>0</v>
      </c>
      <c r="S24" s="110">
        <f>+R24*各種係数!E23</f>
        <v>0</v>
      </c>
      <c r="T24" s="110">
        <f>+R24*各種係数!F23</f>
        <v>0</v>
      </c>
      <c r="U24" s="110">
        <f t="shared" si="0"/>
        <v>0</v>
      </c>
      <c r="V24" s="110">
        <f t="shared" si="0"/>
        <v>0</v>
      </c>
      <c r="W24" s="110">
        <f t="shared" si="0"/>
        <v>0</v>
      </c>
      <c r="X24" s="110">
        <f>$D24*各種係数!H23*各種係数!$L$5</f>
        <v>0</v>
      </c>
      <c r="Y24" s="110">
        <f>$J24*各種係数!H23*各種係数!$L$5</f>
        <v>0</v>
      </c>
      <c r="Z24" s="110">
        <f>$R24*各種係数!H23*各種係数!$L$5</f>
        <v>0</v>
      </c>
      <c r="AA24" s="110">
        <f t="shared" si="1"/>
        <v>0</v>
      </c>
      <c r="AB24" s="110">
        <f>$D24*各種係数!I23*各種係数!$L$5</f>
        <v>0</v>
      </c>
      <c r="AC24" s="110">
        <f>$J24*各種係数!I23*各種係数!$L$5</f>
        <v>0</v>
      </c>
      <c r="AD24" s="110">
        <f>$R24*各種係数!I23*各種係数!$L$5</f>
        <v>0</v>
      </c>
      <c r="AE24" s="136">
        <f t="shared" si="2"/>
        <v>0</v>
      </c>
      <c r="AF24" s="321"/>
      <c r="AG24" s="321"/>
      <c r="AH24" s="321"/>
      <c r="AI24" s="321"/>
      <c r="AJ24" s="19"/>
      <c r="AK24" s="110"/>
      <c r="AL24" s="110"/>
      <c r="AM24" s="110"/>
      <c r="AN24" s="110"/>
      <c r="AO24" s="110"/>
      <c r="AP24" s="110"/>
      <c r="AQ24" s="110"/>
      <c r="AR24" s="110"/>
      <c r="AS24" s="110"/>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10"/>
      <c r="BR24" s="110"/>
    </row>
    <row r="25" spans="1:70">
      <c r="A25" s="105">
        <v>46</v>
      </c>
      <c r="B25" s="56" t="s">
        <v>20</v>
      </c>
      <c r="C25" s="108">
        <f>価格変換!J26</f>
        <v>0</v>
      </c>
      <c r="D25" s="108">
        <f>C25*各種係数!D24</f>
        <v>0</v>
      </c>
      <c r="E25" s="108">
        <f>D25*各種係数!E24</f>
        <v>0</v>
      </c>
      <c r="F25" s="108">
        <f>D25*各種係数!F24</f>
        <v>0</v>
      </c>
      <c r="G25" s="108">
        <f>投入係数!AM74</f>
        <v>0</v>
      </c>
      <c r="H25" s="108">
        <f>G25*各種係数!D24</f>
        <v>0</v>
      </c>
      <c r="I25" s="108">
        <f>G25*各種係数!C24</f>
        <v>0</v>
      </c>
      <c r="J25" s="108">
        <v>0</v>
      </c>
      <c r="K25" s="108">
        <f>J25*各種係数!E24</f>
        <v>0</v>
      </c>
      <c r="L25" s="108">
        <f>J25*各種係数!F24</f>
        <v>0</v>
      </c>
      <c r="M25" s="108"/>
      <c r="N25" s="108"/>
      <c r="O25" s="108">
        <f>+N$41*各種係数!G24</f>
        <v>0</v>
      </c>
      <c r="P25" s="108">
        <f>+O25*各種係数!D24</f>
        <v>0</v>
      </c>
      <c r="Q25" s="108">
        <f>+O25*各種係数!C24</f>
        <v>0</v>
      </c>
      <c r="R25" s="108">
        <v>0</v>
      </c>
      <c r="S25" s="108">
        <f>+R25*各種係数!E24</f>
        <v>0</v>
      </c>
      <c r="T25" s="108">
        <f>+R25*各種係数!F24</f>
        <v>0</v>
      </c>
      <c r="U25" s="108">
        <f t="shared" si="0"/>
        <v>0</v>
      </c>
      <c r="V25" s="108">
        <f t="shared" si="0"/>
        <v>0</v>
      </c>
      <c r="W25" s="108">
        <f t="shared" si="0"/>
        <v>0</v>
      </c>
      <c r="X25" s="108">
        <f>$D25*各種係数!H24*各種係数!$L$5</f>
        <v>0</v>
      </c>
      <c r="Y25" s="108">
        <f>$J25*各種係数!H24*各種係数!$L$5</f>
        <v>0</v>
      </c>
      <c r="Z25" s="108">
        <f>$R25*各種係数!H24*各種係数!$L$5</f>
        <v>0</v>
      </c>
      <c r="AA25" s="108">
        <f t="shared" si="1"/>
        <v>0</v>
      </c>
      <c r="AB25" s="108">
        <f>$D25*各種係数!I24*各種係数!$L$5</f>
        <v>0</v>
      </c>
      <c r="AC25" s="108">
        <f>$J25*各種係数!I24*各種係数!$L$5</f>
        <v>0</v>
      </c>
      <c r="AD25" s="108">
        <f>$R25*各種係数!I24*各種係数!$L$5</f>
        <v>0</v>
      </c>
      <c r="AE25" s="134">
        <f t="shared" si="2"/>
        <v>0</v>
      </c>
      <c r="AF25" s="319"/>
      <c r="AG25" s="319"/>
      <c r="AH25" s="319"/>
      <c r="AI25" s="319"/>
      <c r="AJ25" s="319"/>
      <c r="AK25" s="108"/>
      <c r="AL25" s="108"/>
      <c r="AM25" s="108"/>
      <c r="AN25" s="108"/>
      <c r="AO25" s="108"/>
      <c r="AP25" s="108"/>
      <c r="AQ25" s="108"/>
      <c r="AR25" s="108"/>
      <c r="AS25" s="108"/>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08"/>
    </row>
    <row r="26" spans="1:70">
      <c r="A26" s="105">
        <v>47</v>
      </c>
      <c r="B26" s="56" t="s">
        <v>153</v>
      </c>
      <c r="C26" s="108">
        <f>価格変換!J27</f>
        <v>0</v>
      </c>
      <c r="D26" s="108">
        <f>C26*各種係数!D25</f>
        <v>0</v>
      </c>
      <c r="E26" s="108">
        <f>D26*各種係数!E25</f>
        <v>0</v>
      </c>
      <c r="F26" s="108">
        <f>D26*各種係数!F25</f>
        <v>0</v>
      </c>
      <c r="G26" s="108">
        <f>投入係数!AM75</f>
        <v>0</v>
      </c>
      <c r="H26" s="108">
        <f>G26*各種係数!D25</f>
        <v>0</v>
      </c>
      <c r="I26" s="108">
        <f>G26*各種係数!C25</f>
        <v>0</v>
      </c>
      <c r="J26" s="108">
        <v>0</v>
      </c>
      <c r="K26" s="108">
        <f>J26*各種係数!E25</f>
        <v>0</v>
      </c>
      <c r="L26" s="108">
        <f>J26*各種係数!F25</f>
        <v>0</v>
      </c>
      <c r="M26" s="108"/>
      <c r="N26" s="108"/>
      <c r="O26" s="108">
        <f>+N$41*各種係数!G25</f>
        <v>0</v>
      </c>
      <c r="P26" s="108">
        <f>+O26*各種係数!D25</f>
        <v>0</v>
      </c>
      <c r="Q26" s="108">
        <f>+O26*各種係数!C25</f>
        <v>0</v>
      </c>
      <c r="R26" s="108">
        <v>0</v>
      </c>
      <c r="S26" s="108">
        <f>+R26*各種係数!E25</f>
        <v>0</v>
      </c>
      <c r="T26" s="108">
        <f>+R26*各種係数!F25</f>
        <v>0</v>
      </c>
      <c r="U26" s="108">
        <f t="shared" si="0"/>
        <v>0</v>
      </c>
      <c r="V26" s="108">
        <f t="shared" si="0"/>
        <v>0</v>
      </c>
      <c r="W26" s="108">
        <f t="shared" si="0"/>
        <v>0</v>
      </c>
      <c r="X26" s="108">
        <f>$D26*各種係数!H25*各種係数!$L$5</f>
        <v>0</v>
      </c>
      <c r="Y26" s="108">
        <f>$J26*各種係数!H25*各種係数!$L$5</f>
        <v>0</v>
      </c>
      <c r="Z26" s="108">
        <f>$R26*各種係数!H25*各種係数!$L$5</f>
        <v>0</v>
      </c>
      <c r="AA26" s="108">
        <f t="shared" si="1"/>
        <v>0</v>
      </c>
      <c r="AB26" s="108">
        <f>$D26*各種係数!I25*各種係数!$L$5</f>
        <v>0</v>
      </c>
      <c r="AC26" s="108">
        <f>$J26*各種係数!I25*各種係数!$L$5</f>
        <v>0</v>
      </c>
      <c r="AD26" s="108">
        <f>$R26*各種係数!I25*各種係数!$L$5</f>
        <v>0</v>
      </c>
      <c r="AE26" s="134">
        <f t="shared" si="2"/>
        <v>0</v>
      </c>
      <c r="AF26" s="319"/>
      <c r="AG26" s="319"/>
      <c r="AH26" s="319"/>
      <c r="AI26" s="319"/>
      <c r="AJ26" s="319"/>
      <c r="AK26" s="108"/>
      <c r="AL26" s="108"/>
      <c r="AM26" s="108"/>
      <c r="AN26" s="108"/>
      <c r="AO26" s="108"/>
      <c r="AP26" s="108"/>
      <c r="AQ26" s="108"/>
      <c r="AR26" s="108"/>
      <c r="AS26" s="108"/>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08"/>
    </row>
    <row r="27" spans="1:70">
      <c r="A27" s="105">
        <v>48</v>
      </c>
      <c r="B27" s="56" t="s">
        <v>154</v>
      </c>
      <c r="C27" s="108">
        <f>価格変換!J28</f>
        <v>0</v>
      </c>
      <c r="D27" s="108">
        <f>C27*各種係数!D26</f>
        <v>0</v>
      </c>
      <c r="E27" s="108">
        <f>D27*各種係数!E26</f>
        <v>0</v>
      </c>
      <c r="F27" s="108">
        <f>D27*各種係数!F26</f>
        <v>0</v>
      </c>
      <c r="G27" s="108">
        <f>投入係数!AM76</f>
        <v>0</v>
      </c>
      <c r="H27" s="108">
        <f>G27*各種係数!D26</f>
        <v>0</v>
      </c>
      <c r="I27" s="108">
        <f>G27*各種係数!C26</f>
        <v>0</v>
      </c>
      <c r="J27" s="108">
        <v>0</v>
      </c>
      <c r="K27" s="108">
        <f>J27*各種係数!E26</f>
        <v>0</v>
      </c>
      <c r="L27" s="108">
        <f>J27*各種係数!F26</f>
        <v>0</v>
      </c>
      <c r="M27" s="108"/>
      <c r="N27" s="108"/>
      <c r="O27" s="108">
        <f>+N$41*各種係数!G26</f>
        <v>0</v>
      </c>
      <c r="P27" s="108">
        <f>+O27*各種係数!D26</f>
        <v>0</v>
      </c>
      <c r="Q27" s="108">
        <f>+O27*各種係数!C26</f>
        <v>0</v>
      </c>
      <c r="R27" s="108">
        <v>0</v>
      </c>
      <c r="S27" s="108">
        <f>+R27*各種係数!E26</f>
        <v>0</v>
      </c>
      <c r="T27" s="108">
        <f>+R27*各種係数!F26</f>
        <v>0</v>
      </c>
      <c r="U27" s="108">
        <f t="shared" si="0"/>
        <v>0</v>
      </c>
      <c r="V27" s="108">
        <f t="shared" si="0"/>
        <v>0</v>
      </c>
      <c r="W27" s="108">
        <f t="shared" si="0"/>
        <v>0</v>
      </c>
      <c r="X27" s="108">
        <f>$D27*各種係数!H26*各種係数!$L$5</f>
        <v>0</v>
      </c>
      <c r="Y27" s="108">
        <f>$J27*各種係数!H26*各種係数!$L$5</f>
        <v>0</v>
      </c>
      <c r="Z27" s="108">
        <f>$R27*各種係数!H26*各種係数!$L$5</f>
        <v>0</v>
      </c>
      <c r="AA27" s="108">
        <f t="shared" si="1"/>
        <v>0</v>
      </c>
      <c r="AB27" s="108">
        <f>$D27*各種係数!I26*各種係数!$L$5</f>
        <v>0</v>
      </c>
      <c r="AC27" s="108">
        <f>$J27*各種係数!I26*各種係数!$L$5</f>
        <v>0</v>
      </c>
      <c r="AD27" s="108">
        <f>$R27*各種係数!I26*各種係数!$L$5</f>
        <v>0</v>
      </c>
      <c r="AE27" s="134">
        <f t="shared" si="2"/>
        <v>0</v>
      </c>
      <c r="AF27" s="319"/>
      <c r="AG27" s="319"/>
      <c r="AH27" s="319"/>
      <c r="AI27" s="319"/>
      <c r="AJ27" s="319"/>
      <c r="AK27" s="108"/>
      <c r="AL27" s="108"/>
      <c r="AM27" s="108"/>
      <c r="AN27" s="108"/>
      <c r="AO27" s="108"/>
      <c r="AP27" s="108"/>
      <c r="AQ27" s="108"/>
      <c r="AR27" s="108"/>
      <c r="AS27" s="108"/>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08"/>
    </row>
    <row r="28" spans="1:70">
      <c r="A28" s="105">
        <v>51</v>
      </c>
      <c r="B28" s="56" t="s">
        <v>21</v>
      </c>
      <c r="C28" s="108">
        <f>価格変換!J29</f>
        <v>0</v>
      </c>
      <c r="D28" s="108">
        <f>C28*各種係数!D27</f>
        <v>0</v>
      </c>
      <c r="E28" s="108">
        <f>D28*各種係数!E27</f>
        <v>0</v>
      </c>
      <c r="F28" s="108">
        <f>D28*各種係数!F27</f>
        <v>0</v>
      </c>
      <c r="G28" s="108">
        <f>投入係数!AM77</f>
        <v>0</v>
      </c>
      <c r="H28" s="108">
        <f>G28*各種係数!D27</f>
        <v>0</v>
      </c>
      <c r="I28" s="108">
        <f>G28*各種係数!C27</f>
        <v>0</v>
      </c>
      <c r="J28" s="108">
        <v>0</v>
      </c>
      <c r="K28" s="108">
        <f>J28*各種係数!E27</f>
        <v>0</v>
      </c>
      <c r="L28" s="108">
        <f>J28*各種係数!F27</f>
        <v>0</v>
      </c>
      <c r="M28" s="108"/>
      <c r="N28" s="108"/>
      <c r="O28" s="108">
        <f>+N$41*各種係数!G27</f>
        <v>0</v>
      </c>
      <c r="P28" s="108">
        <f>+O28*各種係数!D27</f>
        <v>0</v>
      </c>
      <c r="Q28" s="108">
        <f>+O28*各種係数!C27</f>
        <v>0</v>
      </c>
      <c r="R28" s="108">
        <v>0</v>
      </c>
      <c r="S28" s="108">
        <f>+R28*各種係数!E27</f>
        <v>0</v>
      </c>
      <c r="T28" s="108">
        <f>+R28*各種係数!F27</f>
        <v>0</v>
      </c>
      <c r="U28" s="108">
        <f t="shared" si="0"/>
        <v>0</v>
      </c>
      <c r="V28" s="108">
        <f t="shared" si="0"/>
        <v>0</v>
      </c>
      <c r="W28" s="108">
        <f t="shared" si="0"/>
        <v>0</v>
      </c>
      <c r="X28" s="108">
        <f>$D28*各種係数!H27*各種係数!$L$5</f>
        <v>0</v>
      </c>
      <c r="Y28" s="108">
        <f>$J28*各種係数!H27*各種係数!$L$5</f>
        <v>0</v>
      </c>
      <c r="Z28" s="108">
        <f>$R28*各種係数!H27*各種係数!$L$5</f>
        <v>0</v>
      </c>
      <c r="AA28" s="108">
        <f t="shared" si="1"/>
        <v>0</v>
      </c>
      <c r="AB28" s="108">
        <f>$D28*各種係数!I27*各種係数!$L$5</f>
        <v>0</v>
      </c>
      <c r="AC28" s="108">
        <f>$J28*各種係数!I27*各種係数!$L$5</f>
        <v>0</v>
      </c>
      <c r="AD28" s="108">
        <f>$R28*各種係数!I27*各種係数!$L$5</f>
        <v>0</v>
      </c>
      <c r="AE28" s="134">
        <f t="shared" si="2"/>
        <v>0</v>
      </c>
      <c r="AF28" s="319"/>
      <c r="AG28" s="319"/>
      <c r="AH28" s="319"/>
      <c r="AI28" s="319"/>
      <c r="AJ28" s="319"/>
      <c r="AK28" s="108"/>
      <c r="AL28" s="108"/>
      <c r="AM28" s="108"/>
      <c r="AN28" s="108"/>
      <c r="AO28" s="108"/>
      <c r="AP28" s="108"/>
      <c r="AQ28" s="108"/>
      <c r="AR28" s="108"/>
      <c r="AS28" s="108"/>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08"/>
    </row>
    <row r="29" spans="1:70">
      <c r="A29" s="105">
        <v>53</v>
      </c>
      <c r="B29" s="56" t="s">
        <v>22</v>
      </c>
      <c r="C29" s="108">
        <f>価格変換!J30</f>
        <v>0</v>
      </c>
      <c r="D29" s="108">
        <f>C29*各種係数!D28</f>
        <v>0</v>
      </c>
      <c r="E29" s="108">
        <f>D29*各種係数!E28</f>
        <v>0</v>
      </c>
      <c r="F29" s="108">
        <f>D29*各種係数!F28</f>
        <v>0</v>
      </c>
      <c r="G29" s="108">
        <f>投入係数!AM78</f>
        <v>0</v>
      </c>
      <c r="H29" s="108">
        <f>G29*各種係数!D28</f>
        <v>0</v>
      </c>
      <c r="I29" s="108">
        <f>G29*各種係数!C28</f>
        <v>0</v>
      </c>
      <c r="J29" s="108">
        <v>0</v>
      </c>
      <c r="K29" s="108">
        <f>J29*各種係数!E28</f>
        <v>0</v>
      </c>
      <c r="L29" s="108">
        <f>J29*各種係数!F28</f>
        <v>0</v>
      </c>
      <c r="M29" s="108"/>
      <c r="N29" s="108"/>
      <c r="O29" s="108">
        <f>+N$41*各種係数!G28</f>
        <v>0</v>
      </c>
      <c r="P29" s="108">
        <f>+O29*各種係数!D28</f>
        <v>0</v>
      </c>
      <c r="Q29" s="108">
        <f>+O29*各種係数!C28</f>
        <v>0</v>
      </c>
      <c r="R29" s="108">
        <v>0</v>
      </c>
      <c r="S29" s="108">
        <f>+R29*各種係数!E28</f>
        <v>0</v>
      </c>
      <c r="T29" s="108">
        <f>+R29*各種係数!F28</f>
        <v>0</v>
      </c>
      <c r="U29" s="108">
        <f t="shared" si="0"/>
        <v>0</v>
      </c>
      <c r="V29" s="108">
        <f t="shared" si="0"/>
        <v>0</v>
      </c>
      <c r="W29" s="108">
        <f t="shared" si="0"/>
        <v>0</v>
      </c>
      <c r="X29" s="108">
        <f>$D29*各種係数!H28*各種係数!$L$5</f>
        <v>0</v>
      </c>
      <c r="Y29" s="108">
        <f>$J29*各種係数!H28*各種係数!$L$5</f>
        <v>0</v>
      </c>
      <c r="Z29" s="108">
        <f>$R29*各種係数!H28*各種係数!$L$5</f>
        <v>0</v>
      </c>
      <c r="AA29" s="108">
        <f t="shared" si="1"/>
        <v>0</v>
      </c>
      <c r="AB29" s="108">
        <f>$D29*各種係数!I28*各種係数!$L$5</f>
        <v>0</v>
      </c>
      <c r="AC29" s="108">
        <f>$J29*各種係数!I28*各種係数!$L$5</f>
        <v>0</v>
      </c>
      <c r="AD29" s="108">
        <f>$R29*各種係数!I28*各種係数!$L$5</f>
        <v>0</v>
      </c>
      <c r="AE29" s="134">
        <f t="shared" si="2"/>
        <v>0</v>
      </c>
      <c r="AF29" s="321"/>
      <c r="AG29" s="321"/>
      <c r="AH29" s="321"/>
      <c r="AI29" s="321"/>
      <c r="AJ29" s="319"/>
      <c r="AK29" s="108"/>
      <c r="AL29" s="108"/>
      <c r="AM29" s="108"/>
      <c r="AN29" s="108"/>
      <c r="AO29" s="108"/>
      <c r="AP29" s="108"/>
      <c r="AQ29" s="108"/>
      <c r="AR29" s="108"/>
      <c r="AS29" s="108"/>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10"/>
      <c r="BR29" s="110"/>
    </row>
    <row r="30" spans="1:70">
      <c r="A30" s="78">
        <v>55</v>
      </c>
      <c r="B30" s="57" t="s">
        <v>23</v>
      </c>
      <c r="C30" s="109">
        <f>価格変換!J31</f>
        <v>0</v>
      </c>
      <c r="D30" s="109">
        <f>C30*各種係数!D29</f>
        <v>0</v>
      </c>
      <c r="E30" s="109">
        <f>D30*各種係数!E29</f>
        <v>0</v>
      </c>
      <c r="F30" s="109">
        <f>D30*各種係数!F29</f>
        <v>0</v>
      </c>
      <c r="G30" s="109">
        <f>投入係数!AM79</f>
        <v>0</v>
      </c>
      <c r="H30" s="109">
        <f>G30*各種係数!D29</f>
        <v>0</v>
      </c>
      <c r="I30" s="109">
        <f>G30*各種係数!C29</f>
        <v>0</v>
      </c>
      <c r="J30" s="109">
        <v>0</v>
      </c>
      <c r="K30" s="109">
        <f>J30*各種係数!E29</f>
        <v>0</v>
      </c>
      <c r="L30" s="109">
        <f>J30*各種係数!F29</f>
        <v>0</v>
      </c>
      <c r="M30" s="109"/>
      <c r="N30" s="109"/>
      <c r="O30" s="109">
        <f>+N$41*各種係数!G29</f>
        <v>0</v>
      </c>
      <c r="P30" s="109">
        <f>+O30*各種係数!D29</f>
        <v>0</v>
      </c>
      <c r="Q30" s="109">
        <f>+O30*各種係数!C29</f>
        <v>0</v>
      </c>
      <c r="R30" s="109">
        <v>0</v>
      </c>
      <c r="S30" s="109">
        <f>+R30*各種係数!E29</f>
        <v>0</v>
      </c>
      <c r="T30" s="109">
        <f>+R30*各種係数!F29</f>
        <v>0</v>
      </c>
      <c r="U30" s="109">
        <f t="shared" si="0"/>
        <v>0</v>
      </c>
      <c r="V30" s="109">
        <f t="shared" si="0"/>
        <v>0</v>
      </c>
      <c r="W30" s="109">
        <f t="shared" si="0"/>
        <v>0</v>
      </c>
      <c r="X30" s="109">
        <f>$D30*各種係数!H29*各種係数!$L$5</f>
        <v>0</v>
      </c>
      <c r="Y30" s="109">
        <f>$J30*各種係数!H29*各種係数!$L$5</f>
        <v>0</v>
      </c>
      <c r="Z30" s="109">
        <f>$R30*各種係数!H29*各種係数!$L$5</f>
        <v>0</v>
      </c>
      <c r="AA30" s="109">
        <f t="shared" si="1"/>
        <v>0</v>
      </c>
      <c r="AB30" s="109">
        <f>$D30*各種係数!I29*各種係数!$L$5</f>
        <v>0</v>
      </c>
      <c r="AC30" s="109">
        <f>$J30*各種係数!I29*各種係数!$L$5</f>
        <v>0</v>
      </c>
      <c r="AD30" s="109">
        <f>$R30*各種係数!I29*各種係数!$L$5</f>
        <v>0</v>
      </c>
      <c r="AE30" s="135">
        <f t="shared" si="2"/>
        <v>0</v>
      </c>
      <c r="AF30" s="319"/>
      <c r="AG30" s="319"/>
      <c r="AH30" s="319"/>
      <c r="AI30" s="319"/>
      <c r="AJ30" s="16"/>
      <c r="AK30" s="109"/>
      <c r="AL30" s="109"/>
      <c r="AM30" s="109"/>
      <c r="AN30" s="109"/>
      <c r="AO30" s="109"/>
      <c r="AP30" s="109"/>
      <c r="AQ30" s="109"/>
      <c r="AR30" s="109"/>
      <c r="AS30" s="109"/>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08"/>
    </row>
    <row r="31" spans="1:70">
      <c r="A31" s="105">
        <v>57</v>
      </c>
      <c r="B31" s="56" t="s">
        <v>163</v>
      </c>
      <c r="C31" s="108">
        <f>価格変換!J32</f>
        <v>0</v>
      </c>
      <c r="D31" s="108">
        <f>C31*各種係数!D30</f>
        <v>0</v>
      </c>
      <c r="E31" s="108">
        <f>D31*各種係数!E30</f>
        <v>0</v>
      </c>
      <c r="F31" s="108">
        <f>D31*各種係数!F30</f>
        <v>0</v>
      </c>
      <c r="G31" s="108">
        <f>投入係数!AM80</f>
        <v>0</v>
      </c>
      <c r="H31" s="108">
        <f>G31*各種係数!D30</f>
        <v>0</v>
      </c>
      <c r="I31" s="108">
        <f>G31*各種係数!C30</f>
        <v>0</v>
      </c>
      <c r="J31" s="108">
        <v>0</v>
      </c>
      <c r="K31" s="108">
        <f>J31*各種係数!E30</f>
        <v>0</v>
      </c>
      <c r="L31" s="108">
        <f>J31*各種係数!F30</f>
        <v>0</v>
      </c>
      <c r="M31" s="108"/>
      <c r="N31" s="108"/>
      <c r="O31" s="108">
        <f>+N$41*各種係数!G30</f>
        <v>0</v>
      </c>
      <c r="P31" s="108">
        <f>+O31*各種係数!D30</f>
        <v>0</v>
      </c>
      <c r="Q31" s="108">
        <f>+O31*各種係数!C30</f>
        <v>0</v>
      </c>
      <c r="R31" s="108">
        <v>0</v>
      </c>
      <c r="S31" s="108">
        <f>+R31*各種係数!E30</f>
        <v>0</v>
      </c>
      <c r="T31" s="108">
        <f>+R31*各種係数!F30</f>
        <v>0</v>
      </c>
      <c r="U31" s="108">
        <f t="shared" si="0"/>
        <v>0</v>
      </c>
      <c r="V31" s="108">
        <f t="shared" si="0"/>
        <v>0</v>
      </c>
      <c r="W31" s="108">
        <f t="shared" si="0"/>
        <v>0</v>
      </c>
      <c r="X31" s="108">
        <f>$D31*各種係数!H30*各種係数!$L$5</f>
        <v>0</v>
      </c>
      <c r="Y31" s="108">
        <f>$J31*各種係数!H30*各種係数!$L$5</f>
        <v>0</v>
      </c>
      <c r="Z31" s="108">
        <f>$R31*各種係数!H30*各種係数!$L$5</f>
        <v>0</v>
      </c>
      <c r="AA31" s="108">
        <f t="shared" si="1"/>
        <v>0</v>
      </c>
      <c r="AB31" s="108">
        <f>$D31*各種係数!I30*各種係数!$L$5</f>
        <v>0</v>
      </c>
      <c r="AC31" s="108">
        <f>$J31*各種係数!I30*各種係数!$L$5</f>
        <v>0</v>
      </c>
      <c r="AD31" s="108">
        <f>$R31*各種係数!I30*各種係数!$L$5</f>
        <v>0</v>
      </c>
      <c r="AE31" s="134">
        <f t="shared" si="2"/>
        <v>0</v>
      </c>
      <c r="AF31" s="319"/>
      <c r="AG31" s="319"/>
      <c r="AH31" s="319"/>
      <c r="AI31" s="319"/>
      <c r="AJ31" s="319"/>
      <c r="AK31" s="108"/>
      <c r="AL31" s="108"/>
      <c r="AM31" s="108"/>
      <c r="AN31" s="108"/>
      <c r="AO31" s="108"/>
      <c r="AP31" s="108"/>
      <c r="AQ31" s="108"/>
      <c r="AR31" s="108"/>
      <c r="AS31" s="108"/>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08"/>
    </row>
    <row r="32" spans="1:70">
      <c r="A32" s="105">
        <v>59</v>
      </c>
      <c r="B32" s="56" t="s">
        <v>25</v>
      </c>
      <c r="C32" s="108">
        <f>価格変換!J33</f>
        <v>0</v>
      </c>
      <c r="D32" s="108">
        <f>C32*各種係数!D31</f>
        <v>0</v>
      </c>
      <c r="E32" s="108">
        <f>D32*各種係数!E31</f>
        <v>0</v>
      </c>
      <c r="F32" s="108">
        <f>D32*各種係数!F31</f>
        <v>0</v>
      </c>
      <c r="G32" s="108">
        <f>投入係数!AM81</f>
        <v>0</v>
      </c>
      <c r="H32" s="108">
        <f>G32*各種係数!D31</f>
        <v>0</v>
      </c>
      <c r="I32" s="108">
        <f>G32*各種係数!C31</f>
        <v>0</v>
      </c>
      <c r="J32" s="108">
        <v>0</v>
      </c>
      <c r="K32" s="108">
        <f>J32*各種係数!E31</f>
        <v>0</v>
      </c>
      <c r="L32" s="108">
        <f>J32*各種係数!F31</f>
        <v>0</v>
      </c>
      <c r="M32" s="108"/>
      <c r="N32" s="108"/>
      <c r="O32" s="108">
        <f>+N$41*各種係数!G31</f>
        <v>0</v>
      </c>
      <c r="P32" s="108">
        <f>+O32*各種係数!D31</f>
        <v>0</v>
      </c>
      <c r="Q32" s="108">
        <f>+O32*各種係数!C31</f>
        <v>0</v>
      </c>
      <c r="R32" s="108">
        <v>0</v>
      </c>
      <c r="S32" s="108">
        <f>+R32*各種係数!E31</f>
        <v>0</v>
      </c>
      <c r="T32" s="108">
        <f>+R32*各種係数!F31</f>
        <v>0</v>
      </c>
      <c r="U32" s="108">
        <f t="shared" si="0"/>
        <v>0</v>
      </c>
      <c r="V32" s="108">
        <f t="shared" si="0"/>
        <v>0</v>
      </c>
      <c r="W32" s="108">
        <f t="shared" si="0"/>
        <v>0</v>
      </c>
      <c r="X32" s="108">
        <f>$D32*各種係数!H31*各種係数!$L$5</f>
        <v>0</v>
      </c>
      <c r="Y32" s="108">
        <f>$J32*各種係数!H31*各種係数!$L$5</f>
        <v>0</v>
      </c>
      <c r="Z32" s="108">
        <f>$R32*各種係数!H31*各種係数!$L$5</f>
        <v>0</v>
      </c>
      <c r="AA32" s="108">
        <f t="shared" si="1"/>
        <v>0</v>
      </c>
      <c r="AB32" s="108">
        <f>$D32*各種係数!I31*各種係数!$L$5</f>
        <v>0</v>
      </c>
      <c r="AC32" s="108">
        <f>$J32*各種係数!I31*各種係数!$L$5</f>
        <v>0</v>
      </c>
      <c r="AD32" s="108">
        <f>$R32*各種係数!I31*各種係数!$L$5</f>
        <v>0</v>
      </c>
      <c r="AE32" s="134">
        <f t="shared" si="2"/>
        <v>0</v>
      </c>
      <c r="AF32" s="319"/>
      <c r="AG32" s="319"/>
      <c r="AH32" s="319"/>
      <c r="AI32" s="319"/>
      <c r="AJ32" s="319"/>
      <c r="AK32" s="108"/>
      <c r="AL32" s="108"/>
      <c r="AM32" s="108"/>
      <c r="AN32" s="108"/>
      <c r="AO32" s="108"/>
      <c r="AP32" s="108"/>
      <c r="AQ32" s="108"/>
      <c r="AR32" s="108"/>
      <c r="AS32" s="108"/>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08"/>
    </row>
    <row r="33" spans="1:70">
      <c r="A33" s="105">
        <v>61</v>
      </c>
      <c r="B33" s="56" t="s">
        <v>26</v>
      </c>
      <c r="C33" s="108">
        <f>価格変換!J34</f>
        <v>0</v>
      </c>
      <c r="D33" s="108">
        <f>C33*各種係数!D32</f>
        <v>0</v>
      </c>
      <c r="E33" s="108">
        <f>D33*各種係数!E32</f>
        <v>0</v>
      </c>
      <c r="F33" s="108">
        <f>D33*各種係数!F32</f>
        <v>0</v>
      </c>
      <c r="G33" s="108">
        <f>投入係数!AM82</f>
        <v>0</v>
      </c>
      <c r="H33" s="108">
        <f>G33*各種係数!D32</f>
        <v>0</v>
      </c>
      <c r="I33" s="108">
        <f>G33*各種係数!C32</f>
        <v>0</v>
      </c>
      <c r="J33" s="108">
        <v>0</v>
      </c>
      <c r="K33" s="108">
        <f>J33*各種係数!E32</f>
        <v>0</v>
      </c>
      <c r="L33" s="108">
        <f>J33*各種係数!F32</f>
        <v>0</v>
      </c>
      <c r="M33" s="108"/>
      <c r="N33" s="108"/>
      <c r="O33" s="108">
        <f>+N$41*各種係数!G32</f>
        <v>0</v>
      </c>
      <c r="P33" s="108">
        <f>+O33*各種係数!D32</f>
        <v>0</v>
      </c>
      <c r="Q33" s="108">
        <f>+O33*各種係数!C32</f>
        <v>0</v>
      </c>
      <c r="R33" s="108">
        <v>0</v>
      </c>
      <c r="S33" s="108">
        <f>+R33*各種係数!E32</f>
        <v>0</v>
      </c>
      <c r="T33" s="108">
        <f>+R33*各種係数!F32</f>
        <v>0</v>
      </c>
      <c r="U33" s="108">
        <f t="shared" si="0"/>
        <v>0</v>
      </c>
      <c r="V33" s="108">
        <f t="shared" si="0"/>
        <v>0</v>
      </c>
      <c r="W33" s="108">
        <f t="shared" si="0"/>
        <v>0</v>
      </c>
      <c r="X33" s="108">
        <f>$D33*各種係数!H32*各種係数!$L$5</f>
        <v>0</v>
      </c>
      <c r="Y33" s="108">
        <f>$J33*各種係数!H32*各種係数!$L$5</f>
        <v>0</v>
      </c>
      <c r="Z33" s="108">
        <f>$R33*各種係数!H32*各種係数!$L$5</f>
        <v>0</v>
      </c>
      <c r="AA33" s="108">
        <f t="shared" si="1"/>
        <v>0</v>
      </c>
      <c r="AB33" s="108">
        <f>$D33*各種係数!I32*各種係数!$L$5</f>
        <v>0</v>
      </c>
      <c r="AC33" s="108">
        <f>$J33*各種係数!I32*各種係数!$L$5</f>
        <v>0</v>
      </c>
      <c r="AD33" s="108">
        <f>$R33*各種係数!I32*各種係数!$L$5</f>
        <v>0</v>
      </c>
      <c r="AE33" s="134">
        <f t="shared" si="2"/>
        <v>0</v>
      </c>
      <c r="AF33" s="319"/>
      <c r="AG33" s="319"/>
      <c r="AH33" s="319"/>
      <c r="AI33" s="319"/>
      <c r="AJ33" s="319"/>
      <c r="AK33" s="108"/>
      <c r="AL33" s="108"/>
      <c r="AM33" s="108"/>
      <c r="AN33" s="108"/>
      <c r="AO33" s="108"/>
      <c r="AP33" s="108"/>
      <c r="AQ33" s="108"/>
      <c r="AR33" s="108"/>
      <c r="AS33" s="108"/>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08"/>
    </row>
    <row r="34" spans="1:70">
      <c r="A34" s="79">
        <v>63</v>
      </c>
      <c r="B34" s="58" t="s">
        <v>27</v>
      </c>
      <c r="C34" s="110">
        <f>価格変換!J35</f>
        <v>0</v>
      </c>
      <c r="D34" s="110">
        <f>C34*各種係数!D33</f>
        <v>0</v>
      </c>
      <c r="E34" s="110">
        <f>D34*各種係数!E33</f>
        <v>0</v>
      </c>
      <c r="F34" s="110">
        <f>D34*各種係数!F33</f>
        <v>0</v>
      </c>
      <c r="G34" s="110">
        <f>投入係数!AM83</f>
        <v>0</v>
      </c>
      <c r="H34" s="110">
        <f>G34*各種係数!D33</f>
        <v>0</v>
      </c>
      <c r="I34" s="110">
        <f>G34*各種係数!C33</f>
        <v>0</v>
      </c>
      <c r="J34" s="110">
        <v>0</v>
      </c>
      <c r="K34" s="110">
        <f>J34*各種係数!E33</f>
        <v>0</v>
      </c>
      <c r="L34" s="110">
        <f>J34*各種係数!F33</f>
        <v>0</v>
      </c>
      <c r="M34" s="110"/>
      <c r="N34" s="110"/>
      <c r="O34" s="110">
        <f>+N$41*各種係数!G33</f>
        <v>0</v>
      </c>
      <c r="P34" s="110">
        <f>+O34*各種係数!D33</f>
        <v>0</v>
      </c>
      <c r="Q34" s="110">
        <f>+O34*各種係数!C33</f>
        <v>0</v>
      </c>
      <c r="R34" s="110">
        <v>0</v>
      </c>
      <c r="S34" s="110">
        <f>+R34*各種係数!E33</f>
        <v>0</v>
      </c>
      <c r="T34" s="110">
        <f>+R34*各種係数!F33</f>
        <v>0</v>
      </c>
      <c r="U34" s="110">
        <f t="shared" si="0"/>
        <v>0</v>
      </c>
      <c r="V34" s="110">
        <f t="shared" si="0"/>
        <v>0</v>
      </c>
      <c r="W34" s="110">
        <f t="shared" si="0"/>
        <v>0</v>
      </c>
      <c r="X34" s="110">
        <f>$D34*各種係数!H33*各種係数!$L$5</f>
        <v>0</v>
      </c>
      <c r="Y34" s="110">
        <f>$J34*各種係数!H33*各種係数!$L$5</f>
        <v>0</v>
      </c>
      <c r="Z34" s="110">
        <f>$R34*各種係数!H33*各種係数!$L$5</f>
        <v>0</v>
      </c>
      <c r="AA34" s="110">
        <f t="shared" si="1"/>
        <v>0</v>
      </c>
      <c r="AB34" s="110">
        <f>$D34*各種係数!I33*各種係数!$L$5</f>
        <v>0</v>
      </c>
      <c r="AC34" s="110">
        <f>$J34*各種係数!I33*各種係数!$L$5</f>
        <v>0</v>
      </c>
      <c r="AD34" s="110">
        <f>$R34*各種係数!I33*各種係数!$L$5</f>
        <v>0</v>
      </c>
      <c r="AE34" s="136">
        <f t="shared" si="2"/>
        <v>0</v>
      </c>
      <c r="AF34" s="321"/>
      <c r="AG34" s="321"/>
      <c r="AH34" s="321"/>
      <c r="AI34" s="321"/>
      <c r="AJ34" s="19"/>
      <c r="AK34" s="110"/>
      <c r="AL34" s="110"/>
      <c r="AM34" s="110"/>
      <c r="AN34" s="110"/>
      <c r="AO34" s="110"/>
      <c r="AP34" s="110"/>
      <c r="AQ34" s="110"/>
      <c r="AR34" s="110"/>
      <c r="AS34" s="110"/>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10"/>
      <c r="BR34" s="110"/>
    </row>
    <row r="35" spans="1:70">
      <c r="A35" s="78">
        <v>64</v>
      </c>
      <c r="B35" s="57" t="s">
        <v>157</v>
      </c>
      <c r="C35" s="109">
        <f>価格変換!J36</f>
        <v>0</v>
      </c>
      <c r="D35" s="109">
        <f>C35*各種係数!D34</f>
        <v>0</v>
      </c>
      <c r="E35" s="109">
        <f>D35*各種係数!E34</f>
        <v>0</v>
      </c>
      <c r="F35" s="109">
        <f>D35*各種係数!F34</f>
        <v>0</v>
      </c>
      <c r="G35" s="109">
        <f>投入係数!AM84</f>
        <v>0</v>
      </c>
      <c r="H35" s="109">
        <f>G35*各種係数!D34</f>
        <v>0</v>
      </c>
      <c r="I35" s="109">
        <f>G35*各種係数!C34</f>
        <v>0</v>
      </c>
      <c r="J35" s="109">
        <v>0</v>
      </c>
      <c r="K35" s="109">
        <f>J35*各種係数!E34</f>
        <v>0</v>
      </c>
      <c r="L35" s="109">
        <f>J35*各種係数!F34</f>
        <v>0</v>
      </c>
      <c r="M35" s="109"/>
      <c r="N35" s="109"/>
      <c r="O35" s="109">
        <f>+N$41*各種係数!G34</f>
        <v>0</v>
      </c>
      <c r="P35" s="109">
        <f>+O35*各種係数!D34</f>
        <v>0</v>
      </c>
      <c r="Q35" s="109">
        <f>+O35*各種係数!C34</f>
        <v>0</v>
      </c>
      <c r="R35" s="109">
        <v>0</v>
      </c>
      <c r="S35" s="109">
        <f>+R35*各種係数!E34</f>
        <v>0</v>
      </c>
      <c r="T35" s="109">
        <f>+R35*各種係数!F34</f>
        <v>0</v>
      </c>
      <c r="U35" s="109">
        <f t="shared" si="0"/>
        <v>0</v>
      </c>
      <c r="V35" s="109">
        <f t="shared" si="0"/>
        <v>0</v>
      </c>
      <c r="W35" s="109">
        <f t="shared" si="0"/>
        <v>0</v>
      </c>
      <c r="X35" s="109">
        <f>$D35*各種係数!H34*各種係数!$L$5</f>
        <v>0</v>
      </c>
      <c r="Y35" s="109">
        <f>$J35*各種係数!H34*各種係数!$L$5</f>
        <v>0</v>
      </c>
      <c r="Z35" s="109">
        <f>$R35*各種係数!H34*各種係数!$L$5</f>
        <v>0</v>
      </c>
      <c r="AA35" s="109">
        <f t="shared" si="1"/>
        <v>0</v>
      </c>
      <c r="AB35" s="109">
        <f>$D35*各種係数!I34*各種係数!$L$5</f>
        <v>0</v>
      </c>
      <c r="AC35" s="109">
        <f>$J35*各種係数!I34*各種係数!$L$5</f>
        <v>0</v>
      </c>
      <c r="AD35" s="109">
        <f>$R35*各種係数!I34*各種係数!$L$5</f>
        <v>0</v>
      </c>
      <c r="AE35" s="135">
        <f t="shared" si="2"/>
        <v>0</v>
      </c>
      <c r="AF35" s="319"/>
      <c r="AG35" s="319"/>
      <c r="AH35" s="319"/>
      <c r="AI35" s="319"/>
      <c r="AJ35" s="319"/>
      <c r="AK35" s="109"/>
      <c r="AL35" s="109"/>
      <c r="AM35" s="109"/>
      <c r="AN35" s="109"/>
      <c r="AO35" s="109"/>
      <c r="AP35" s="109"/>
      <c r="AQ35" s="109"/>
      <c r="AR35" s="109"/>
      <c r="AS35" s="109"/>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08"/>
    </row>
    <row r="36" spans="1:70">
      <c r="A36" s="105">
        <v>65</v>
      </c>
      <c r="B36" s="56" t="s">
        <v>158</v>
      </c>
      <c r="C36" s="108">
        <f>価格変換!J37</f>
        <v>0</v>
      </c>
      <c r="D36" s="108">
        <f>C36*各種係数!D35</f>
        <v>0</v>
      </c>
      <c r="E36" s="108">
        <f>D36*各種係数!E35</f>
        <v>0</v>
      </c>
      <c r="F36" s="108">
        <f>D36*各種係数!F35</f>
        <v>0</v>
      </c>
      <c r="G36" s="108">
        <f>投入係数!AM85</f>
        <v>0</v>
      </c>
      <c r="H36" s="108">
        <f>G36*各種係数!D35</f>
        <v>0</v>
      </c>
      <c r="I36" s="108">
        <f>G36*各種係数!C35</f>
        <v>0</v>
      </c>
      <c r="J36" s="108">
        <v>0</v>
      </c>
      <c r="K36" s="108">
        <f>J36*各種係数!E35</f>
        <v>0</v>
      </c>
      <c r="L36" s="108">
        <f>J36*各種係数!F35</f>
        <v>0</v>
      </c>
      <c r="M36" s="108"/>
      <c r="N36" s="108"/>
      <c r="O36" s="108">
        <f>+N$41*各種係数!G35</f>
        <v>0</v>
      </c>
      <c r="P36" s="108">
        <f>+O36*各種係数!D35</f>
        <v>0</v>
      </c>
      <c r="Q36" s="108">
        <f>+O36*各種係数!C35</f>
        <v>0</v>
      </c>
      <c r="R36" s="108">
        <v>0</v>
      </c>
      <c r="S36" s="108">
        <f>+R36*各種係数!E35</f>
        <v>0</v>
      </c>
      <c r="T36" s="108">
        <f>+R36*各種係数!F35</f>
        <v>0</v>
      </c>
      <c r="U36" s="108">
        <f t="shared" si="0"/>
        <v>0</v>
      </c>
      <c r="V36" s="108">
        <f t="shared" si="0"/>
        <v>0</v>
      </c>
      <c r="W36" s="108">
        <f t="shared" si="0"/>
        <v>0</v>
      </c>
      <c r="X36" s="108">
        <f>$D36*各種係数!H35*各種係数!$L$5</f>
        <v>0</v>
      </c>
      <c r="Y36" s="108">
        <f>$J36*各種係数!H35*各種係数!$L$5</f>
        <v>0</v>
      </c>
      <c r="Z36" s="108">
        <f>$R36*各種係数!H35*各種係数!$L$5</f>
        <v>0</v>
      </c>
      <c r="AA36" s="108">
        <f t="shared" si="1"/>
        <v>0</v>
      </c>
      <c r="AB36" s="108">
        <f>$D36*各種係数!I35*各種係数!$L$5</f>
        <v>0</v>
      </c>
      <c r="AC36" s="108">
        <f>$J36*各種係数!I35*各種係数!$L$5</f>
        <v>0</v>
      </c>
      <c r="AD36" s="108">
        <f>$R36*各種係数!I35*各種係数!$L$5</f>
        <v>0</v>
      </c>
      <c r="AE36" s="134">
        <f t="shared" si="2"/>
        <v>0</v>
      </c>
      <c r="AF36" s="319"/>
      <c r="AG36" s="319"/>
      <c r="AH36" s="319"/>
      <c r="AI36" s="319"/>
      <c r="AJ36" s="319"/>
      <c r="AK36" s="108"/>
      <c r="AL36" s="108"/>
      <c r="AM36" s="108"/>
      <c r="AN36" s="108"/>
      <c r="AO36" s="108"/>
      <c r="AP36" s="108"/>
      <c r="AQ36" s="108"/>
      <c r="AR36" s="108"/>
      <c r="AS36" s="108"/>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08"/>
    </row>
    <row r="37" spans="1:70">
      <c r="A37" s="105">
        <v>66</v>
      </c>
      <c r="B37" s="56" t="s">
        <v>28</v>
      </c>
      <c r="C37" s="108">
        <f>価格変換!J38</f>
        <v>0</v>
      </c>
      <c r="D37" s="108">
        <f>C37*各種係数!D36</f>
        <v>0</v>
      </c>
      <c r="E37" s="108">
        <f>D37*各種係数!E36</f>
        <v>0</v>
      </c>
      <c r="F37" s="108">
        <f>D37*各種係数!F36</f>
        <v>0</v>
      </c>
      <c r="G37" s="108">
        <f>投入係数!AM86</f>
        <v>0</v>
      </c>
      <c r="H37" s="108">
        <f>G37*各種係数!D36</f>
        <v>0</v>
      </c>
      <c r="I37" s="108">
        <f>G37*各種係数!C36</f>
        <v>0</v>
      </c>
      <c r="J37" s="108">
        <v>0</v>
      </c>
      <c r="K37" s="108">
        <f>J37*各種係数!E36</f>
        <v>0</v>
      </c>
      <c r="L37" s="108">
        <f>J37*各種係数!F36</f>
        <v>0</v>
      </c>
      <c r="M37" s="108"/>
      <c r="N37" s="108"/>
      <c r="O37" s="108">
        <f>+N$41*各種係数!G36</f>
        <v>0</v>
      </c>
      <c r="P37" s="108">
        <f>+O37*各種係数!D36</f>
        <v>0</v>
      </c>
      <c r="Q37" s="108">
        <f>+O37*各種係数!C36</f>
        <v>0</v>
      </c>
      <c r="R37" s="108">
        <v>0</v>
      </c>
      <c r="S37" s="108">
        <f>+R37*各種係数!E36</f>
        <v>0</v>
      </c>
      <c r="T37" s="108">
        <f>+R37*各種係数!F36</f>
        <v>0</v>
      </c>
      <c r="U37" s="108">
        <f t="shared" si="0"/>
        <v>0</v>
      </c>
      <c r="V37" s="108">
        <f t="shared" si="0"/>
        <v>0</v>
      </c>
      <c r="W37" s="108">
        <f t="shared" si="0"/>
        <v>0</v>
      </c>
      <c r="X37" s="108">
        <f>$D37*各種係数!H36*各種係数!$L$5</f>
        <v>0</v>
      </c>
      <c r="Y37" s="108">
        <f>$J37*各種係数!H36*各種係数!$L$5</f>
        <v>0</v>
      </c>
      <c r="Z37" s="108">
        <f>$R37*各種係数!H36*各種係数!$L$5</f>
        <v>0</v>
      </c>
      <c r="AA37" s="108">
        <f t="shared" si="1"/>
        <v>0</v>
      </c>
      <c r="AB37" s="108">
        <f>$D37*各種係数!I36*各種係数!$L$5</f>
        <v>0</v>
      </c>
      <c r="AC37" s="108">
        <f>$J37*各種係数!I36*各種係数!$L$5</f>
        <v>0</v>
      </c>
      <c r="AD37" s="108">
        <f>$R37*各種係数!I36*各種係数!$L$5</f>
        <v>0</v>
      </c>
      <c r="AE37" s="134">
        <f t="shared" si="2"/>
        <v>0</v>
      </c>
      <c r="AF37" s="319"/>
      <c r="AG37" s="319"/>
      <c r="AH37" s="319"/>
      <c r="AI37" s="319"/>
      <c r="AJ37" s="319"/>
      <c r="AK37" s="108"/>
      <c r="AL37" s="108"/>
      <c r="AM37" s="108"/>
      <c r="AN37" s="108"/>
      <c r="AO37" s="108"/>
      <c r="AP37" s="108"/>
      <c r="AQ37" s="108"/>
      <c r="AR37" s="108"/>
      <c r="AS37" s="108"/>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08"/>
    </row>
    <row r="38" spans="1:70">
      <c r="A38" s="105">
        <v>67</v>
      </c>
      <c r="B38" s="56" t="s">
        <v>29</v>
      </c>
      <c r="C38" s="108">
        <f>価格変換!J39</f>
        <v>0</v>
      </c>
      <c r="D38" s="108">
        <f>C38*各種係数!D37</f>
        <v>0</v>
      </c>
      <c r="E38" s="108">
        <f>D38*各種係数!E37</f>
        <v>0</v>
      </c>
      <c r="F38" s="108">
        <f>D38*各種係数!F37</f>
        <v>0</v>
      </c>
      <c r="G38" s="108">
        <f>投入係数!AM87</f>
        <v>0</v>
      </c>
      <c r="H38" s="108">
        <f>G38*各種係数!D37</f>
        <v>0</v>
      </c>
      <c r="I38" s="108">
        <f>G38*各種係数!C37</f>
        <v>0</v>
      </c>
      <c r="J38" s="108">
        <v>0</v>
      </c>
      <c r="K38" s="108">
        <f>J38*各種係数!E37</f>
        <v>0</v>
      </c>
      <c r="L38" s="108">
        <f>J38*各種係数!F37</f>
        <v>0</v>
      </c>
      <c r="M38" s="108"/>
      <c r="N38" s="108"/>
      <c r="O38" s="108">
        <f>+N$41*各種係数!G37</f>
        <v>0</v>
      </c>
      <c r="P38" s="108">
        <f>+O38*各種係数!D37</f>
        <v>0</v>
      </c>
      <c r="Q38" s="108">
        <f>+O38*各種係数!C37</f>
        <v>0</v>
      </c>
      <c r="R38" s="108">
        <v>0</v>
      </c>
      <c r="S38" s="108">
        <f>+R38*各種係数!E37</f>
        <v>0</v>
      </c>
      <c r="T38" s="108">
        <f>+R38*各種係数!F37</f>
        <v>0</v>
      </c>
      <c r="U38" s="108">
        <f t="shared" si="0"/>
        <v>0</v>
      </c>
      <c r="V38" s="108">
        <f t="shared" si="0"/>
        <v>0</v>
      </c>
      <c r="W38" s="108">
        <f t="shared" si="0"/>
        <v>0</v>
      </c>
      <c r="X38" s="108">
        <f>$D38*各種係数!H37*各種係数!$L$5</f>
        <v>0</v>
      </c>
      <c r="Y38" s="108">
        <f>$J38*各種係数!H37*各種係数!$L$5</f>
        <v>0</v>
      </c>
      <c r="Z38" s="108">
        <f>$R38*各種係数!H37*各種係数!$L$5</f>
        <v>0</v>
      </c>
      <c r="AA38" s="108">
        <f t="shared" si="1"/>
        <v>0</v>
      </c>
      <c r="AB38" s="108">
        <f>$D38*各種係数!I37*各種係数!$L$5</f>
        <v>0</v>
      </c>
      <c r="AC38" s="108">
        <f>$J38*各種係数!I37*各種係数!$L$5</f>
        <v>0</v>
      </c>
      <c r="AD38" s="108">
        <f>$R38*各種係数!I37*各種係数!$L$5</f>
        <v>0</v>
      </c>
      <c r="AE38" s="134">
        <f t="shared" si="2"/>
        <v>0</v>
      </c>
      <c r="AF38" s="319"/>
      <c r="AG38" s="319"/>
      <c r="AH38" s="319"/>
      <c r="AI38" s="319"/>
      <c r="AJ38" s="319"/>
      <c r="AK38" s="108"/>
      <c r="AL38" s="108"/>
      <c r="AM38" s="108"/>
      <c r="AN38" s="108"/>
      <c r="AO38" s="108"/>
      <c r="AP38" s="108"/>
      <c r="AQ38" s="108"/>
      <c r="AR38" s="108"/>
      <c r="AS38" s="108"/>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08"/>
    </row>
    <row r="39" spans="1:70">
      <c r="A39" s="79">
        <v>68</v>
      </c>
      <c r="B39" s="58" t="s">
        <v>30</v>
      </c>
      <c r="C39" s="110">
        <f>価格変換!J40</f>
        <v>0</v>
      </c>
      <c r="D39" s="110">
        <f>C39*各種係数!D38</f>
        <v>0</v>
      </c>
      <c r="E39" s="110">
        <f>D39*各種係数!E38</f>
        <v>0</v>
      </c>
      <c r="F39" s="110">
        <f>D39*各種係数!F38</f>
        <v>0</v>
      </c>
      <c r="G39" s="110">
        <f>投入係数!AM88</f>
        <v>0</v>
      </c>
      <c r="H39" s="110">
        <f>G39*各種係数!D38</f>
        <v>0</v>
      </c>
      <c r="I39" s="110">
        <f>G39*各種係数!C38</f>
        <v>0</v>
      </c>
      <c r="J39" s="110">
        <v>0</v>
      </c>
      <c r="K39" s="110">
        <f>J39*各種係数!E38</f>
        <v>0</v>
      </c>
      <c r="L39" s="110">
        <f>J39*各種係数!F38</f>
        <v>0</v>
      </c>
      <c r="M39" s="110"/>
      <c r="N39" s="110"/>
      <c r="O39" s="110">
        <f>+N$41*各種係数!G38</f>
        <v>0</v>
      </c>
      <c r="P39" s="110">
        <f>+O39*各種係数!D38</f>
        <v>0</v>
      </c>
      <c r="Q39" s="110">
        <f>+O39*各種係数!C38</f>
        <v>0</v>
      </c>
      <c r="R39" s="110">
        <v>0</v>
      </c>
      <c r="S39" s="110">
        <f>+R39*各種係数!E38</f>
        <v>0</v>
      </c>
      <c r="T39" s="110">
        <f>+R39*各種係数!F38</f>
        <v>0</v>
      </c>
      <c r="U39" s="110">
        <f t="shared" si="0"/>
        <v>0</v>
      </c>
      <c r="V39" s="110">
        <f t="shared" si="0"/>
        <v>0</v>
      </c>
      <c r="W39" s="110">
        <f t="shared" si="0"/>
        <v>0</v>
      </c>
      <c r="X39" s="110">
        <f>$D39*各種係数!H38*各種係数!$L$5</f>
        <v>0</v>
      </c>
      <c r="Y39" s="110">
        <f>$J39*各種係数!H38*各種係数!$L$5</f>
        <v>0</v>
      </c>
      <c r="Z39" s="110">
        <f>$R39*各種係数!H38*各種係数!$L$5</f>
        <v>0</v>
      </c>
      <c r="AA39" s="110">
        <f t="shared" si="1"/>
        <v>0</v>
      </c>
      <c r="AB39" s="110">
        <f>$D39*各種係数!I38*各種係数!$L$5</f>
        <v>0</v>
      </c>
      <c r="AC39" s="110">
        <f>$J39*各種係数!I38*各種係数!$L$5</f>
        <v>0</v>
      </c>
      <c r="AD39" s="110">
        <f>$R39*各種係数!I38*各種係数!$L$5</f>
        <v>0</v>
      </c>
      <c r="AE39" s="136">
        <f t="shared" si="2"/>
        <v>0</v>
      </c>
      <c r="AF39" s="321"/>
      <c r="AG39" s="321"/>
      <c r="AH39" s="321"/>
      <c r="AI39" s="321"/>
      <c r="AJ39" s="19"/>
      <c r="AK39" s="110"/>
      <c r="AL39" s="110"/>
      <c r="AM39" s="110"/>
      <c r="AN39" s="110"/>
      <c r="AO39" s="110"/>
      <c r="AP39" s="110"/>
      <c r="AQ39" s="110"/>
      <c r="AR39" s="110"/>
      <c r="AS39" s="110"/>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10"/>
      <c r="BR39" s="110"/>
    </row>
    <row r="40" spans="1:70">
      <c r="A40" s="80">
        <v>69</v>
      </c>
      <c r="B40" s="59" t="s">
        <v>31</v>
      </c>
      <c r="C40" s="108">
        <f>価格変換!J41</f>
        <v>0</v>
      </c>
      <c r="D40" s="108">
        <f>C40*各種係数!D39</f>
        <v>0</v>
      </c>
      <c r="E40" s="108">
        <f>D40*各種係数!E39</f>
        <v>0</v>
      </c>
      <c r="F40" s="108">
        <f>D40*各種係数!F39</f>
        <v>0</v>
      </c>
      <c r="G40" s="108">
        <f>投入係数!AM89</f>
        <v>0</v>
      </c>
      <c r="H40" s="108">
        <f>G40*各種係数!D39</f>
        <v>0</v>
      </c>
      <c r="I40" s="108">
        <f>G40*各種係数!C39</f>
        <v>0</v>
      </c>
      <c r="J40" s="108">
        <v>0</v>
      </c>
      <c r="K40" s="108">
        <f>J40*各種係数!E39</f>
        <v>0</v>
      </c>
      <c r="L40" s="108">
        <f>J40*各種係数!F39</f>
        <v>0</v>
      </c>
      <c r="M40" s="108"/>
      <c r="N40" s="108"/>
      <c r="O40" s="108">
        <f>+N$41*各種係数!G39</f>
        <v>0</v>
      </c>
      <c r="P40" s="108">
        <f>+O40*各種係数!D39</f>
        <v>0</v>
      </c>
      <c r="Q40" s="108">
        <f>+O40*各種係数!C39</f>
        <v>0</v>
      </c>
      <c r="R40" s="108">
        <v>0</v>
      </c>
      <c r="S40" s="108">
        <f>+R40*各種係数!E39</f>
        <v>0</v>
      </c>
      <c r="T40" s="108">
        <f>+R40*各種係数!F39</f>
        <v>0</v>
      </c>
      <c r="U40" s="108">
        <f t="shared" si="0"/>
        <v>0</v>
      </c>
      <c r="V40" s="108">
        <f t="shared" si="0"/>
        <v>0</v>
      </c>
      <c r="W40" s="108">
        <f t="shared" si="0"/>
        <v>0</v>
      </c>
      <c r="X40" s="108">
        <f>$D40*各種係数!H39*各種係数!$L$5</f>
        <v>0</v>
      </c>
      <c r="Y40" s="108">
        <f>$J40*各種係数!H39*各種係数!$L$5</f>
        <v>0</v>
      </c>
      <c r="Z40" s="108">
        <f>$R40*各種係数!H39*各種係数!$L$5</f>
        <v>0</v>
      </c>
      <c r="AA40" s="108">
        <f t="shared" si="1"/>
        <v>0</v>
      </c>
      <c r="AB40" s="108">
        <f>$D40*各種係数!I39*各種係数!$L$5</f>
        <v>0</v>
      </c>
      <c r="AC40" s="108">
        <f>$J40*各種係数!I39*各種係数!$L$5</f>
        <v>0</v>
      </c>
      <c r="AD40" s="108">
        <f>$R40*各種係数!I39*各種係数!$L$5</f>
        <v>0</v>
      </c>
      <c r="AE40" s="134">
        <f t="shared" si="2"/>
        <v>0</v>
      </c>
      <c r="AF40" s="319"/>
      <c r="AG40" s="319"/>
      <c r="AH40" s="319"/>
      <c r="AI40" s="319"/>
      <c r="AJ40" s="319"/>
      <c r="AK40" s="108"/>
      <c r="AL40" s="108"/>
      <c r="AM40" s="108"/>
      <c r="AN40" s="108"/>
      <c r="AO40" s="108"/>
      <c r="AP40" s="108"/>
      <c r="AQ40" s="108"/>
      <c r="AR40" s="108"/>
      <c r="AS40" s="108"/>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08"/>
    </row>
    <row r="41" spans="1:70">
      <c r="A41" s="95"/>
      <c r="B41" s="62" t="s">
        <v>73</v>
      </c>
      <c r="C41" s="111">
        <f>SUM(C5:C40)</f>
        <v>0</v>
      </c>
      <c r="D41" s="111">
        <f t="shared" ref="D41:AD41" si="3">SUM(D5:D40)</f>
        <v>0</v>
      </c>
      <c r="E41" s="111">
        <f t="shared" si="3"/>
        <v>0</v>
      </c>
      <c r="F41" s="111">
        <f t="shared" si="3"/>
        <v>0</v>
      </c>
      <c r="G41" s="111">
        <f t="shared" si="3"/>
        <v>0</v>
      </c>
      <c r="H41" s="111">
        <f t="shared" si="3"/>
        <v>0</v>
      </c>
      <c r="I41" s="111">
        <f t="shared" si="3"/>
        <v>0</v>
      </c>
      <c r="J41" s="111">
        <f t="shared" si="3"/>
        <v>0</v>
      </c>
      <c r="K41" s="111">
        <f t="shared" si="3"/>
        <v>0</v>
      </c>
      <c r="L41" s="111">
        <f t="shared" si="3"/>
        <v>0</v>
      </c>
      <c r="M41" s="112">
        <f>データ入力表!D61</f>
        <v>0</v>
      </c>
      <c r="N41" s="111">
        <f>+(F41+L41)*M41</f>
        <v>0</v>
      </c>
      <c r="O41" s="111">
        <f t="shared" si="3"/>
        <v>0</v>
      </c>
      <c r="P41" s="111">
        <f t="shared" si="3"/>
        <v>0</v>
      </c>
      <c r="Q41" s="111">
        <f t="shared" si="3"/>
        <v>0</v>
      </c>
      <c r="R41" s="111">
        <f t="shared" si="3"/>
        <v>0</v>
      </c>
      <c r="S41" s="111">
        <f t="shared" si="3"/>
        <v>0</v>
      </c>
      <c r="T41" s="111">
        <f t="shared" si="3"/>
        <v>0</v>
      </c>
      <c r="U41" s="111">
        <f t="shared" si="3"/>
        <v>0</v>
      </c>
      <c r="V41" s="111">
        <f t="shared" si="3"/>
        <v>0</v>
      </c>
      <c r="W41" s="111">
        <f t="shared" si="3"/>
        <v>0</v>
      </c>
      <c r="X41" s="111">
        <f t="shared" si="3"/>
        <v>0</v>
      </c>
      <c r="Y41" s="111">
        <f t="shared" si="3"/>
        <v>0</v>
      </c>
      <c r="Z41" s="111">
        <f t="shared" si="3"/>
        <v>0</v>
      </c>
      <c r="AA41" s="111">
        <f t="shared" si="3"/>
        <v>0</v>
      </c>
      <c r="AB41" s="111">
        <f t="shared" si="3"/>
        <v>0</v>
      </c>
      <c r="AC41" s="111">
        <f t="shared" si="3"/>
        <v>0</v>
      </c>
      <c r="AD41" s="111">
        <f t="shared" si="3"/>
        <v>0</v>
      </c>
      <c r="AE41" s="137">
        <f>SUM(AE5:AE40)</f>
        <v>0</v>
      </c>
      <c r="AF41" s="322">
        <f>税収係数!$E$6</f>
        <v>5.4158782769758058E-2</v>
      </c>
      <c r="AG41" s="322">
        <f>税収係数!$E$7</f>
        <v>4.7954881179026135E-3</v>
      </c>
      <c r="AH41" s="322">
        <f>税収係数!$E$8</f>
        <v>1.6179102892861896E-2</v>
      </c>
      <c r="AI41" s="322">
        <f>税収係数!$E$9</f>
        <v>1.2344293899264811E-2</v>
      </c>
      <c r="AJ41" s="322">
        <f>税収係数!$E$10</f>
        <v>2.2318229909422872E-2</v>
      </c>
      <c r="AK41" s="111">
        <f>$D41*各種係数!Y39</f>
        <v>0</v>
      </c>
      <c r="AL41" s="111">
        <f>$D41*各種係数!Z39</f>
        <v>0</v>
      </c>
      <c r="AM41" s="111">
        <f>$D41*各種係数!AA39</f>
        <v>0</v>
      </c>
      <c r="AN41" s="111">
        <f>$J41*各種係数!Y39</f>
        <v>0</v>
      </c>
      <c r="AO41" s="111">
        <f>$J41*各種係数!Z39</f>
        <v>0</v>
      </c>
      <c r="AP41" s="111">
        <f>$J41*各種係数!AA39</f>
        <v>0</v>
      </c>
      <c r="AQ41" s="111">
        <f>$R41*各種係数!Y39</f>
        <v>0</v>
      </c>
      <c r="AR41" s="111">
        <f>$R41*各種係数!Z39</f>
        <v>0</v>
      </c>
      <c r="AS41" s="111">
        <f>$R41*各種係数!AA39</f>
        <v>0</v>
      </c>
      <c r="AT41" s="137">
        <f>AK41+AN41+AQ41</f>
        <v>0</v>
      </c>
      <c r="AU41" s="137">
        <f t="shared" ref="AU41" si="4">AL41+AO41+AR41</f>
        <v>0</v>
      </c>
      <c r="AV41" s="137">
        <f>AM41+AP41+AS41</f>
        <v>0</v>
      </c>
      <c r="AW41" s="137">
        <f>AK41*AF41</f>
        <v>0</v>
      </c>
      <c r="AX41" s="137">
        <f>AL41*AG41</f>
        <v>0</v>
      </c>
      <c r="AY41" s="137">
        <f>AM41*AH41</f>
        <v>0</v>
      </c>
      <c r="AZ41" s="137">
        <f>AL41*AI41</f>
        <v>0</v>
      </c>
      <c r="BA41" s="137">
        <f>AM41*AJ41</f>
        <v>0</v>
      </c>
      <c r="BB41" s="137">
        <f t="shared" ref="BB41" si="5">AN41*AF41</f>
        <v>0</v>
      </c>
      <c r="BC41" s="137">
        <f t="shared" ref="BC41" si="6">AO41*AG41</f>
        <v>0</v>
      </c>
      <c r="BD41" s="137">
        <f t="shared" ref="BD41" si="7">AP41*AH41</f>
        <v>0</v>
      </c>
      <c r="BE41" s="137">
        <f t="shared" ref="BE41" si="8">AO41*AI41</f>
        <v>0</v>
      </c>
      <c r="BF41" s="137">
        <f t="shared" ref="BF41" si="9">AP41*AJ41</f>
        <v>0</v>
      </c>
      <c r="BG41" s="137">
        <f t="shared" ref="BG41" si="10">AQ41*AF41</f>
        <v>0</v>
      </c>
      <c r="BH41" s="137">
        <f t="shared" ref="BH41" si="11">AR41*AG41</f>
        <v>0</v>
      </c>
      <c r="BI41" s="137">
        <f t="shared" ref="BI41" si="12">AS41*AH41</f>
        <v>0</v>
      </c>
      <c r="BJ41" s="137">
        <f t="shared" ref="BJ41" si="13">AR41*AI41</f>
        <v>0</v>
      </c>
      <c r="BK41" s="137">
        <f t="shared" ref="BK41" si="14">AS41*AJ41</f>
        <v>0</v>
      </c>
      <c r="BL41" s="137">
        <f t="shared" ref="BL41" si="15">AW41+BB41+BG41</f>
        <v>0</v>
      </c>
      <c r="BM41" s="137">
        <f t="shared" ref="BM41" si="16">AX41+BC41+BH41</f>
        <v>0</v>
      </c>
      <c r="BN41" s="137">
        <f t="shared" ref="BN41" si="17">AY41+BD41+BI41</f>
        <v>0</v>
      </c>
      <c r="BO41" s="137">
        <f t="shared" ref="BO41" si="18">AZ41+BE41+BJ41</f>
        <v>0</v>
      </c>
      <c r="BP41" s="137">
        <f t="shared" ref="BP41" si="19">BA41+BF41+BK41</f>
        <v>0</v>
      </c>
      <c r="BQ41" s="137">
        <f t="shared" ref="BQ41" si="20">SUM(BL41:BN41)</f>
        <v>0</v>
      </c>
      <c r="BR41" s="111">
        <f t="shared" ref="BR41" si="21">BO41+BP41</f>
        <v>0</v>
      </c>
    </row>
  </sheetData>
  <mergeCells count="8">
    <mergeCell ref="C2:C3"/>
    <mergeCell ref="BQ2:BR2"/>
    <mergeCell ref="AF2:AJ2"/>
    <mergeCell ref="BL2:BP2"/>
    <mergeCell ref="AW2:BA2"/>
    <mergeCell ref="BB2:BF2"/>
    <mergeCell ref="BG2:BK2"/>
    <mergeCell ref="AT2:AV2"/>
  </mergeCells>
  <phoneticPr fontId="35"/>
  <pageMargins left="0.7" right="0.7" top="0.75" bottom="0.75" header="0.3" footer="0.3"/>
  <pageSetup paperSize="9"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heetViews>
  <sheetFormatPr defaultRowHeight="11.25"/>
  <cols>
    <col min="1" max="1" width="4" style="31" customWidth="1"/>
    <col min="2" max="2" width="27.1640625" style="31" bestFit="1" customWidth="1"/>
    <col min="3" max="3" width="13.6640625" style="31" bestFit="1" customWidth="1"/>
    <col min="4" max="5" width="11" style="31" bestFit="1" customWidth="1"/>
    <col min="6" max="7" width="9.5" style="31" bestFit="1" customWidth="1"/>
    <col min="8" max="8" width="9.5" style="31" customWidth="1"/>
    <col min="9" max="9" width="9.33203125" style="31"/>
    <col min="10" max="10" width="13.6640625" style="31" bestFit="1" customWidth="1"/>
    <col min="11" max="256" width="9.33203125" style="31"/>
    <col min="257" max="257" width="4" style="31" customWidth="1"/>
    <col min="258" max="258" width="27.1640625" style="31" bestFit="1" customWidth="1"/>
    <col min="259" max="259" width="13.6640625" style="31" bestFit="1" customWidth="1"/>
    <col min="260" max="261" width="11" style="31" bestFit="1" customWidth="1"/>
    <col min="262" max="263" width="9.5" style="31" bestFit="1" customWidth="1"/>
    <col min="264" max="264" width="9.5" style="31" customWidth="1"/>
    <col min="265" max="265" width="9.33203125" style="31"/>
    <col min="266" max="266" width="13.6640625" style="31" bestFit="1" customWidth="1"/>
    <col min="267" max="512" width="9.33203125" style="31"/>
    <col min="513" max="513" width="4" style="31" customWidth="1"/>
    <col min="514" max="514" width="27.1640625" style="31" bestFit="1" customWidth="1"/>
    <col min="515" max="515" width="13.6640625" style="31" bestFit="1" customWidth="1"/>
    <col min="516" max="517" width="11" style="31" bestFit="1" customWidth="1"/>
    <col min="518" max="519" width="9.5" style="31" bestFit="1" customWidth="1"/>
    <col min="520" max="520" width="9.5" style="31" customWidth="1"/>
    <col min="521" max="521" width="9.33203125" style="31"/>
    <col min="522" max="522" width="13.6640625" style="31" bestFit="1" customWidth="1"/>
    <col min="523" max="768" width="9.33203125" style="31"/>
    <col min="769" max="769" width="4" style="31" customWidth="1"/>
    <col min="770" max="770" width="27.1640625" style="31" bestFit="1" customWidth="1"/>
    <col min="771" max="771" width="13.6640625" style="31" bestFit="1" customWidth="1"/>
    <col min="772" max="773" width="11" style="31" bestFit="1" customWidth="1"/>
    <col min="774" max="775" width="9.5" style="31" bestFit="1" customWidth="1"/>
    <col min="776" max="776" width="9.5" style="31" customWidth="1"/>
    <col min="777" max="777" width="9.33203125" style="31"/>
    <col min="778" max="778" width="13.6640625" style="31" bestFit="1" customWidth="1"/>
    <col min="779" max="1024" width="9.33203125" style="31"/>
    <col min="1025" max="1025" width="4" style="31" customWidth="1"/>
    <col min="1026" max="1026" width="27.1640625" style="31" bestFit="1" customWidth="1"/>
    <col min="1027" max="1027" width="13.6640625" style="31" bestFit="1" customWidth="1"/>
    <col min="1028" max="1029" width="11" style="31" bestFit="1" customWidth="1"/>
    <col min="1030" max="1031" width="9.5" style="31" bestFit="1" customWidth="1"/>
    <col min="1032" max="1032" width="9.5" style="31" customWidth="1"/>
    <col min="1033" max="1033" width="9.33203125" style="31"/>
    <col min="1034" max="1034" width="13.6640625" style="31" bestFit="1" customWidth="1"/>
    <col min="1035" max="1280" width="9.33203125" style="31"/>
    <col min="1281" max="1281" width="4" style="31" customWidth="1"/>
    <col min="1282" max="1282" width="27.1640625" style="31" bestFit="1" customWidth="1"/>
    <col min="1283" max="1283" width="13.6640625" style="31" bestFit="1" customWidth="1"/>
    <col min="1284" max="1285" width="11" style="31" bestFit="1" customWidth="1"/>
    <col min="1286" max="1287" width="9.5" style="31" bestFit="1" customWidth="1"/>
    <col min="1288" max="1288" width="9.5" style="31" customWidth="1"/>
    <col min="1289" max="1289" width="9.33203125" style="31"/>
    <col min="1290" max="1290" width="13.6640625" style="31" bestFit="1" customWidth="1"/>
    <col min="1291" max="1536" width="9.33203125" style="31"/>
    <col min="1537" max="1537" width="4" style="31" customWidth="1"/>
    <col min="1538" max="1538" width="27.1640625" style="31" bestFit="1" customWidth="1"/>
    <col min="1539" max="1539" width="13.6640625" style="31" bestFit="1" customWidth="1"/>
    <col min="1540" max="1541" width="11" style="31" bestFit="1" customWidth="1"/>
    <col min="1542" max="1543" width="9.5" style="31" bestFit="1" customWidth="1"/>
    <col min="1544" max="1544" width="9.5" style="31" customWidth="1"/>
    <col min="1545" max="1545" width="9.33203125" style="31"/>
    <col min="1546" max="1546" width="13.6640625" style="31" bestFit="1" customWidth="1"/>
    <col min="1547" max="1792" width="9.33203125" style="31"/>
    <col min="1793" max="1793" width="4" style="31" customWidth="1"/>
    <col min="1794" max="1794" width="27.1640625" style="31" bestFit="1" customWidth="1"/>
    <col min="1795" max="1795" width="13.6640625" style="31" bestFit="1" customWidth="1"/>
    <col min="1796" max="1797" width="11" style="31" bestFit="1" customWidth="1"/>
    <col min="1798" max="1799" width="9.5" style="31" bestFit="1" customWidth="1"/>
    <col min="1800" max="1800" width="9.5" style="31" customWidth="1"/>
    <col min="1801" max="1801" width="9.33203125" style="31"/>
    <col min="1802" max="1802" width="13.6640625" style="31" bestFit="1" customWidth="1"/>
    <col min="1803" max="2048" width="9.33203125" style="31"/>
    <col min="2049" max="2049" width="4" style="31" customWidth="1"/>
    <col min="2050" max="2050" width="27.1640625" style="31" bestFit="1" customWidth="1"/>
    <col min="2051" max="2051" width="13.6640625" style="31" bestFit="1" customWidth="1"/>
    <col min="2052" max="2053" width="11" style="31" bestFit="1" customWidth="1"/>
    <col min="2054" max="2055" width="9.5" style="31" bestFit="1" customWidth="1"/>
    <col min="2056" max="2056" width="9.5" style="31" customWidth="1"/>
    <col min="2057" max="2057" width="9.33203125" style="31"/>
    <col min="2058" max="2058" width="13.6640625" style="31" bestFit="1" customWidth="1"/>
    <col min="2059" max="2304" width="9.33203125" style="31"/>
    <col min="2305" max="2305" width="4" style="31" customWidth="1"/>
    <col min="2306" max="2306" width="27.1640625" style="31" bestFit="1" customWidth="1"/>
    <col min="2307" max="2307" width="13.6640625" style="31" bestFit="1" customWidth="1"/>
    <col min="2308" max="2309" width="11" style="31" bestFit="1" customWidth="1"/>
    <col min="2310" max="2311" width="9.5" style="31" bestFit="1" customWidth="1"/>
    <col min="2312" max="2312" width="9.5" style="31" customWidth="1"/>
    <col min="2313" max="2313" width="9.33203125" style="31"/>
    <col min="2314" max="2314" width="13.6640625" style="31" bestFit="1" customWidth="1"/>
    <col min="2315" max="2560" width="9.33203125" style="31"/>
    <col min="2561" max="2561" width="4" style="31" customWidth="1"/>
    <col min="2562" max="2562" width="27.1640625" style="31" bestFit="1" customWidth="1"/>
    <col min="2563" max="2563" width="13.6640625" style="31" bestFit="1" customWidth="1"/>
    <col min="2564" max="2565" width="11" style="31" bestFit="1" customWidth="1"/>
    <col min="2566" max="2567" width="9.5" style="31" bestFit="1" customWidth="1"/>
    <col min="2568" max="2568" width="9.5" style="31" customWidth="1"/>
    <col min="2569" max="2569" width="9.33203125" style="31"/>
    <col min="2570" max="2570" width="13.6640625" style="31" bestFit="1" customWidth="1"/>
    <col min="2571" max="2816" width="9.33203125" style="31"/>
    <col min="2817" max="2817" width="4" style="31" customWidth="1"/>
    <col min="2818" max="2818" width="27.1640625" style="31" bestFit="1" customWidth="1"/>
    <col min="2819" max="2819" width="13.6640625" style="31" bestFit="1" customWidth="1"/>
    <col min="2820" max="2821" width="11" style="31" bestFit="1" customWidth="1"/>
    <col min="2822" max="2823" width="9.5" style="31" bestFit="1" customWidth="1"/>
    <col min="2824" max="2824" width="9.5" style="31" customWidth="1"/>
    <col min="2825" max="2825" width="9.33203125" style="31"/>
    <col min="2826" max="2826" width="13.6640625" style="31" bestFit="1" customWidth="1"/>
    <col min="2827" max="3072" width="9.33203125" style="31"/>
    <col min="3073" max="3073" width="4" style="31" customWidth="1"/>
    <col min="3074" max="3074" width="27.1640625" style="31" bestFit="1" customWidth="1"/>
    <col min="3075" max="3075" width="13.6640625" style="31" bestFit="1" customWidth="1"/>
    <col min="3076" max="3077" width="11" style="31" bestFit="1" customWidth="1"/>
    <col min="3078" max="3079" width="9.5" style="31" bestFit="1" customWidth="1"/>
    <col min="3080" max="3080" width="9.5" style="31" customWidth="1"/>
    <col min="3081" max="3081" width="9.33203125" style="31"/>
    <col min="3082" max="3082" width="13.6640625" style="31" bestFit="1" customWidth="1"/>
    <col min="3083" max="3328" width="9.33203125" style="31"/>
    <col min="3329" max="3329" width="4" style="31" customWidth="1"/>
    <col min="3330" max="3330" width="27.1640625" style="31" bestFit="1" customWidth="1"/>
    <col min="3331" max="3331" width="13.6640625" style="31" bestFit="1" customWidth="1"/>
    <col min="3332" max="3333" width="11" style="31" bestFit="1" customWidth="1"/>
    <col min="3334" max="3335" width="9.5" style="31" bestFit="1" customWidth="1"/>
    <col min="3336" max="3336" width="9.5" style="31" customWidth="1"/>
    <col min="3337" max="3337" width="9.33203125" style="31"/>
    <col min="3338" max="3338" width="13.6640625" style="31" bestFit="1" customWidth="1"/>
    <col min="3339" max="3584" width="9.33203125" style="31"/>
    <col min="3585" max="3585" width="4" style="31" customWidth="1"/>
    <col min="3586" max="3586" width="27.1640625" style="31" bestFit="1" customWidth="1"/>
    <col min="3587" max="3587" width="13.6640625" style="31" bestFit="1" customWidth="1"/>
    <col min="3588" max="3589" width="11" style="31" bestFit="1" customWidth="1"/>
    <col min="3590" max="3591" width="9.5" style="31" bestFit="1" customWidth="1"/>
    <col min="3592" max="3592" width="9.5" style="31" customWidth="1"/>
    <col min="3593" max="3593" width="9.33203125" style="31"/>
    <col min="3594" max="3594" width="13.6640625" style="31" bestFit="1" customWidth="1"/>
    <col min="3595" max="3840" width="9.33203125" style="31"/>
    <col min="3841" max="3841" width="4" style="31" customWidth="1"/>
    <col min="3842" max="3842" width="27.1640625" style="31" bestFit="1" customWidth="1"/>
    <col min="3843" max="3843" width="13.6640625" style="31" bestFit="1" customWidth="1"/>
    <col min="3844" max="3845" width="11" style="31" bestFit="1" customWidth="1"/>
    <col min="3846" max="3847" width="9.5" style="31" bestFit="1" customWidth="1"/>
    <col min="3848" max="3848" width="9.5" style="31" customWidth="1"/>
    <col min="3849" max="3849" width="9.33203125" style="31"/>
    <col min="3850" max="3850" width="13.6640625" style="31" bestFit="1" customWidth="1"/>
    <col min="3851" max="4096" width="9.33203125" style="31"/>
    <col min="4097" max="4097" width="4" style="31" customWidth="1"/>
    <col min="4098" max="4098" width="27.1640625" style="31" bestFit="1" customWidth="1"/>
    <col min="4099" max="4099" width="13.6640625" style="31" bestFit="1" customWidth="1"/>
    <col min="4100" max="4101" width="11" style="31" bestFit="1" customWidth="1"/>
    <col min="4102" max="4103" width="9.5" style="31" bestFit="1" customWidth="1"/>
    <col min="4104" max="4104" width="9.5" style="31" customWidth="1"/>
    <col min="4105" max="4105" width="9.33203125" style="31"/>
    <col min="4106" max="4106" width="13.6640625" style="31" bestFit="1" customWidth="1"/>
    <col min="4107" max="4352" width="9.33203125" style="31"/>
    <col min="4353" max="4353" width="4" style="31" customWidth="1"/>
    <col min="4354" max="4354" width="27.1640625" style="31" bestFit="1" customWidth="1"/>
    <col min="4355" max="4355" width="13.6640625" style="31" bestFit="1" customWidth="1"/>
    <col min="4356" max="4357" width="11" style="31" bestFit="1" customWidth="1"/>
    <col min="4358" max="4359" width="9.5" style="31" bestFit="1" customWidth="1"/>
    <col min="4360" max="4360" width="9.5" style="31" customWidth="1"/>
    <col min="4361" max="4361" width="9.33203125" style="31"/>
    <col min="4362" max="4362" width="13.6640625" style="31" bestFit="1" customWidth="1"/>
    <col min="4363" max="4608" width="9.33203125" style="31"/>
    <col min="4609" max="4609" width="4" style="31" customWidth="1"/>
    <col min="4610" max="4610" width="27.1640625" style="31" bestFit="1" customWidth="1"/>
    <col min="4611" max="4611" width="13.6640625" style="31" bestFit="1" customWidth="1"/>
    <col min="4612" max="4613" width="11" style="31" bestFit="1" customWidth="1"/>
    <col min="4614" max="4615" width="9.5" style="31" bestFit="1" customWidth="1"/>
    <col min="4616" max="4616" width="9.5" style="31" customWidth="1"/>
    <col min="4617" max="4617" width="9.33203125" style="31"/>
    <col min="4618" max="4618" width="13.6640625" style="31" bestFit="1" customWidth="1"/>
    <col min="4619" max="4864" width="9.33203125" style="31"/>
    <col min="4865" max="4865" width="4" style="31" customWidth="1"/>
    <col min="4866" max="4866" width="27.1640625" style="31" bestFit="1" customWidth="1"/>
    <col min="4867" max="4867" width="13.6640625" style="31" bestFit="1" customWidth="1"/>
    <col min="4868" max="4869" width="11" style="31" bestFit="1" customWidth="1"/>
    <col min="4870" max="4871" width="9.5" style="31" bestFit="1" customWidth="1"/>
    <col min="4872" max="4872" width="9.5" style="31" customWidth="1"/>
    <col min="4873" max="4873" width="9.33203125" style="31"/>
    <col min="4874" max="4874" width="13.6640625" style="31" bestFit="1" customWidth="1"/>
    <col min="4875" max="5120" width="9.33203125" style="31"/>
    <col min="5121" max="5121" width="4" style="31" customWidth="1"/>
    <col min="5122" max="5122" width="27.1640625" style="31" bestFit="1" customWidth="1"/>
    <col min="5123" max="5123" width="13.6640625" style="31" bestFit="1" customWidth="1"/>
    <col min="5124" max="5125" width="11" style="31" bestFit="1" customWidth="1"/>
    <col min="5126" max="5127" width="9.5" style="31" bestFit="1" customWidth="1"/>
    <col min="5128" max="5128" width="9.5" style="31" customWidth="1"/>
    <col min="5129" max="5129" width="9.33203125" style="31"/>
    <col min="5130" max="5130" width="13.6640625" style="31" bestFit="1" customWidth="1"/>
    <col min="5131" max="5376" width="9.33203125" style="31"/>
    <col min="5377" max="5377" width="4" style="31" customWidth="1"/>
    <col min="5378" max="5378" width="27.1640625" style="31" bestFit="1" customWidth="1"/>
    <col min="5379" max="5379" width="13.6640625" style="31" bestFit="1" customWidth="1"/>
    <col min="5380" max="5381" width="11" style="31" bestFit="1" customWidth="1"/>
    <col min="5382" max="5383" width="9.5" style="31" bestFit="1" customWidth="1"/>
    <col min="5384" max="5384" width="9.5" style="31" customWidth="1"/>
    <col min="5385" max="5385" width="9.33203125" style="31"/>
    <col min="5386" max="5386" width="13.6640625" style="31" bestFit="1" customWidth="1"/>
    <col min="5387" max="5632" width="9.33203125" style="31"/>
    <col min="5633" max="5633" width="4" style="31" customWidth="1"/>
    <col min="5634" max="5634" width="27.1640625" style="31" bestFit="1" customWidth="1"/>
    <col min="5635" max="5635" width="13.6640625" style="31" bestFit="1" customWidth="1"/>
    <col min="5636" max="5637" width="11" style="31" bestFit="1" customWidth="1"/>
    <col min="5638" max="5639" width="9.5" style="31" bestFit="1" customWidth="1"/>
    <col min="5640" max="5640" width="9.5" style="31" customWidth="1"/>
    <col min="5641" max="5641" width="9.33203125" style="31"/>
    <col min="5642" max="5642" width="13.6640625" style="31" bestFit="1" customWidth="1"/>
    <col min="5643" max="5888" width="9.33203125" style="31"/>
    <col min="5889" max="5889" width="4" style="31" customWidth="1"/>
    <col min="5890" max="5890" width="27.1640625" style="31" bestFit="1" customWidth="1"/>
    <col min="5891" max="5891" width="13.6640625" style="31" bestFit="1" customWidth="1"/>
    <col min="5892" max="5893" width="11" style="31" bestFit="1" customWidth="1"/>
    <col min="5894" max="5895" width="9.5" style="31" bestFit="1" customWidth="1"/>
    <col min="5896" max="5896" width="9.5" style="31" customWidth="1"/>
    <col min="5897" max="5897" width="9.33203125" style="31"/>
    <col min="5898" max="5898" width="13.6640625" style="31" bestFit="1" customWidth="1"/>
    <col min="5899" max="6144" width="9.33203125" style="31"/>
    <col min="6145" max="6145" width="4" style="31" customWidth="1"/>
    <col min="6146" max="6146" width="27.1640625" style="31" bestFit="1" customWidth="1"/>
    <col min="6147" max="6147" width="13.6640625" style="31" bestFit="1" customWidth="1"/>
    <col min="6148" max="6149" width="11" style="31" bestFit="1" customWidth="1"/>
    <col min="6150" max="6151" width="9.5" style="31" bestFit="1" customWidth="1"/>
    <col min="6152" max="6152" width="9.5" style="31" customWidth="1"/>
    <col min="6153" max="6153" width="9.33203125" style="31"/>
    <col min="6154" max="6154" width="13.6640625" style="31" bestFit="1" customWidth="1"/>
    <col min="6155" max="6400" width="9.33203125" style="31"/>
    <col min="6401" max="6401" width="4" style="31" customWidth="1"/>
    <col min="6402" max="6402" width="27.1640625" style="31" bestFit="1" customWidth="1"/>
    <col min="6403" max="6403" width="13.6640625" style="31" bestFit="1" customWidth="1"/>
    <col min="6404" max="6405" width="11" style="31" bestFit="1" customWidth="1"/>
    <col min="6406" max="6407" width="9.5" style="31" bestFit="1" customWidth="1"/>
    <col min="6408" max="6408" width="9.5" style="31" customWidth="1"/>
    <col min="6409" max="6409" width="9.33203125" style="31"/>
    <col min="6410" max="6410" width="13.6640625" style="31" bestFit="1" customWidth="1"/>
    <col min="6411" max="6656" width="9.33203125" style="31"/>
    <col min="6657" max="6657" width="4" style="31" customWidth="1"/>
    <col min="6658" max="6658" width="27.1640625" style="31" bestFit="1" customWidth="1"/>
    <col min="6659" max="6659" width="13.6640625" style="31" bestFit="1" customWidth="1"/>
    <col min="6660" max="6661" width="11" style="31" bestFit="1" customWidth="1"/>
    <col min="6662" max="6663" width="9.5" style="31" bestFit="1" customWidth="1"/>
    <col min="6664" max="6664" width="9.5" style="31" customWidth="1"/>
    <col min="6665" max="6665" width="9.33203125" style="31"/>
    <col min="6666" max="6666" width="13.6640625" style="31" bestFit="1" customWidth="1"/>
    <col min="6667" max="6912" width="9.33203125" style="31"/>
    <col min="6913" max="6913" width="4" style="31" customWidth="1"/>
    <col min="6914" max="6914" width="27.1640625" style="31" bestFit="1" customWidth="1"/>
    <col min="6915" max="6915" width="13.6640625" style="31" bestFit="1" customWidth="1"/>
    <col min="6916" max="6917" width="11" style="31" bestFit="1" customWidth="1"/>
    <col min="6918" max="6919" width="9.5" style="31" bestFit="1" customWidth="1"/>
    <col min="6920" max="6920" width="9.5" style="31" customWidth="1"/>
    <col min="6921" max="6921" width="9.33203125" style="31"/>
    <col min="6922" max="6922" width="13.6640625" style="31" bestFit="1" customWidth="1"/>
    <col min="6923" max="7168" width="9.33203125" style="31"/>
    <col min="7169" max="7169" width="4" style="31" customWidth="1"/>
    <col min="7170" max="7170" width="27.1640625" style="31" bestFit="1" customWidth="1"/>
    <col min="7171" max="7171" width="13.6640625" style="31" bestFit="1" customWidth="1"/>
    <col min="7172" max="7173" width="11" style="31" bestFit="1" customWidth="1"/>
    <col min="7174" max="7175" width="9.5" style="31" bestFit="1" customWidth="1"/>
    <col min="7176" max="7176" width="9.5" style="31" customWidth="1"/>
    <col min="7177" max="7177" width="9.33203125" style="31"/>
    <col min="7178" max="7178" width="13.6640625" style="31" bestFit="1" customWidth="1"/>
    <col min="7179" max="7424" width="9.33203125" style="31"/>
    <col min="7425" max="7425" width="4" style="31" customWidth="1"/>
    <col min="7426" max="7426" width="27.1640625" style="31" bestFit="1" customWidth="1"/>
    <col min="7427" max="7427" width="13.6640625" style="31" bestFit="1" customWidth="1"/>
    <col min="7428" max="7429" width="11" style="31" bestFit="1" customWidth="1"/>
    <col min="7430" max="7431" width="9.5" style="31" bestFit="1" customWidth="1"/>
    <col min="7432" max="7432" width="9.5" style="31" customWidth="1"/>
    <col min="7433" max="7433" width="9.33203125" style="31"/>
    <col min="7434" max="7434" width="13.6640625" style="31" bestFit="1" customWidth="1"/>
    <col min="7435" max="7680" width="9.33203125" style="31"/>
    <col min="7681" max="7681" width="4" style="31" customWidth="1"/>
    <col min="7682" max="7682" width="27.1640625" style="31" bestFit="1" customWidth="1"/>
    <col min="7683" max="7683" width="13.6640625" style="31" bestFit="1" customWidth="1"/>
    <col min="7684" max="7685" width="11" style="31" bestFit="1" customWidth="1"/>
    <col min="7686" max="7687" width="9.5" style="31" bestFit="1" customWidth="1"/>
    <col min="7688" max="7688" width="9.5" style="31" customWidth="1"/>
    <col min="7689" max="7689" width="9.33203125" style="31"/>
    <col min="7690" max="7690" width="13.6640625" style="31" bestFit="1" customWidth="1"/>
    <col min="7691" max="7936" width="9.33203125" style="31"/>
    <col min="7937" max="7937" width="4" style="31" customWidth="1"/>
    <col min="7938" max="7938" width="27.1640625" style="31" bestFit="1" customWidth="1"/>
    <col min="7939" max="7939" width="13.6640625" style="31" bestFit="1" customWidth="1"/>
    <col min="7940" max="7941" width="11" style="31" bestFit="1" customWidth="1"/>
    <col min="7942" max="7943" width="9.5" style="31" bestFit="1" customWidth="1"/>
    <col min="7944" max="7944" width="9.5" style="31" customWidth="1"/>
    <col min="7945" max="7945" width="9.33203125" style="31"/>
    <col min="7946" max="7946" width="13.6640625" style="31" bestFit="1" customWidth="1"/>
    <col min="7947" max="8192" width="9.33203125" style="31"/>
    <col min="8193" max="8193" width="4" style="31" customWidth="1"/>
    <col min="8194" max="8194" width="27.1640625" style="31" bestFit="1" customWidth="1"/>
    <col min="8195" max="8195" width="13.6640625" style="31" bestFit="1" customWidth="1"/>
    <col min="8196" max="8197" width="11" style="31" bestFit="1" customWidth="1"/>
    <col min="8198" max="8199" width="9.5" style="31" bestFit="1" customWidth="1"/>
    <col min="8200" max="8200" width="9.5" style="31" customWidth="1"/>
    <col min="8201" max="8201" width="9.33203125" style="31"/>
    <col min="8202" max="8202" width="13.6640625" style="31" bestFit="1" customWidth="1"/>
    <col min="8203" max="8448" width="9.33203125" style="31"/>
    <col min="8449" max="8449" width="4" style="31" customWidth="1"/>
    <col min="8450" max="8450" width="27.1640625" style="31" bestFit="1" customWidth="1"/>
    <col min="8451" max="8451" width="13.6640625" style="31" bestFit="1" customWidth="1"/>
    <col min="8452" max="8453" width="11" style="31" bestFit="1" customWidth="1"/>
    <col min="8454" max="8455" width="9.5" style="31" bestFit="1" customWidth="1"/>
    <col min="8456" max="8456" width="9.5" style="31" customWidth="1"/>
    <col min="8457" max="8457" width="9.33203125" style="31"/>
    <col min="8458" max="8458" width="13.6640625" style="31" bestFit="1" customWidth="1"/>
    <col min="8459" max="8704" width="9.33203125" style="31"/>
    <col min="8705" max="8705" width="4" style="31" customWidth="1"/>
    <col min="8706" max="8706" width="27.1640625" style="31" bestFit="1" customWidth="1"/>
    <col min="8707" max="8707" width="13.6640625" style="31" bestFit="1" customWidth="1"/>
    <col min="8708" max="8709" width="11" style="31" bestFit="1" customWidth="1"/>
    <col min="8710" max="8711" width="9.5" style="31" bestFit="1" customWidth="1"/>
    <col min="8712" max="8712" width="9.5" style="31" customWidth="1"/>
    <col min="8713" max="8713" width="9.33203125" style="31"/>
    <col min="8714" max="8714" width="13.6640625" style="31" bestFit="1" customWidth="1"/>
    <col min="8715" max="8960" width="9.33203125" style="31"/>
    <col min="8961" max="8961" width="4" style="31" customWidth="1"/>
    <col min="8962" max="8962" width="27.1640625" style="31" bestFit="1" customWidth="1"/>
    <col min="8963" max="8963" width="13.6640625" style="31" bestFit="1" customWidth="1"/>
    <col min="8964" max="8965" width="11" style="31" bestFit="1" customWidth="1"/>
    <col min="8966" max="8967" width="9.5" style="31" bestFit="1" customWidth="1"/>
    <col min="8968" max="8968" width="9.5" style="31" customWidth="1"/>
    <col min="8969" max="8969" width="9.33203125" style="31"/>
    <col min="8970" max="8970" width="13.6640625" style="31" bestFit="1" customWidth="1"/>
    <col min="8971" max="9216" width="9.33203125" style="31"/>
    <col min="9217" max="9217" width="4" style="31" customWidth="1"/>
    <col min="9218" max="9218" width="27.1640625" style="31" bestFit="1" customWidth="1"/>
    <col min="9219" max="9219" width="13.6640625" style="31" bestFit="1" customWidth="1"/>
    <col min="9220" max="9221" width="11" style="31" bestFit="1" customWidth="1"/>
    <col min="9222" max="9223" width="9.5" style="31" bestFit="1" customWidth="1"/>
    <col min="9224" max="9224" width="9.5" style="31" customWidth="1"/>
    <col min="9225" max="9225" width="9.33203125" style="31"/>
    <col min="9226" max="9226" width="13.6640625" style="31" bestFit="1" customWidth="1"/>
    <col min="9227" max="9472" width="9.33203125" style="31"/>
    <col min="9473" max="9473" width="4" style="31" customWidth="1"/>
    <col min="9474" max="9474" width="27.1640625" style="31" bestFit="1" customWidth="1"/>
    <col min="9475" max="9475" width="13.6640625" style="31" bestFit="1" customWidth="1"/>
    <col min="9476" max="9477" width="11" style="31" bestFit="1" customWidth="1"/>
    <col min="9478" max="9479" width="9.5" style="31" bestFit="1" customWidth="1"/>
    <col min="9480" max="9480" width="9.5" style="31" customWidth="1"/>
    <col min="9481" max="9481" width="9.33203125" style="31"/>
    <col min="9482" max="9482" width="13.6640625" style="31" bestFit="1" customWidth="1"/>
    <col min="9483" max="9728" width="9.33203125" style="31"/>
    <col min="9729" max="9729" width="4" style="31" customWidth="1"/>
    <col min="9730" max="9730" width="27.1640625" style="31" bestFit="1" customWidth="1"/>
    <col min="9731" max="9731" width="13.6640625" style="31" bestFit="1" customWidth="1"/>
    <col min="9732" max="9733" width="11" style="31" bestFit="1" customWidth="1"/>
    <col min="9734" max="9735" width="9.5" style="31" bestFit="1" customWidth="1"/>
    <col min="9736" max="9736" width="9.5" style="31" customWidth="1"/>
    <col min="9737" max="9737" width="9.33203125" style="31"/>
    <col min="9738" max="9738" width="13.6640625" style="31" bestFit="1" customWidth="1"/>
    <col min="9739" max="9984" width="9.33203125" style="31"/>
    <col min="9985" max="9985" width="4" style="31" customWidth="1"/>
    <col min="9986" max="9986" width="27.1640625" style="31" bestFit="1" customWidth="1"/>
    <col min="9987" max="9987" width="13.6640625" style="31" bestFit="1" customWidth="1"/>
    <col min="9988" max="9989" width="11" style="31" bestFit="1" customWidth="1"/>
    <col min="9990" max="9991" width="9.5" style="31" bestFit="1" customWidth="1"/>
    <col min="9992" max="9992" width="9.5" style="31" customWidth="1"/>
    <col min="9993" max="9993" width="9.33203125" style="31"/>
    <col min="9994" max="9994" width="13.6640625" style="31" bestFit="1" customWidth="1"/>
    <col min="9995" max="10240" width="9.33203125" style="31"/>
    <col min="10241" max="10241" width="4" style="31" customWidth="1"/>
    <col min="10242" max="10242" width="27.1640625" style="31" bestFit="1" customWidth="1"/>
    <col min="10243" max="10243" width="13.6640625" style="31" bestFit="1" customWidth="1"/>
    <col min="10244" max="10245" width="11" style="31" bestFit="1" customWidth="1"/>
    <col min="10246" max="10247" width="9.5" style="31" bestFit="1" customWidth="1"/>
    <col min="10248" max="10248" width="9.5" style="31" customWidth="1"/>
    <col min="10249" max="10249" width="9.33203125" style="31"/>
    <col min="10250" max="10250" width="13.6640625" style="31" bestFit="1" customWidth="1"/>
    <col min="10251" max="10496" width="9.33203125" style="31"/>
    <col min="10497" max="10497" width="4" style="31" customWidth="1"/>
    <col min="10498" max="10498" width="27.1640625" style="31" bestFit="1" customWidth="1"/>
    <col min="10499" max="10499" width="13.6640625" style="31" bestFit="1" customWidth="1"/>
    <col min="10500" max="10501" width="11" style="31" bestFit="1" customWidth="1"/>
    <col min="10502" max="10503" width="9.5" style="31" bestFit="1" customWidth="1"/>
    <col min="10504" max="10504" width="9.5" style="31" customWidth="1"/>
    <col min="10505" max="10505" width="9.33203125" style="31"/>
    <col min="10506" max="10506" width="13.6640625" style="31" bestFit="1" customWidth="1"/>
    <col min="10507" max="10752" width="9.33203125" style="31"/>
    <col min="10753" max="10753" width="4" style="31" customWidth="1"/>
    <col min="10754" max="10754" width="27.1640625" style="31" bestFit="1" customWidth="1"/>
    <col min="10755" max="10755" width="13.6640625" style="31" bestFit="1" customWidth="1"/>
    <col min="10756" max="10757" width="11" style="31" bestFit="1" customWidth="1"/>
    <col min="10758" max="10759" width="9.5" style="31" bestFit="1" customWidth="1"/>
    <col min="10760" max="10760" width="9.5" style="31" customWidth="1"/>
    <col min="10761" max="10761" width="9.33203125" style="31"/>
    <col min="10762" max="10762" width="13.6640625" style="31" bestFit="1" customWidth="1"/>
    <col min="10763" max="11008" width="9.33203125" style="31"/>
    <col min="11009" max="11009" width="4" style="31" customWidth="1"/>
    <col min="11010" max="11010" width="27.1640625" style="31" bestFit="1" customWidth="1"/>
    <col min="11011" max="11011" width="13.6640625" style="31" bestFit="1" customWidth="1"/>
    <col min="11012" max="11013" width="11" style="31" bestFit="1" customWidth="1"/>
    <col min="11014" max="11015" width="9.5" style="31" bestFit="1" customWidth="1"/>
    <col min="11016" max="11016" width="9.5" style="31" customWidth="1"/>
    <col min="11017" max="11017" width="9.33203125" style="31"/>
    <col min="11018" max="11018" width="13.6640625" style="31" bestFit="1" customWidth="1"/>
    <col min="11019" max="11264" width="9.33203125" style="31"/>
    <col min="11265" max="11265" width="4" style="31" customWidth="1"/>
    <col min="11266" max="11266" width="27.1640625" style="31" bestFit="1" customWidth="1"/>
    <col min="11267" max="11267" width="13.6640625" style="31" bestFit="1" customWidth="1"/>
    <col min="11268" max="11269" width="11" style="31" bestFit="1" customWidth="1"/>
    <col min="11270" max="11271" width="9.5" style="31" bestFit="1" customWidth="1"/>
    <col min="11272" max="11272" width="9.5" style="31" customWidth="1"/>
    <col min="11273" max="11273" width="9.33203125" style="31"/>
    <col min="11274" max="11274" width="13.6640625" style="31" bestFit="1" customWidth="1"/>
    <col min="11275" max="11520" width="9.33203125" style="31"/>
    <col min="11521" max="11521" width="4" style="31" customWidth="1"/>
    <col min="11522" max="11522" width="27.1640625" style="31" bestFit="1" customWidth="1"/>
    <col min="11523" max="11523" width="13.6640625" style="31" bestFit="1" customWidth="1"/>
    <col min="11524" max="11525" width="11" style="31" bestFit="1" customWidth="1"/>
    <col min="11526" max="11527" width="9.5" style="31" bestFit="1" customWidth="1"/>
    <col min="11528" max="11528" width="9.5" style="31" customWidth="1"/>
    <col min="11529" max="11529" width="9.33203125" style="31"/>
    <col min="11530" max="11530" width="13.6640625" style="31" bestFit="1" customWidth="1"/>
    <col min="11531" max="11776" width="9.33203125" style="31"/>
    <col min="11777" max="11777" width="4" style="31" customWidth="1"/>
    <col min="11778" max="11778" width="27.1640625" style="31" bestFit="1" customWidth="1"/>
    <col min="11779" max="11779" width="13.6640625" style="31" bestFit="1" customWidth="1"/>
    <col min="11780" max="11781" width="11" style="31" bestFit="1" customWidth="1"/>
    <col min="11782" max="11783" width="9.5" style="31" bestFit="1" customWidth="1"/>
    <col min="11784" max="11784" width="9.5" style="31" customWidth="1"/>
    <col min="11785" max="11785" width="9.33203125" style="31"/>
    <col min="11786" max="11786" width="13.6640625" style="31" bestFit="1" customWidth="1"/>
    <col min="11787" max="12032" width="9.33203125" style="31"/>
    <col min="12033" max="12033" width="4" style="31" customWidth="1"/>
    <col min="12034" max="12034" width="27.1640625" style="31" bestFit="1" customWidth="1"/>
    <col min="12035" max="12035" width="13.6640625" style="31" bestFit="1" customWidth="1"/>
    <col min="12036" max="12037" width="11" style="31" bestFit="1" customWidth="1"/>
    <col min="12038" max="12039" width="9.5" style="31" bestFit="1" customWidth="1"/>
    <col min="12040" max="12040" width="9.5" style="31" customWidth="1"/>
    <col min="12041" max="12041" width="9.33203125" style="31"/>
    <col min="12042" max="12042" width="13.6640625" style="31" bestFit="1" customWidth="1"/>
    <col min="12043" max="12288" width="9.33203125" style="31"/>
    <col min="12289" max="12289" width="4" style="31" customWidth="1"/>
    <col min="12290" max="12290" width="27.1640625" style="31" bestFit="1" customWidth="1"/>
    <col min="12291" max="12291" width="13.6640625" style="31" bestFit="1" customWidth="1"/>
    <col min="12292" max="12293" width="11" style="31" bestFit="1" customWidth="1"/>
    <col min="12294" max="12295" width="9.5" style="31" bestFit="1" customWidth="1"/>
    <col min="12296" max="12296" width="9.5" style="31" customWidth="1"/>
    <col min="12297" max="12297" width="9.33203125" style="31"/>
    <col min="12298" max="12298" width="13.6640625" style="31" bestFit="1" customWidth="1"/>
    <col min="12299" max="12544" width="9.33203125" style="31"/>
    <col min="12545" max="12545" width="4" style="31" customWidth="1"/>
    <col min="12546" max="12546" width="27.1640625" style="31" bestFit="1" customWidth="1"/>
    <col min="12547" max="12547" width="13.6640625" style="31" bestFit="1" customWidth="1"/>
    <col min="12548" max="12549" width="11" style="31" bestFit="1" customWidth="1"/>
    <col min="12550" max="12551" width="9.5" style="31" bestFit="1" customWidth="1"/>
    <col min="12552" max="12552" width="9.5" style="31" customWidth="1"/>
    <col min="12553" max="12553" width="9.33203125" style="31"/>
    <col min="12554" max="12554" width="13.6640625" style="31" bestFit="1" customWidth="1"/>
    <col min="12555" max="12800" width="9.33203125" style="31"/>
    <col min="12801" max="12801" width="4" style="31" customWidth="1"/>
    <col min="12802" max="12802" width="27.1640625" style="31" bestFit="1" customWidth="1"/>
    <col min="12803" max="12803" width="13.6640625" style="31" bestFit="1" customWidth="1"/>
    <col min="12804" max="12805" width="11" style="31" bestFit="1" customWidth="1"/>
    <col min="12806" max="12807" width="9.5" style="31" bestFit="1" customWidth="1"/>
    <col min="12808" max="12808" width="9.5" style="31" customWidth="1"/>
    <col min="12809" max="12809" width="9.33203125" style="31"/>
    <col min="12810" max="12810" width="13.6640625" style="31" bestFit="1" customWidth="1"/>
    <col min="12811" max="13056" width="9.33203125" style="31"/>
    <col min="13057" max="13057" width="4" style="31" customWidth="1"/>
    <col min="13058" max="13058" width="27.1640625" style="31" bestFit="1" customWidth="1"/>
    <col min="13059" max="13059" width="13.6640625" style="31" bestFit="1" customWidth="1"/>
    <col min="13060" max="13061" width="11" style="31" bestFit="1" customWidth="1"/>
    <col min="13062" max="13063" width="9.5" style="31" bestFit="1" customWidth="1"/>
    <col min="13064" max="13064" width="9.5" style="31" customWidth="1"/>
    <col min="13065" max="13065" width="9.33203125" style="31"/>
    <col min="13066" max="13066" width="13.6640625" style="31" bestFit="1" customWidth="1"/>
    <col min="13067" max="13312" width="9.33203125" style="31"/>
    <col min="13313" max="13313" width="4" style="31" customWidth="1"/>
    <col min="13314" max="13314" width="27.1640625" style="31" bestFit="1" customWidth="1"/>
    <col min="13315" max="13315" width="13.6640625" style="31" bestFit="1" customWidth="1"/>
    <col min="13316" max="13317" width="11" style="31" bestFit="1" customWidth="1"/>
    <col min="13318" max="13319" width="9.5" style="31" bestFit="1" customWidth="1"/>
    <col min="13320" max="13320" width="9.5" style="31" customWidth="1"/>
    <col min="13321" max="13321" width="9.33203125" style="31"/>
    <col min="13322" max="13322" width="13.6640625" style="31" bestFit="1" customWidth="1"/>
    <col min="13323" max="13568" width="9.33203125" style="31"/>
    <col min="13569" max="13569" width="4" style="31" customWidth="1"/>
    <col min="13570" max="13570" width="27.1640625" style="31" bestFit="1" customWidth="1"/>
    <col min="13571" max="13571" width="13.6640625" style="31" bestFit="1" customWidth="1"/>
    <col min="13572" max="13573" width="11" style="31" bestFit="1" customWidth="1"/>
    <col min="13574" max="13575" width="9.5" style="31" bestFit="1" customWidth="1"/>
    <col min="13576" max="13576" width="9.5" style="31" customWidth="1"/>
    <col min="13577" max="13577" width="9.33203125" style="31"/>
    <col min="13578" max="13578" width="13.6640625" style="31" bestFit="1" customWidth="1"/>
    <col min="13579" max="13824" width="9.33203125" style="31"/>
    <col min="13825" max="13825" width="4" style="31" customWidth="1"/>
    <col min="13826" max="13826" width="27.1640625" style="31" bestFit="1" customWidth="1"/>
    <col min="13827" max="13827" width="13.6640625" style="31" bestFit="1" customWidth="1"/>
    <col min="13828" max="13829" width="11" style="31" bestFit="1" customWidth="1"/>
    <col min="13830" max="13831" width="9.5" style="31" bestFit="1" customWidth="1"/>
    <col min="13832" max="13832" width="9.5" style="31" customWidth="1"/>
    <col min="13833" max="13833" width="9.33203125" style="31"/>
    <col min="13834" max="13834" width="13.6640625" style="31" bestFit="1" customWidth="1"/>
    <col min="13835" max="14080" width="9.33203125" style="31"/>
    <col min="14081" max="14081" width="4" style="31" customWidth="1"/>
    <col min="14082" max="14082" width="27.1640625" style="31" bestFit="1" customWidth="1"/>
    <col min="14083" max="14083" width="13.6640625" style="31" bestFit="1" customWidth="1"/>
    <col min="14084" max="14085" width="11" style="31" bestFit="1" customWidth="1"/>
    <col min="14086" max="14087" width="9.5" style="31" bestFit="1" customWidth="1"/>
    <col min="14088" max="14088" width="9.5" style="31" customWidth="1"/>
    <col min="14089" max="14089" width="9.33203125" style="31"/>
    <col min="14090" max="14090" width="13.6640625" style="31" bestFit="1" customWidth="1"/>
    <col min="14091" max="14336" width="9.33203125" style="31"/>
    <col min="14337" max="14337" width="4" style="31" customWidth="1"/>
    <col min="14338" max="14338" width="27.1640625" style="31" bestFit="1" customWidth="1"/>
    <col min="14339" max="14339" width="13.6640625" style="31" bestFit="1" customWidth="1"/>
    <col min="14340" max="14341" width="11" style="31" bestFit="1" customWidth="1"/>
    <col min="14342" max="14343" width="9.5" style="31" bestFit="1" customWidth="1"/>
    <col min="14344" max="14344" width="9.5" style="31" customWidth="1"/>
    <col min="14345" max="14345" width="9.33203125" style="31"/>
    <col min="14346" max="14346" width="13.6640625" style="31" bestFit="1" customWidth="1"/>
    <col min="14347" max="14592" width="9.33203125" style="31"/>
    <col min="14593" max="14593" width="4" style="31" customWidth="1"/>
    <col min="14594" max="14594" width="27.1640625" style="31" bestFit="1" customWidth="1"/>
    <col min="14595" max="14595" width="13.6640625" style="31" bestFit="1" customWidth="1"/>
    <col min="14596" max="14597" width="11" style="31" bestFit="1" customWidth="1"/>
    <col min="14598" max="14599" width="9.5" style="31" bestFit="1" customWidth="1"/>
    <col min="14600" max="14600" width="9.5" style="31" customWidth="1"/>
    <col min="14601" max="14601" width="9.33203125" style="31"/>
    <col min="14602" max="14602" width="13.6640625" style="31" bestFit="1" customWidth="1"/>
    <col min="14603" max="14848" width="9.33203125" style="31"/>
    <col min="14849" max="14849" width="4" style="31" customWidth="1"/>
    <col min="14850" max="14850" width="27.1640625" style="31" bestFit="1" customWidth="1"/>
    <col min="14851" max="14851" width="13.6640625" style="31" bestFit="1" customWidth="1"/>
    <col min="14852" max="14853" width="11" style="31" bestFit="1" customWidth="1"/>
    <col min="14854" max="14855" width="9.5" style="31" bestFit="1" customWidth="1"/>
    <col min="14856" max="14856" width="9.5" style="31" customWidth="1"/>
    <col min="14857" max="14857" width="9.33203125" style="31"/>
    <col min="14858" max="14858" width="13.6640625" style="31" bestFit="1" customWidth="1"/>
    <col min="14859" max="15104" width="9.33203125" style="31"/>
    <col min="15105" max="15105" width="4" style="31" customWidth="1"/>
    <col min="15106" max="15106" width="27.1640625" style="31" bestFit="1" customWidth="1"/>
    <col min="15107" max="15107" width="13.6640625" style="31" bestFit="1" customWidth="1"/>
    <col min="15108" max="15109" width="11" style="31" bestFit="1" customWidth="1"/>
    <col min="15110" max="15111" width="9.5" style="31" bestFit="1" customWidth="1"/>
    <col min="15112" max="15112" width="9.5" style="31" customWidth="1"/>
    <col min="15113" max="15113" width="9.33203125" style="31"/>
    <col min="15114" max="15114" width="13.6640625" style="31" bestFit="1" customWidth="1"/>
    <col min="15115" max="15360" width="9.33203125" style="31"/>
    <col min="15361" max="15361" width="4" style="31" customWidth="1"/>
    <col min="15362" max="15362" width="27.1640625" style="31" bestFit="1" customWidth="1"/>
    <col min="15363" max="15363" width="13.6640625" style="31" bestFit="1" customWidth="1"/>
    <col min="15364" max="15365" width="11" style="31" bestFit="1" customWidth="1"/>
    <col min="15366" max="15367" width="9.5" style="31" bestFit="1" customWidth="1"/>
    <col min="15368" max="15368" width="9.5" style="31" customWidth="1"/>
    <col min="15369" max="15369" width="9.33203125" style="31"/>
    <col min="15370" max="15370" width="13.6640625" style="31" bestFit="1" customWidth="1"/>
    <col min="15371" max="15616" width="9.33203125" style="31"/>
    <col min="15617" max="15617" width="4" style="31" customWidth="1"/>
    <col min="15618" max="15618" width="27.1640625" style="31" bestFit="1" customWidth="1"/>
    <col min="15619" max="15619" width="13.6640625" style="31" bestFit="1" customWidth="1"/>
    <col min="15620" max="15621" width="11" style="31" bestFit="1" customWidth="1"/>
    <col min="15622" max="15623" width="9.5" style="31" bestFit="1" customWidth="1"/>
    <col min="15624" max="15624" width="9.5" style="31" customWidth="1"/>
    <col min="15625" max="15625" width="9.33203125" style="31"/>
    <col min="15626" max="15626" width="13.6640625" style="31" bestFit="1" customWidth="1"/>
    <col min="15627" max="15872" width="9.33203125" style="31"/>
    <col min="15873" max="15873" width="4" style="31" customWidth="1"/>
    <col min="15874" max="15874" width="27.1640625" style="31" bestFit="1" customWidth="1"/>
    <col min="15875" max="15875" width="13.6640625" style="31" bestFit="1" customWidth="1"/>
    <col min="15876" max="15877" width="11" style="31" bestFit="1" customWidth="1"/>
    <col min="15878" max="15879" width="9.5" style="31" bestFit="1" customWidth="1"/>
    <col min="15880" max="15880" width="9.5" style="31" customWidth="1"/>
    <col min="15881" max="15881" width="9.33203125" style="31"/>
    <col min="15882" max="15882" width="13.6640625" style="31" bestFit="1" customWidth="1"/>
    <col min="15883" max="16128" width="9.33203125" style="31"/>
    <col min="16129" max="16129" width="4" style="31" customWidth="1"/>
    <col min="16130" max="16130" width="27.1640625" style="31" bestFit="1" customWidth="1"/>
    <col min="16131" max="16131" width="13.6640625" style="31" bestFit="1" customWidth="1"/>
    <col min="16132" max="16133" width="11" style="31" bestFit="1" customWidth="1"/>
    <col min="16134" max="16135" width="9.5" style="31" bestFit="1" customWidth="1"/>
    <col min="16136" max="16136" width="9.5" style="31" customWidth="1"/>
    <col min="16137" max="16137" width="9.33203125" style="31"/>
    <col min="16138" max="16138" width="13.6640625" style="31" bestFit="1" customWidth="1"/>
    <col min="16139" max="16384" width="9.33203125" style="31"/>
  </cols>
  <sheetData>
    <row r="1" spans="1:10">
      <c r="A1" s="31" t="s">
        <v>287</v>
      </c>
    </row>
    <row r="3" spans="1:10">
      <c r="A3" s="32"/>
      <c r="B3" s="33"/>
      <c r="C3" s="307" t="s">
        <v>288</v>
      </c>
      <c r="D3" s="613" t="s">
        <v>289</v>
      </c>
      <c r="E3" s="614"/>
      <c r="F3" s="613" t="s">
        <v>290</v>
      </c>
      <c r="G3" s="615"/>
      <c r="H3" s="615"/>
      <c r="I3" s="614"/>
      <c r="J3" s="63" t="s">
        <v>288</v>
      </c>
    </row>
    <row r="4" spans="1:10">
      <c r="A4" s="64"/>
      <c r="B4" s="41"/>
      <c r="C4" s="60" t="s">
        <v>291</v>
      </c>
      <c r="D4" s="63" t="s">
        <v>292</v>
      </c>
      <c r="E4" s="63" t="s">
        <v>293</v>
      </c>
      <c r="F4" s="63" t="s">
        <v>292</v>
      </c>
      <c r="G4" s="63" t="s">
        <v>293</v>
      </c>
      <c r="H4" s="63" t="s">
        <v>73</v>
      </c>
      <c r="I4" s="63" t="s">
        <v>294</v>
      </c>
      <c r="J4" s="60" t="s">
        <v>295</v>
      </c>
    </row>
    <row r="5" spans="1:10">
      <c r="A5" s="308"/>
      <c r="B5" s="65"/>
      <c r="C5" s="61" t="s">
        <v>296</v>
      </c>
      <c r="D5" s="61" t="s">
        <v>297</v>
      </c>
      <c r="E5" s="61" t="s">
        <v>298</v>
      </c>
      <c r="F5" s="61" t="s">
        <v>299</v>
      </c>
      <c r="G5" s="61" t="s">
        <v>300</v>
      </c>
      <c r="H5" s="61" t="s">
        <v>301</v>
      </c>
      <c r="I5" s="61" t="s">
        <v>302</v>
      </c>
      <c r="J5" s="61" t="s">
        <v>303</v>
      </c>
    </row>
    <row r="6" spans="1:10">
      <c r="A6" s="105">
        <v>1</v>
      </c>
      <c r="B6" s="56" t="s">
        <v>0</v>
      </c>
      <c r="C6" s="63" t="str">
        <f>+IF(データ入力表!$D$54="購入者価格",データ入力表!E14,"")</f>
        <v/>
      </c>
      <c r="D6" s="28">
        <f>マージン!C4</f>
        <v>0.260828</v>
      </c>
      <c r="E6" s="28">
        <f>マージン!D4</f>
        <v>4.0828999999999997E-2</v>
      </c>
      <c r="F6" s="63" t="str">
        <f>+IF(データ入力表!$D$54="購入者価格",$C6*D6,"")</f>
        <v/>
      </c>
      <c r="G6" s="63" t="str">
        <f>+IF(データ入力表!$D$54="購入者価格",$C6*E6,"")</f>
        <v/>
      </c>
      <c r="H6" s="63">
        <f>SUM(F6:G6)</f>
        <v>0</v>
      </c>
      <c r="I6" s="63"/>
      <c r="J6" s="63">
        <f>+IF(データ入力表!$D$54="購入者価格",C6-H6+I6,データ入力表!E14)</f>
        <v>0</v>
      </c>
    </row>
    <row r="7" spans="1:10">
      <c r="A7" s="105">
        <v>2</v>
      </c>
      <c r="B7" s="56" t="s">
        <v>1</v>
      </c>
      <c r="C7" s="60" t="str">
        <f>+IF(データ入力表!$D$54="購入者価格",データ入力表!E15,"")</f>
        <v/>
      </c>
      <c r="D7" s="3">
        <f>マージン!C5</f>
        <v>0.217977</v>
      </c>
      <c r="E7" s="3">
        <f>マージン!D5</f>
        <v>3.1805E-2</v>
      </c>
      <c r="F7" s="60" t="str">
        <f>+IF(データ入力表!$D$54="購入者価格",$C7*D7,"")</f>
        <v/>
      </c>
      <c r="G7" s="60" t="str">
        <f>+IF(データ入力表!$D$54="購入者価格",$C7*E7,"")</f>
        <v/>
      </c>
      <c r="H7" s="60">
        <f t="shared" ref="H7:H41" si="0">SUM(F7:G7)</f>
        <v>0</v>
      </c>
      <c r="I7" s="60"/>
      <c r="J7" s="60">
        <f>+IF(データ入力表!$D$54="購入者価格",C7-H7+I7,データ入力表!E15)</f>
        <v>0</v>
      </c>
    </row>
    <row r="8" spans="1:10">
      <c r="A8" s="105">
        <v>3</v>
      </c>
      <c r="B8" s="56" t="s">
        <v>2</v>
      </c>
      <c r="C8" s="60" t="str">
        <f>+IF(データ入力表!$D$54="購入者価格",データ入力表!E16,"")</f>
        <v/>
      </c>
      <c r="D8" s="3">
        <f>マージン!C6</f>
        <v>0.24929999999999999</v>
      </c>
      <c r="E8" s="3">
        <f>マージン!D6</f>
        <v>3.3307999999999997E-2</v>
      </c>
      <c r="F8" s="60" t="str">
        <f>+IF(データ入力表!$D$54="購入者価格",$C8*D8,"")</f>
        <v/>
      </c>
      <c r="G8" s="60" t="str">
        <f>+IF(データ入力表!$D$54="購入者価格",$C8*E8,"")</f>
        <v/>
      </c>
      <c r="H8" s="60">
        <f t="shared" si="0"/>
        <v>0</v>
      </c>
      <c r="I8" s="60"/>
      <c r="J8" s="60">
        <f>+IF(データ入力表!$D$54="購入者価格",C8-H8+I8,データ入力表!E16)</f>
        <v>0</v>
      </c>
    </row>
    <row r="9" spans="1:10">
      <c r="A9" s="105">
        <v>6</v>
      </c>
      <c r="B9" s="56" t="s">
        <v>3</v>
      </c>
      <c r="C9" s="60" t="str">
        <f>+IF(データ入力表!$D$54="購入者価格",データ入力表!E17,"")</f>
        <v/>
      </c>
      <c r="D9" s="3">
        <f>マージン!C7</f>
        <v>2.2527999999999999E-2</v>
      </c>
      <c r="E9" s="3">
        <f>マージン!D7</f>
        <v>6.6403000000000004E-2</v>
      </c>
      <c r="F9" s="60" t="str">
        <f>+IF(データ入力表!$D$54="購入者価格",$C9*D9,"")</f>
        <v/>
      </c>
      <c r="G9" s="60" t="str">
        <f>+IF(データ入力表!$D$54="購入者価格",$C9*E9,"")</f>
        <v/>
      </c>
      <c r="H9" s="60">
        <f t="shared" si="0"/>
        <v>0</v>
      </c>
      <c r="I9" s="60"/>
      <c r="J9" s="60">
        <f>+IF(データ入力表!$D$54="購入者価格",C9-H9+I9,データ入力表!E17)</f>
        <v>0</v>
      </c>
    </row>
    <row r="10" spans="1:10">
      <c r="A10" s="105">
        <v>11</v>
      </c>
      <c r="B10" s="56" t="s">
        <v>4</v>
      </c>
      <c r="C10" s="60" t="str">
        <f>+IF(データ入力表!$D$54="購入者価格",データ入力表!E18,"")</f>
        <v/>
      </c>
      <c r="D10" s="3">
        <f>マージン!C8</f>
        <v>0.322575</v>
      </c>
      <c r="E10" s="3">
        <f>マージン!D8</f>
        <v>3.2170999999999998E-2</v>
      </c>
      <c r="F10" s="60" t="str">
        <f>+IF(データ入力表!$D$54="購入者価格",$C10*D10,"")</f>
        <v/>
      </c>
      <c r="G10" s="60" t="str">
        <f>+IF(データ入力表!$D$54="購入者価格",$C10*E10,"")</f>
        <v/>
      </c>
      <c r="H10" s="60">
        <f t="shared" si="0"/>
        <v>0</v>
      </c>
      <c r="I10" s="60"/>
      <c r="J10" s="60">
        <f>+IF(データ入力表!$D$54="購入者価格",C10-H10+I10,データ入力表!E18)</f>
        <v>0</v>
      </c>
    </row>
    <row r="11" spans="1:10">
      <c r="A11" s="78">
        <v>15</v>
      </c>
      <c r="B11" s="57" t="s">
        <v>5</v>
      </c>
      <c r="C11" s="67" t="str">
        <f>+IF(データ入力表!$D$54="購入者価格",データ入力表!E19,"")</f>
        <v/>
      </c>
      <c r="D11" s="5">
        <f>マージン!C9</f>
        <v>0.43944899999999998</v>
      </c>
      <c r="E11" s="5">
        <f>マージン!D9</f>
        <v>2.4549000000000001E-2</v>
      </c>
      <c r="F11" s="67" t="str">
        <f>+IF(データ入力表!$D$54="購入者価格",$C11*D11,"")</f>
        <v/>
      </c>
      <c r="G11" s="67" t="str">
        <f>+IF(データ入力表!$D$54="購入者価格",$C11*E11,"")</f>
        <v/>
      </c>
      <c r="H11" s="67">
        <f t="shared" si="0"/>
        <v>0</v>
      </c>
      <c r="I11" s="67"/>
      <c r="J11" s="67">
        <f>+IF(データ入力表!$D$54="購入者価格",C11-H11+I11,データ入力表!E19)</f>
        <v>0</v>
      </c>
    </row>
    <row r="12" spans="1:10">
      <c r="A12" s="105">
        <v>16</v>
      </c>
      <c r="B12" s="56" t="s">
        <v>6</v>
      </c>
      <c r="C12" s="60" t="str">
        <f>+IF(データ入力表!$D$54="購入者価格",データ入力表!E20,"")</f>
        <v/>
      </c>
      <c r="D12" s="3">
        <f>マージン!C10</f>
        <v>0.23349700000000001</v>
      </c>
      <c r="E12" s="3">
        <f>マージン!D10</f>
        <v>5.8004E-2</v>
      </c>
      <c r="F12" s="60" t="str">
        <f>+IF(データ入力表!$D$54="購入者価格",$C12*D12,"")</f>
        <v/>
      </c>
      <c r="G12" s="60" t="str">
        <f>+IF(データ入力表!$D$54="購入者価格",$C12*E12,"")</f>
        <v/>
      </c>
      <c r="H12" s="60">
        <f t="shared" si="0"/>
        <v>0</v>
      </c>
      <c r="I12" s="60"/>
      <c r="J12" s="60">
        <f>+IF(データ入力表!$D$54="購入者価格",C12-H12+I12,データ入力表!E20)</f>
        <v>0</v>
      </c>
    </row>
    <row r="13" spans="1:10">
      <c r="A13" s="105">
        <v>20</v>
      </c>
      <c r="B13" s="56" t="s">
        <v>7</v>
      </c>
      <c r="C13" s="60" t="str">
        <f>+IF(データ入力表!$D$54="購入者価格",データ入力表!E21,"")</f>
        <v/>
      </c>
      <c r="D13" s="3">
        <f>マージン!C11</f>
        <v>0.200295</v>
      </c>
      <c r="E13" s="3">
        <f>マージン!D11</f>
        <v>2.6939000000000001E-2</v>
      </c>
      <c r="F13" s="60" t="str">
        <f>+IF(データ入力表!$D$54="購入者価格",$C13*D13,"")</f>
        <v/>
      </c>
      <c r="G13" s="60" t="str">
        <f>+IF(データ入力表!$D$54="購入者価格",$C13*E13,"")</f>
        <v/>
      </c>
      <c r="H13" s="60">
        <f t="shared" si="0"/>
        <v>0</v>
      </c>
      <c r="I13" s="60"/>
      <c r="J13" s="60">
        <f>+IF(データ入力表!$D$54="購入者価格",C13-H13+I13,データ入力表!E21)</f>
        <v>0</v>
      </c>
    </row>
    <row r="14" spans="1:10">
      <c r="A14" s="105">
        <v>21</v>
      </c>
      <c r="B14" s="56" t="s">
        <v>8</v>
      </c>
      <c r="C14" s="60" t="str">
        <f>+IF(データ入力表!$D$54="購入者価格",データ入力表!E22,"")</f>
        <v/>
      </c>
      <c r="D14" s="3">
        <f>マージン!C12</f>
        <v>0.19636400000000001</v>
      </c>
      <c r="E14" s="3">
        <f>マージン!D12</f>
        <v>2.1218999999999998E-2</v>
      </c>
      <c r="F14" s="60" t="str">
        <f>+IF(データ入力表!$D$54="購入者価格",$C14*D14,"")</f>
        <v/>
      </c>
      <c r="G14" s="60" t="str">
        <f>+IF(データ入力表!$D$54="購入者価格",$C14*E14,"")</f>
        <v/>
      </c>
      <c r="H14" s="60">
        <f t="shared" si="0"/>
        <v>0</v>
      </c>
      <c r="I14" s="60"/>
      <c r="J14" s="60">
        <f>+IF(データ入力表!$D$54="購入者価格",C14-H14+I14,データ入力表!E22)</f>
        <v>0</v>
      </c>
    </row>
    <row r="15" spans="1:10">
      <c r="A15" s="79">
        <v>25</v>
      </c>
      <c r="B15" s="58" t="s">
        <v>9</v>
      </c>
      <c r="C15" s="68" t="str">
        <f>+IF(データ入力表!$D$54="購入者価格",データ入力表!E23,"")</f>
        <v/>
      </c>
      <c r="D15" s="6">
        <f>マージン!C13</f>
        <v>0.174404</v>
      </c>
      <c r="E15" s="6">
        <f>マージン!D13</f>
        <v>5.2554999999999998E-2</v>
      </c>
      <c r="F15" s="68" t="str">
        <f>+IF(データ入力表!$D$54="購入者価格",$C15*D15,"")</f>
        <v/>
      </c>
      <c r="G15" s="68" t="str">
        <f>+IF(データ入力表!$D$54="購入者価格",$C15*E15,"")</f>
        <v/>
      </c>
      <c r="H15" s="68">
        <f t="shared" si="0"/>
        <v>0</v>
      </c>
      <c r="I15" s="68"/>
      <c r="J15" s="68">
        <f>+IF(データ入力表!$D$54="購入者価格",C15-H15+I15,データ入力表!E23)</f>
        <v>0</v>
      </c>
    </row>
    <row r="16" spans="1:10">
      <c r="A16" s="105">
        <v>26</v>
      </c>
      <c r="B16" s="56" t="s">
        <v>10</v>
      </c>
      <c r="C16" s="60" t="str">
        <f>+IF(データ入力表!$D$54="購入者価格",データ入力表!E24,"")</f>
        <v/>
      </c>
      <c r="D16" s="3">
        <f>マージン!C14</f>
        <v>5.9151000000000002E-2</v>
      </c>
      <c r="E16" s="3">
        <f>マージン!D14</f>
        <v>2.7078000000000001E-2</v>
      </c>
      <c r="F16" s="60" t="str">
        <f>+IF(データ入力表!$D$54="購入者価格",$C16*D16,"")</f>
        <v/>
      </c>
      <c r="G16" s="60" t="str">
        <f>+IF(データ入力表!$D$54="購入者価格",$C16*E16,"")</f>
        <v/>
      </c>
      <c r="H16" s="60">
        <f t="shared" si="0"/>
        <v>0</v>
      </c>
      <c r="I16" s="60"/>
      <c r="J16" s="60">
        <f>+IF(データ入力表!$D$54="購入者価格",C16-H16+I16,データ入力表!E24)</f>
        <v>0</v>
      </c>
    </row>
    <row r="17" spans="1:10">
      <c r="A17" s="105">
        <v>27</v>
      </c>
      <c r="B17" s="56" t="s">
        <v>11</v>
      </c>
      <c r="C17" s="60" t="str">
        <f>+IF(データ入力表!$D$54="購入者価格",データ入力表!E25,"")</f>
        <v/>
      </c>
      <c r="D17" s="3">
        <f>マージン!C15</f>
        <v>0.101621</v>
      </c>
      <c r="E17" s="3">
        <f>マージン!D15</f>
        <v>2.9412000000000001E-2</v>
      </c>
      <c r="F17" s="60" t="str">
        <f>+IF(データ入力表!$D$54="購入者価格",$C17*D17,"")</f>
        <v/>
      </c>
      <c r="G17" s="60" t="str">
        <f>+IF(データ入力表!$D$54="購入者価格",$C17*E17,"")</f>
        <v/>
      </c>
      <c r="H17" s="60">
        <f t="shared" si="0"/>
        <v>0</v>
      </c>
      <c r="I17" s="60"/>
      <c r="J17" s="60">
        <f>+IF(データ入力表!$D$54="購入者価格",C17-H17+I17,データ入力表!E25)</f>
        <v>0</v>
      </c>
    </row>
    <row r="18" spans="1:10">
      <c r="A18" s="105">
        <v>28</v>
      </c>
      <c r="B18" s="56" t="s">
        <v>12</v>
      </c>
      <c r="C18" s="60" t="str">
        <f>+IF(データ入力表!$D$54="購入者価格",データ入力表!E26,"")</f>
        <v/>
      </c>
      <c r="D18" s="3">
        <f>マージン!C16</f>
        <v>0.13281599999999999</v>
      </c>
      <c r="E18" s="3">
        <f>マージン!D16</f>
        <v>4.3831000000000002E-2</v>
      </c>
      <c r="F18" s="60" t="str">
        <f>+IF(データ入力表!$D$54="購入者価格",$C18*D18,"")</f>
        <v/>
      </c>
      <c r="G18" s="60" t="str">
        <f>+IF(データ入力表!$D$54="購入者価格",$C18*E18,"")</f>
        <v/>
      </c>
      <c r="H18" s="60">
        <f t="shared" si="0"/>
        <v>0</v>
      </c>
      <c r="I18" s="60"/>
      <c r="J18" s="60">
        <f>+IF(データ入力表!$D$54="購入者価格",C18-H18+I18,データ入力表!E26)</f>
        <v>0</v>
      </c>
    </row>
    <row r="19" spans="1:10">
      <c r="A19" s="105">
        <v>29</v>
      </c>
      <c r="B19" s="56" t="s">
        <v>13</v>
      </c>
      <c r="C19" s="60" t="str">
        <f>+IF(データ入力表!$D$54="購入者価格",データ入力表!E27,"")</f>
        <v/>
      </c>
      <c r="D19" s="3">
        <f>マージン!C17</f>
        <v>0.129495</v>
      </c>
      <c r="E19" s="3">
        <f>マージン!D17</f>
        <v>1.2626E-2</v>
      </c>
      <c r="F19" s="60" t="str">
        <f>+IF(データ入力表!$D$54="購入者価格",$C19*D19,"")</f>
        <v/>
      </c>
      <c r="G19" s="60" t="str">
        <f>+IF(データ入力表!$D$54="購入者価格",$C19*E19,"")</f>
        <v/>
      </c>
      <c r="H19" s="60">
        <f t="shared" si="0"/>
        <v>0</v>
      </c>
      <c r="I19" s="60"/>
      <c r="J19" s="60">
        <f>+IF(データ入力表!$D$54="購入者価格",C19-H19+I19,データ入力表!E27)</f>
        <v>0</v>
      </c>
    </row>
    <row r="20" spans="1:10">
      <c r="A20" s="105">
        <v>32</v>
      </c>
      <c r="B20" s="56" t="s">
        <v>16</v>
      </c>
      <c r="C20" s="60" t="str">
        <f>+IF(データ入力表!$D$54="購入者価格",データ入力表!E28,"")</f>
        <v/>
      </c>
      <c r="D20" s="3">
        <f>マージン!C18</f>
        <v>5.8937000000000003E-2</v>
      </c>
      <c r="E20" s="3">
        <f>マージン!D18</f>
        <v>9.5119999999999996E-3</v>
      </c>
      <c r="F20" s="60" t="str">
        <f>+IF(データ入力表!$D$54="購入者価格",$C20*D20,"")</f>
        <v/>
      </c>
      <c r="G20" s="60" t="str">
        <f>+IF(データ入力表!$D$54="購入者価格",$C20*E20,"")</f>
        <v/>
      </c>
      <c r="H20" s="60">
        <f t="shared" si="0"/>
        <v>0</v>
      </c>
      <c r="I20" s="60"/>
      <c r="J20" s="60">
        <f>+IF(データ入力表!$D$54="購入者価格",C20-H20+I20,データ入力表!E28)</f>
        <v>0</v>
      </c>
    </row>
    <row r="21" spans="1:10">
      <c r="A21" s="78">
        <v>33</v>
      </c>
      <c r="B21" s="57" t="s">
        <v>14</v>
      </c>
      <c r="C21" s="67" t="str">
        <f>+IF(データ入力表!$D$54="購入者価格",データ入力表!E29,"")</f>
        <v/>
      </c>
      <c r="D21" s="5">
        <f>マージン!C19</f>
        <v>0.17344699999999999</v>
      </c>
      <c r="E21" s="5">
        <f>マージン!D19</f>
        <v>9.1140000000000006E-3</v>
      </c>
      <c r="F21" s="67" t="str">
        <f>+IF(データ入力表!$D$54="購入者価格",$C21*D21,"")</f>
        <v/>
      </c>
      <c r="G21" s="67" t="str">
        <f>+IF(データ入力表!$D$54="購入者価格",$C21*E21,"")</f>
        <v/>
      </c>
      <c r="H21" s="67">
        <f t="shared" si="0"/>
        <v>0</v>
      </c>
      <c r="I21" s="67"/>
      <c r="J21" s="67">
        <f>+IF(データ入力表!$D$54="購入者価格",C21-H21+I21,データ入力表!E29)</f>
        <v>0</v>
      </c>
    </row>
    <row r="22" spans="1:10">
      <c r="A22" s="105">
        <v>34</v>
      </c>
      <c r="B22" s="56" t="s">
        <v>15</v>
      </c>
      <c r="C22" s="60" t="str">
        <f>+IF(データ入力表!$D$54="購入者価格",データ入力表!E30,"")</f>
        <v/>
      </c>
      <c r="D22" s="3">
        <f>マージン!C20</f>
        <v>0.17793400000000001</v>
      </c>
      <c r="E22" s="3">
        <f>マージン!D20</f>
        <v>7.9089999999999994E-3</v>
      </c>
      <c r="F22" s="60" t="str">
        <f>+IF(データ入力表!$D$54="購入者価格",$C22*D22,"")</f>
        <v/>
      </c>
      <c r="G22" s="60" t="str">
        <f>+IF(データ入力表!$D$54="購入者価格",$C22*E22,"")</f>
        <v/>
      </c>
      <c r="H22" s="60">
        <f t="shared" si="0"/>
        <v>0</v>
      </c>
      <c r="I22" s="60"/>
      <c r="J22" s="60">
        <f>+IF(データ入力表!$D$54="購入者価格",C22-H22+I22,データ入力表!E30)</f>
        <v>0</v>
      </c>
    </row>
    <row r="23" spans="1:10">
      <c r="A23" s="105">
        <v>35</v>
      </c>
      <c r="B23" s="56" t="s">
        <v>17</v>
      </c>
      <c r="C23" s="60" t="str">
        <f>+IF(データ入力表!$D$54="購入者価格",データ入力表!E31,"")</f>
        <v/>
      </c>
      <c r="D23" s="3">
        <f>マージン!C21</f>
        <v>8.6643999999999999E-2</v>
      </c>
      <c r="E23" s="3">
        <f>マージン!D21</f>
        <v>1.5744000000000001E-2</v>
      </c>
      <c r="F23" s="60" t="str">
        <f>+IF(データ入力表!$D$54="購入者価格",$C23*D23,"")</f>
        <v/>
      </c>
      <c r="G23" s="60" t="str">
        <f>+IF(データ入力表!$D$54="購入者価格",$C23*E23,"")</f>
        <v/>
      </c>
      <c r="H23" s="60">
        <f t="shared" si="0"/>
        <v>0</v>
      </c>
      <c r="I23" s="60"/>
      <c r="J23" s="60">
        <f>+IF(データ入力表!$D$54="購入者価格",C23-H23+I23,データ入力表!E31)</f>
        <v>0</v>
      </c>
    </row>
    <row r="24" spans="1:10">
      <c r="A24" s="105">
        <v>39</v>
      </c>
      <c r="B24" s="56" t="s">
        <v>18</v>
      </c>
      <c r="C24" s="60" t="str">
        <f>+IF(データ入力表!$D$54="購入者価格",データ入力表!E32,"")</f>
        <v/>
      </c>
      <c r="D24" s="3">
        <f>マージン!C22</f>
        <v>0.249781</v>
      </c>
      <c r="E24" s="3">
        <f>マージン!D22</f>
        <v>3.3061E-2</v>
      </c>
      <c r="F24" s="60" t="str">
        <f>+IF(データ入力表!$D$54="購入者価格",$C24*D24,"")</f>
        <v/>
      </c>
      <c r="G24" s="60" t="str">
        <f>+IF(データ入力表!$D$54="購入者価格",$C24*E24,"")</f>
        <v/>
      </c>
      <c r="H24" s="60">
        <f t="shared" si="0"/>
        <v>0</v>
      </c>
      <c r="I24" s="60"/>
      <c r="J24" s="60">
        <f>+IF(データ入力表!$D$54="購入者価格",C24-H24+I24,データ入力表!E32)</f>
        <v>0</v>
      </c>
    </row>
    <row r="25" spans="1:10">
      <c r="A25" s="79">
        <v>41</v>
      </c>
      <c r="B25" s="58" t="s">
        <v>19</v>
      </c>
      <c r="C25" s="68" t="str">
        <f>+IF(データ入力表!$D$54="購入者価格",データ入力表!E33,"")</f>
        <v/>
      </c>
      <c r="D25" s="6">
        <f>マージン!C23</f>
        <v>0</v>
      </c>
      <c r="E25" s="6">
        <f>マージン!D23</f>
        <v>0</v>
      </c>
      <c r="F25" s="68" t="str">
        <f>+IF(データ入力表!$D$54="購入者価格",$C25*D25,"")</f>
        <v/>
      </c>
      <c r="G25" s="68" t="str">
        <f>+IF(データ入力表!$D$54="購入者価格",$C25*E25,"")</f>
        <v/>
      </c>
      <c r="H25" s="68">
        <f t="shared" si="0"/>
        <v>0</v>
      </c>
      <c r="I25" s="68"/>
      <c r="J25" s="68">
        <f>+IF(データ入力表!$D$54="購入者価格",C25-H25+I25,データ入力表!E33)</f>
        <v>0</v>
      </c>
    </row>
    <row r="26" spans="1:10">
      <c r="A26" s="105">
        <v>46</v>
      </c>
      <c r="B26" s="56" t="s">
        <v>20</v>
      </c>
      <c r="C26" s="60" t="str">
        <f>+IF(データ入力表!$D$54="購入者価格",データ入力表!E34,"")</f>
        <v/>
      </c>
      <c r="D26" s="3">
        <f>マージン!C24</f>
        <v>0</v>
      </c>
      <c r="E26" s="3">
        <f>マージン!D24</f>
        <v>0</v>
      </c>
      <c r="F26" s="60" t="str">
        <f>+IF(データ入力表!$D$54="購入者価格",$C26*D26,"")</f>
        <v/>
      </c>
      <c r="G26" s="60" t="str">
        <f>+IF(データ入力表!$D$54="購入者価格",$C26*E26,"")</f>
        <v/>
      </c>
      <c r="H26" s="60">
        <f t="shared" si="0"/>
        <v>0</v>
      </c>
      <c r="I26" s="60"/>
      <c r="J26" s="60">
        <f>+IF(データ入力表!$D$54="購入者価格",C26-H26+I26,データ入力表!E34)</f>
        <v>0</v>
      </c>
    </row>
    <row r="27" spans="1:10">
      <c r="A27" s="105">
        <v>47</v>
      </c>
      <c r="B27" s="56" t="s">
        <v>153</v>
      </c>
      <c r="C27" s="60" t="str">
        <f>+IF(データ入力表!$D$54="購入者価格",データ入力表!E35,"")</f>
        <v/>
      </c>
      <c r="D27" s="3">
        <f>マージン!C25</f>
        <v>0</v>
      </c>
      <c r="E27" s="3">
        <f>マージン!D25</f>
        <v>0</v>
      </c>
      <c r="F27" s="60" t="str">
        <f>+IF(データ入力表!$D$54="購入者価格",$C27*D27,"")</f>
        <v/>
      </c>
      <c r="G27" s="60" t="str">
        <f>+IF(データ入力表!$D$54="購入者価格",$C27*E27,"")</f>
        <v/>
      </c>
      <c r="H27" s="60">
        <f t="shared" si="0"/>
        <v>0</v>
      </c>
      <c r="I27" s="60"/>
      <c r="J27" s="60">
        <f>+IF(データ入力表!$D$54="購入者価格",C27-H27+I27,データ入力表!E35)</f>
        <v>0</v>
      </c>
    </row>
    <row r="28" spans="1:10">
      <c r="A28" s="105">
        <v>48</v>
      </c>
      <c r="B28" s="56" t="s">
        <v>154</v>
      </c>
      <c r="C28" s="60" t="str">
        <f>+IF(データ入力表!$D$54="購入者価格",データ入力表!E36,"")</f>
        <v/>
      </c>
      <c r="D28" s="3">
        <f>マージン!C26</f>
        <v>0</v>
      </c>
      <c r="E28" s="3">
        <f>マージン!D26</f>
        <v>0</v>
      </c>
      <c r="F28" s="60" t="str">
        <f>+IF(データ入力表!$D$54="購入者価格",$C28*D28,"")</f>
        <v/>
      </c>
      <c r="G28" s="60" t="str">
        <f>+IF(データ入力表!$D$54="購入者価格",$C28*E28,"")</f>
        <v/>
      </c>
      <c r="H28" s="60">
        <f t="shared" si="0"/>
        <v>0</v>
      </c>
      <c r="I28" s="60"/>
      <c r="J28" s="60">
        <f>+IF(データ入力表!$D$54="購入者価格",C28-H28+I28,データ入力表!E36)</f>
        <v>0</v>
      </c>
    </row>
    <row r="29" spans="1:10">
      <c r="A29" s="105">
        <v>51</v>
      </c>
      <c r="B29" s="56" t="s">
        <v>21</v>
      </c>
      <c r="C29" s="60" t="str">
        <f>+IF(データ入力表!$D$54="購入者価格",データ入力表!E37,"")</f>
        <v/>
      </c>
      <c r="D29" s="309"/>
      <c r="E29" s="3">
        <f>マージン!D27</f>
        <v>0</v>
      </c>
      <c r="F29" s="310"/>
      <c r="G29" s="60" t="str">
        <f>+IF(データ入力表!$D$54="購入者価格",$C29*E29,"")</f>
        <v/>
      </c>
      <c r="H29" s="60">
        <f t="shared" si="0"/>
        <v>0</v>
      </c>
      <c r="I29" s="60">
        <f>+F42</f>
        <v>0</v>
      </c>
      <c r="J29" s="60">
        <f>+IF(データ入力表!$D$54="購入者価格",C29-H29+I29,データ入力表!E37)</f>
        <v>0</v>
      </c>
    </row>
    <row r="30" spans="1:10">
      <c r="A30" s="105">
        <v>53</v>
      </c>
      <c r="B30" s="56" t="s">
        <v>22</v>
      </c>
      <c r="C30" s="60" t="str">
        <f>+IF(データ入力表!$D$54="購入者価格",データ入力表!E38,"")</f>
        <v/>
      </c>
      <c r="D30" s="3">
        <f>マージン!C28</f>
        <v>0</v>
      </c>
      <c r="E30" s="3">
        <f>マージン!D28</f>
        <v>0</v>
      </c>
      <c r="F30" s="60" t="str">
        <f>+IF(データ入力表!$D$54="購入者価格",$C30*D30,"")</f>
        <v/>
      </c>
      <c r="G30" s="60" t="str">
        <f>+IF(データ入力表!$D$54="購入者価格",$C30*E30,"")</f>
        <v/>
      </c>
      <c r="H30" s="60">
        <f t="shared" si="0"/>
        <v>0</v>
      </c>
      <c r="I30" s="60"/>
      <c r="J30" s="60">
        <f>+IF(データ入力表!$D$54="購入者価格",C30-H30+I30,データ入力表!E38)</f>
        <v>0</v>
      </c>
    </row>
    <row r="31" spans="1:10">
      <c r="A31" s="78">
        <v>55</v>
      </c>
      <c r="B31" s="57" t="s">
        <v>23</v>
      </c>
      <c r="C31" s="67" t="str">
        <f>+IF(データ入力表!$D$54="購入者価格",データ入力表!E39,"")</f>
        <v/>
      </c>
      <c r="D31" s="5">
        <f>マージン!C29</f>
        <v>0</v>
      </c>
      <c r="E31" s="5">
        <f>マージン!D29</f>
        <v>0</v>
      </c>
      <c r="F31" s="67" t="str">
        <f>+IF(データ入力表!$D$54="購入者価格",$C31*D31,"")</f>
        <v/>
      </c>
      <c r="G31" s="67" t="str">
        <f>+IF(データ入力表!$D$54="購入者価格",$C31*E31,"")</f>
        <v/>
      </c>
      <c r="H31" s="67">
        <f t="shared" si="0"/>
        <v>0</v>
      </c>
      <c r="I31" s="67"/>
      <c r="J31" s="67">
        <f>+IF(データ入力表!$D$54="購入者価格",C31-H31+I31,データ入力表!E39)</f>
        <v>0</v>
      </c>
    </row>
    <row r="32" spans="1:10">
      <c r="A32" s="105">
        <v>57</v>
      </c>
      <c r="B32" s="56" t="s">
        <v>163</v>
      </c>
      <c r="C32" s="60" t="str">
        <f>+IF(データ入力表!$D$54="購入者価格",データ入力表!E40,"")</f>
        <v/>
      </c>
      <c r="D32" s="3">
        <f>マージン!C30</f>
        <v>0</v>
      </c>
      <c r="E32" s="309"/>
      <c r="F32" s="67" t="str">
        <f>+IF(データ入力表!$D$54="購入者価格",$C32*D32,"")</f>
        <v/>
      </c>
      <c r="G32" s="310"/>
      <c r="H32" s="60">
        <f t="shared" si="0"/>
        <v>0</v>
      </c>
      <c r="I32" s="60">
        <f>+G42</f>
        <v>0</v>
      </c>
      <c r="J32" s="60">
        <f>+IF(データ入力表!$D$54="購入者価格",C32-H32+I32,データ入力表!E40)</f>
        <v>0</v>
      </c>
    </row>
    <row r="33" spans="1:10">
      <c r="A33" s="105">
        <v>59</v>
      </c>
      <c r="B33" s="56" t="s">
        <v>25</v>
      </c>
      <c r="C33" s="60" t="str">
        <f>+IF(データ入力表!$D$54="購入者価格",データ入力表!E41,"")</f>
        <v/>
      </c>
      <c r="D33" s="3">
        <f>マージン!C31</f>
        <v>4.1769000000000001E-2</v>
      </c>
      <c r="E33" s="3">
        <f>マージン!D31</f>
        <v>4.1079999999999997E-3</v>
      </c>
      <c r="F33" s="60" t="str">
        <f>+IF(データ入力表!$D$54="購入者価格",$C33*D33,"")</f>
        <v/>
      </c>
      <c r="G33" s="60" t="str">
        <f>+IF(データ入力表!$D$54="購入者価格",$C33*E33,"")</f>
        <v/>
      </c>
      <c r="H33" s="60">
        <f t="shared" si="0"/>
        <v>0</v>
      </c>
      <c r="I33" s="60"/>
      <c r="J33" s="60">
        <f>+IF(データ入力表!$D$54="購入者価格",C33-H33+I33,データ入力表!E41)</f>
        <v>0</v>
      </c>
    </row>
    <row r="34" spans="1:10">
      <c r="A34" s="105">
        <v>61</v>
      </c>
      <c r="B34" s="56" t="s">
        <v>26</v>
      </c>
      <c r="C34" s="60" t="str">
        <f>+IF(データ入力表!$D$54="購入者価格",データ入力表!E42,"")</f>
        <v/>
      </c>
      <c r="D34" s="3">
        <f>マージン!C32</f>
        <v>0</v>
      </c>
      <c r="E34" s="3">
        <f>マージン!D32</f>
        <v>0</v>
      </c>
      <c r="F34" s="60" t="str">
        <f>+IF(データ入力表!$D$54="購入者価格",$C34*D34,"")</f>
        <v/>
      </c>
      <c r="G34" s="60" t="str">
        <f>+IF(データ入力表!$D$54="購入者価格",$C34*E34,"")</f>
        <v/>
      </c>
      <c r="H34" s="60">
        <f t="shared" si="0"/>
        <v>0</v>
      </c>
      <c r="I34" s="60"/>
      <c r="J34" s="60">
        <f>+IF(データ入力表!$D$54="購入者価格",C34-H34+I34,データ入力表!E42)</f>
        <v>0</v>
      </c>
    </row>
    <row r="35" spans="1:10">
      <c r="A35" s="79">
        <v>63</v>
      </c>
      <c r="B35" s="58" t="s">
        <v>27</v>
      </c>
      <c r="C35" s="68" t="str">
        <f>+IF(データ入力表!$D$54="購入者価格",データ入力表!E43,"")</f>
        <v/>
      </c>
      <c r="D35" s="6">
        <f>マージン!C33</f>
        <v>0</v>
      </c>
      <c r="E35" s="6">
        <f>マージン!D33</f>
        <v>1.4E-5</v>
      </c>
      <c r="F35" s="68" t="str">
        <f>+IF(データ入力表!$D$54="購入者価格",$C35*D35,"")</f>
        <v/>
      </c>
      <c r="G35" s="68" t="str">
        <f>+IF(データ入力表!$D$54="購入者価格",$C35*E35,"")</f>
        <v/>
      </c>
      <c r="H35" s="68">
        <f t="shared" si="0"/>
        <v>0</v>
      </c>
      <c r="I35" s="68"/>
      <c r="J35" s="68">
        <f>+IF(データ入力表!$D$54="購入者価格",C35-H35+I35,データ入力表!E43)</f>
        <v>0</v>
      </c>
    </row>
    <row r="36" spans="1:10">
      <c r="A36" s="78">
        <v>64</v>
      </c>
      <c r="B36" s="57" t="s">
        <v>157</v>
      </c>
      <c r="C36" s="67" t="str">
        <f>+IF(データ入力表!$D$54="購入者価格",データ入力表!E44,"")</f>
        <v/>
      </c>
      <c r="D36" s="5">
        <f>マージン!C34</f>
        <v>0</v>
      </c>
      <c r="E36" s="5">
        <f>マージン!D34</f>
        <v>0</v>
      </c>
      <c r="F36" s="67" t="str">
        <f>+IF(データ入力表!$D$54="購入者価格",$C36*D36,"")</f>
        <v/>
      </c>
      <c r="G36" s="67" t="str">
        <f>+IF(データ入力表!$D$54="購入者価格",$C36*E36,"")</f>
        <v/>
      </c>
      <c r="H36" s="67">
        <f t="shared" si="0"/>
        <v>0</v>
      </c>
      <c r="I36" s="67"/>
      <c r="J36" s="67">
        <f>+IF(データ入力表!$D$54="購入者価格",C36-H36+I36,データ入力表!E44)</f>
        <v>0</v>
      </c>
    </row>
    <row r="37" spans="1:10">
      <c r="A37" s="105">
        <v>65</v>
      </c>
      <c r="B37" s="56" t="s">
        <v>158</v>
      </c>
      <c r="C37" s="60" t="str">
        <f>+IF(データ入力表!$D$54="購入者価格",データ入力表!E45,"")</f>
        <v/>
      </c>
      <c r="D37" s="3">
        <f>マージン!C35</f>
        <v>0</v>
      </c>
      <c r="E37" s="3">
        <f>マージン!D35</f>
        <v>0</v>
      </c>
      <c r="F37" s="60" t="str">
        <f>+IF(データ入力表!$D$54="購入者価格",$C37*D37,"")</f>
        <v/>
      </c>
      <c r="G37" s="60" t="str">
        <f>+IF(データ入力表!$D$54="購入者価格",$C37*E37,"")</f>
        <v/>
      </c>
      <c r="H37" s="60">
        <f t="shared" si="0"/>
        <v>0</v>
      </c>
      <c r="I37" s="60"/>
      <c r="J37" s="60">
        <f>+IF(データ入力表!$D$54="購入者価格",C37-H37+I37,データ入力表!E45)</f>
        <v>0</v>
      </c>
    </row>
    <row r="38" spans="1:10">
      <c r="A38" s="105">
        <v>66</v>
      </c>
      <c r="B38" s="56" t="s">
        <v>28</v>
      </c>
      <c r="C38" s="60" t="str">
        <f>+IF(データ入力表!$D$54="購入者価格",データ入力表!E46,"")</f>
        <v/>
      </c>
      <c r="D38" s="3">
        <f>マージン!C36</f>
        <v>0</v>
      </c>
      <c r="E38" s="3">
        <f>マージン!D36</f>
        <v>0</v>
      </c>
      <c r="F38" s="60" t="str">
        <f>+IF(データ入力表!$D$54="購入者価格",$C38*D38,"")</f>
        <v/>
      </c>
      <c r="G38" s="60" t="str">
        <f>+IF(データ入力表!$D$54="購入者価格",$C38*E38,"")</f>
        <v/>
      </c>
      <c r="H38" s="60">
        <f t="shared" si="0"/>
        <v>0</v>
      </c>
      <c r="I38" s="60"/>
      <c r="J38" s="60">
        <f>+IF(データ入力表!$D$54="購入者価格",C38-H38+I38,データ入力表!E46)</f>
        <v>0</v>
      </c>
    </row>
    <row r="39" spans="1:10">
      <c r="A39" s="105">
        <v>67</v>
      </c>
      <c r="B39" s="56" t="s">
        <v>29</v>
      </c>
      <c r="C39" s="60" t="str">
        <f>+IF(データ入力表!$D$54="購入者価格",データ入力表!E47,"")</f>
        <v/>
      </c>
      <c r="D39" s="3">
        <f>マージン!C37</f>
        <v>1.8E-5</v>
      </c>
      <c r="E39" s="3">
        <f>マージン!D37</f>
        <v>6.0000000000000002E-6</v>
      </c>
      <c r="F39" s="60" t="str">
        <f>+IF(データ入力表!$D$54="購入者価格",$C39*D39,"")</f>
        <v/>
      </c>
      <c r="G39" s="60" t="str">
        <f>+IF(データ入力表!$D$54="購入者価格",$C39*E39,"")</f>
        <v/>
      </c>
      <c r="H39" s="60">
        <f t="shared" si="0"/>
        <v>0</v>
      </c>
      <c r="I39" s="60"/>
      <c r="J39" s="60">
        <f>+IF(データ入力表!$D$54="購入者価格",C39-H39+I39,データ入力表!E47)</f>
        <v>0</v>
      </c>
    </row>
    <row r="40" spans="1:10">
      <c r="A40" s="79">
        <v>68</v>
      </c>
      <c r="B40" s="58" t="s">
        <v>30</v>
      </c>
      <c r="C40" s="68" t="str">
        <f>+IF(データ入力表!$D$54="購入者価格",データ入力表!E48,"")</f>
        <v/>
      </c>
      <c r="D40" s="6">
        <f>マージン!C38</f>
        <v>0</v>
      </c>
      <c r="E40" s="6">
        <f>マージン!D38</f>
        <v>0</v>
      </c>
      <c r="F40" s="68" t="str">
        <f>+IF(データ入力表!$D$54="購入者価格",$C40*D40,"")</f>
        <v/>
      </c>
      <c r="G40" s="68" t="str">
        <f>+IF(データ入力表!$D$54="購入者価格",$C40*E40,"")</f>
        <v/>
      </c>
      <c r="H40" s="68">
        <f t="shared" si="0"/>
        <v>0</v>
      </c>
      <c r="I40" s="68"/>
      <c r="J40" s="68">
        <f>+IF(データ入力表!$D$54="購入者価格",C40-H40+I40,データ入力表!E48)</f>
        <v>0</v>
      </c>
    </row>
    <row r="41" spans="1:10">
      <c r="A41" s="80">
        <v>69</v>
      </c>
      <c r="B41" s="59" t="s">
        <v>31</v>
      </c>
      <c r="C41" s="61" t="str">
        <f>+IF(データ入力表!$D$54="購入者価格",データ入力表!E49,"")</f>
        <v/>
      </c>
      <c r="D41" s="3">
        <f>マージン!C39</f>
        <v>2.3505000000000002E-2</v>
      </c>
      <c r="E41" s="3">
        <f>マージン!D39</f>
        <v>3.0098E-2</v>
      </c>
      <c r="F41" s="61" t="str">
        <f>+IF(データ入力表!$D$54="購入者価格",$C41*D41,"")</f>
        <v/>
      </c>
      <c r="G41" s="61" t="str">
        <f>+IF(データ入力表!$D$54="購入者価格",$C41*E41,"")</f>
        <v/>
      </c>
      <c r="H41" s="60">
        <f t="shared" si="0"/>
        <v>0</v>
      </c>
      <c r="I41" s="60"/>
      <c r="J41" s="61">
        <f>+IF(データ入力表!$D$54="購入者価格",C41-H41+I41,データ入力表!E49)</f>
        <v>0</v>
      </c>
    </row>
    <row r="42" spans="1:10">
      <c r="A42" s="55"/>
      <c r="B42" s="62" t="s">
        <v>73</v>
      </c>
      <c r="C42" s="66">
        <f>SUM(C6:C41)</f>
        <v>0</v>
      </c>
      <c r="D42" s="66"/>
      <c r="E42" s="66"/>
      <c r="F42" s="66">
        <f>SUM(F6:F41)</f>
        <v>0</v>
      </c>
      <c r="G42" s="66">
        <f>SUM(G6:G41)</f>
        <v>0</v>
      </c>
      <c r="H42" s="66">
        <f>SUM(H6:H41)</f>
        <v>0</v>
      </c>
      <c r="I42" s="66">
        <f>SUM(I6:I41)</f>
        <v>0</v>
      </c>
      <c r="J42" s="66">
        <f>SUM(J6:J41)</f>
        <v>0</v>
      </c>
    </row>
  </sheetData>
  <mergeCells count="2">
    <mergeCell ref="D3:E3"/>
    <mergeCell ref="F3:I3"/>
  </mergeCells>
  <phoneticPr fontId="3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ColWidth="9.33203125" defaultRowHeight="11.25"/>
  <cols>
    <col min="1" max="1" width="4" style="8" bestFit="1" customWidth="1"/>
    <col min="2" max="2" width="27.1640625" style="8" bestFit="1" customWidth="1"/>
    <col min="3" max="3" width="13.33203125" style="8" bestFit="1" customWidth="1"/>
    <col min="4" max="4" width="13.33203125" style="8" customWidth="1"/>
    <col min="5" max="6" width="10" style="8" customWidth="1"/>
    <col min="7" max="16384" width="9.33203125" style="8"/>
  </cols>
  <sheetData>
    <row r="1" spans="1:4">
      <c r="A1" s="8" t="s">
        <v>283</v>
      </c>
    </row>
    <row r="3" spans="1:4" ht="22.5">
      <c r="A3" s="9"/>
      <c r="B3" s="304"/>
      <c r="C3" s="305" t="s">
        <v>284</v>
      </c>
      <c r="D3" s="305" t="s">
        <v>285</v>
      </c>
    </row>
    <row r="4" spans="1:4">
      <c r="A4" s="11">
        <v>1</v>
      </c>
      <c r="B4" s="12" t="s">
        <v>0</v>
      </c>
      <c r="C4" s="13">
        <v>0.260828</v>
      </c>
      <c r="D4" s="13">
        <v>4.0828999999999997E-2</v>
      </c>
    </row>
    <row r="5" spans="1:4">
      <c r="A5" s="11">
        <v>2</v>
      </c>
      <c r="B5" s="12" t="s">
        <v>1</v>
      </c>
      <c r="C5" s="13">
        <v>0.217977</v>
      </c>
      <c r="D5" s="13">
        <v>3.1805E-2</v>
      </c>
    </row>
    <row r="6" spans="1:4">
      <c r="A6" s="11">
        <v>3</v>
      </c>
      <c r="B6" s="12" t="s">
        <v>2</v>
      </c>
      <c r="C6" s="13">
        <v>0.24929999999999999</v>
      </c>
      <c r="D6" s="13">
        <v>3.3307999999999997E-2</v>
      </c>
    </row>
    <row r="7" spans="1:4">
      <c r="A7" s="11">
        <v>6</v>
      </c>
      <c r="B7" s="12" t="s">
        <v>3</v>
      </c>
      <c r="C7" s="13">
        <v>2.2527999999999999E-2</v>
      </c>
      <c r="D7" s="13">
        <v>6.6403000000000004E-2</v>
      </c>
    </row>
    <row r="8" spans="1:4">
      <c r="A8" s="11">
        <v>11</v>
      </c>
      <c r="B8" s="12" t="s">
        <v>4</v>
      </c>
      <c r="C8" s="13">
        <v>0.322575</v>
      </c>
      <c r="D8" s="13">
        <v>3.2170999999999998E-2</v>
      </c>
    </row>
    <row r="9" spans="1:4">
      <c r="A9" s="14">
        <v>15</v>
      </c>
      <c r="B9" s="15" t="s">
        <v>5</v>
      </c>
      <c r="C9" s="16">
        <v>0.43944899999999998</v>
      </c>
      <c r="D9" s="16">
        <v>2.4549000000000001E-2</v>
      </c>
    </row>
    <row r="10" spans="1:4">
      <c r="A10" s="11">
        <v>16</v>
      </c>
      <c r="B10" s="12" t="s">
        <v>6</v>
      </c>
      <c r="C10" s="13">
        <v>0.23349700000000001</v>
      </c>
      <c r="D10" s="13">
        <v>5.8004E-2</v>
      </c>
    </row>
    <row r="11" spans="1:4">
      <c r="A11" s="11">
        <v>20</v>
      </c>
      <c r="B11" s="12" t="s">
        <v>7</v>
      </c>
      <c r="C11" s="13">
        <v>0.200295</v>
      </c>
      <c r="D11" s="13">
        <v>2.6939000000000001E-2</v>
      </c>
    </row>
    <row r="12" spans="1:4">
      <c r="A12" s="11">
        <v>21</v>
      </c>
      <c r="B12" s="12" t="s">
        <v>8</v>
      </c>
      <c r="C12" s="13">
        <v>0.19636400000000001</v>
      </c>
      <c r="D12" s="13">
        <v>2.1218999999999998E-2</v>
      </c>
    </row>
    <row r="13" spans="1:4">
      <c r="A13" s="17">
        <v>25</v>
      </c>
      <c r="B13" s="18" t="s">
        <v>9</v>
      </c>
      <c r="C13" s="19">
        <v>0.174404</v>
      </c>
      <c r="D13" s="19">
        <v>5.2554999999999998E-2</v>
      </c>
    </row>
    <row r="14" spans="1:4">
      <c r="A14" s="11">
        <v>26</v>
      </c>
      <c r="B14" s="12" t="s">
        <v>10</v>
      </c>
      <c r="C14" s="13">
        <v>5.9151000000000002E-2</v>
      </c>
      <c r="D14" s="13">
        <v>2.7078000000000001E-2</v>
      </c>
    </row>
    <row r="15" spans="1:4">
      <c r="A15" s="11">
        <v>27</v>
      </c>
      <c r="B15" s="12" t="s">
        <v>11</v>
      </c>
      <c r="C15" s="13">
        <v>0.101621</v>
      </c>
      <c r="D15" s="13">
        <v>2.9412000000000001E-2</v>
      </c>
    </row>
    <row r="16" spans="1:4">
      <c r="A16" s="11">
        <v>28</v>
      </c>
      <c r="B16" s="12" t="s">
        <v>12</v>
      </c>
      <c r="C16" s="13">
        <v>0.13281599999999999</v>
      </c>
      <c r="D16" s="13">
        <v>4.3831000000000002E-2</v>
      </c>
    </row>
    <row r="17" spans="1:4">
      <c r="A17" s="11">
        <v>29</v>
      </c>
      <c r="B17" s="12" t="s">
        <v>13</v>
      </c>
      <c r="C17" s="13">
        <v>0.129495</v>
      </c>
      <c r="D17" s="13">
        <v>1.2626E-2</v>
      </c>
    </row>
    <row r="18" spans="1:4">
      <c r="A18" s="11">
        <v>32</v>
      </c>
      <c r="B18" s="12" t="s">
        <v>16</v>
      </c>
      <c r="C18" s="13">
        <v>5.8937000000000003E-2</v>
      </c>
      <c r="D18" s="13">
        <v>9.5119999999999996E-3</v>
      </c>
    </row>
    <row r="19" spans="1:4">
      <c r="A19" s="14">
        <v>33</v>
      </c>
      <c r="B19" s="15" t="s">
        <v>14</v>
      </c>
      <c r="C19" s="16">
        <v>0.17344699999999999</v>
      </c>
      <c r="D19" s="16">
        <v>9.1140000000000006E-3</v>
      </c>
    </row>
    <row r="20" spans="1:4">
      <c r="A20" s="11">
        <v>34</v>
      </c>
      <c r="B20" s="12" t="s">
        <v>15</v>
      </c>
      <c r="C20" s="13">
        <v>0.17793400000000001</v>
      </c>
      <c r="D20" s="13">
        <v>7.9089999999999994E-3</v>
      </c>
    </row>
    <row r="21" spans="1:4">
      <c r="A21" s="11">
        <v>35</v>
      </c>
      <c r="B21" s="12" t="s">
        <v>17</v>
      </c>
      <c r="C21" s="13">
        <v>8.6643999999999999E-2</v>
      </c>
      <c r="D21" s="13">
        <v>1.5744000000000001E-2</v>
      </c>
    </row>
    <row r="22" spans="1:4">
      <c r="A22" s="11">
        <v>39</v>
      </c>
      <c r="B22" s="12" t="s">
        <v>18</v>
      </c>
      <c r="C22" s="13">
        <v>0.249781</v>
      </c>
      <c r="D22" s="13">
        <v>3.3061E-2</v>
      </c>
    </row>
    <row r="23" spans="1:4">
      <c r="A23" s="17">
        <v>41</v>
      </c>
      <c r="B23" s="18" t="s">
        <v>19</v>
      </c>
      <c r="C23" s="19">
        <v>0</v>
      </c>
      <c r="D23" s="19">
        <v>0</v>
      </c>
    </row>
    <row r="24" spans="1:4">
      <c r="A24" s="11">
        <v>46</v>
      </c>
      <c r="B24" s="12" t="s">
        <v>20</v>
      </c>
      <c r="C24" s="13">
        <v>0</v>
      </c>
      <c r="D24" s="13">
        <v>0</v>
      </c>
    </row>
    <row r="25" spans="1:4">
      <c r="A25" s="11">
        <v>47</v>
      </c>
      <c r="B25" s="12" t="s">
        <v>153</v>
      </c>
      <c r="C25" s="13">
        <v>0</v>
      </c>
      <c r="D25" s="13">
        <v>0</v>
      </c>
    </row>
    <row r="26" spans="1:4">
      <c r="A26" s="11">
        <v>48</v>
      </c>
      <c r="B26" s="12" t="s">
        <v>154</v>
      </c>
      <c r="C26" s="13">
        <v>0</v>
      </c>
      <c r="D26" s="13">
        <v>0</v>
      </c>
    </row>
    <row r="27" spans="1:4">
      <c r="A27" s="11">
        <v>51</v>
      </c>
      <c r="B27" s="12" t="s">
        <v>21</v>
      </c>
      <c r="C27" s="13">
        <v>-173.03460000000001</v>
      </c>
      <c r="D27" s="13">
        <v>0</v>
      </c>
    </row>
    <row r="28" spans="1:4">
      <c r="A28" s="11">
        <v>53</v>
      </c>
      <c r="B28" s="12" t="s">
        <v>22</v>
      </c>
      <c r="C28" s="13">
        <v>0</v>
      </c>
      <c r="D28" s="13">
        <v>0</v>
      </c>
    </row>
    <row r="29" spans="1:4">
      <c r="A29" s="14">
        <v>55</v>
      </c>
      <c r="B29" s="15" t="s">
        <v>23</v>
      </c>
      <c r="C29" s="16">
        <v>0</v>
      </c>
      <c r="D29" s="16">
        <v>0</v>
      </c>
    </row>
    <row r="30" spans="1:4">
      <c r="A30" s="11">
        <v>57</v>
      </c>
      <c r="B30" s="12" t="s">
        <v>163</v>
      </c>
      <c r="C30" s="13">
        <v>0</v>
      </c>
      <c r="D30" s="13">
        <v>-0.326575</v>
      </c>
    </row>
    <row r="31" spans="1:4">
      <c r="A31" s="11">
        <v>59</v>
      </c>
      <c r="B31" s="12" t="s">
        <v>25</v>
      </c>
      <c r="C31" s="13">
        <v>4.1769000000000001E-2</v>
      </c>
      <c r="D31" s="13">
        <v>4.1079999999999997E-3</v>
      </c>
    </row>
    <row r="32" spans="1:4">
      <c r="A32" s="11">
        <v>61</v>
      </c>
      <c r="B32" s="12" t="s">
        <v>26</v>
      </c>
      <c r="C32" s="13">
        <v>0</v>
      </c>
      <c r="D32" s="13">
        <v>0</v>
      </c>
    </row>
    <row r="33" spans="1:6">
      <c r="A33" s="17">
        <v>63</v>
      </c>
      <c r="B33" s="18" t="s">
        <v>27</v>
      </c>
      <c r="C33" s="19">
        <v>0</v>
      </c>
      <c r="D33" s="19">
        <v>1.4E-5</v>
      </c>
    </row>
    <row r="34" spans="1:6">
      <c r="A34" s="14">
        <v>64</v>
      </c>
      <c r="B34" s="15" t="s">
        <v>157</v>
      </c>
      <c r="C34" s="16">
        <v>0</v>
      </c>
      <c r="D34" s="16">
        <v>0</v>
      </c>
    </row>
    <row r="35" spans="1:6">
      <c r="A35" s="11">
        <v>65</v>
      </c>
      <c r="B35" s="12" t="s">
        <v>158</v>
      </c>
      <c r="C35" s="13">
        <v>0</v>
      </c>
      <c r="D35" s="13">
        <v>0</v>
      </c>
    </row>
    <row r="36" spans="1:6">
      <c r="A36" s="11">
        <v>66</v>
      </c>
      <c r="B36" s="12" t="s">
        <v>28</v>
      </c>
      <c r="C36" s="13">
        <v>0</v>
      </c>
      <c r="D36" s="13">
        <v>0</v>
      </c>
    </row>
    <row r="37" spans="1:6">
      <c r="A37" s="11">
        <v>67</v>
      </c>
      <c r="B37" s="12" t="s">
        <v>29</v>
      </c>
      <c r="C37" s="13">
        <v>1.8E-5</v>
      </c>
      <c r="D37" s="13">
        <v>6.0000000000000002E-6</v>
      </c>
    </row>
    <row r="38" spans="1:6">
      <c r="A38" s="17">
        <v>68</v>
      </c>
      <c r="B38" s="18" t="s">
        <v>30</v>
      </c>
      <c r="C38" s="19">
        <v>0</v>
      </c>
      <c r="D38" s="19">
        <v>0</v>
      </c>
    </row>
    <row r="39" spans="1:6">
      <c r="A39" s="20">
        <v>69</v>
      </c>
      <c r="B39" s="21" t="s">
        <v>31</v>
      </c>
      <c r="C39" s="22">
        <v>2.3505000000000002E-2</v>
      </c>
      <c r="D39" s="22">
        <v>3.0098E-2</v>
      </c>
    </row>
    <row r="41" spans="1:6">
      <c r="A41" s="306" t="s">
        <v>429</v>
      </c>
      <c r="C41" s="306"/>
      <c r="D41" s="306"/>
      <c r="E41" s="306"/>
      <c r="F41" s="306"/>
    </row>
    <row r="42" spans="1:6">
      <c r="B42" s="306" t="s">
        <v>286</v>
      </c>
      <c r="C42" s="306"/>
      <c r="D42" s="306"/>
      <c r="E42" s="306"/>
      <c r="F42" s="306"/>
    </row>
  </sheetData>
  <phoneticPr fontId="3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40"/>
  <sheetViews>
    <sheetView workbookViewId="0"/>
  </sheetViews>
  <sheetFormatPr defaultRowHeight="11.25"/>
  <cols>
    <col min="1" max="1" width="4" customWidth="1"/>
    <col min="2" max="2" width="27.1640625" bestFit="1" customWidth="1"/>
    <col min="3" max="9" width="12.83203125" customWidth="1"/>
    <col min="11" max="11" width="14.33203125" customWidth="1"/>
    <col min="15" max="15" width="4.83203125" customWidth="1"/>
    <col min="16" max="16" width="29.83203125" bestFit="1" customWidth="1"/>
    <col min="17" max="17" width="12.1640625" bestFit="1" customWidth="1"/>
    <col min="18" max="18" width="10" bestFit="1" customWidth="1"/>
    <col min="19" max="19" width="14.5" bestFit="1" customWidth="1"/>
    <col min="20" max="20" width="13.5" bestFit="1" customWidth="1"/>
    <col min="21" max="21" width="16.1640625" customWidth="1"/>
    <col min="22" max="22" width="12.1640625" bestFit="1" customWidth="1"/>
    <col min="23" max="23" width="14.5" bestFit="1" customWidth="1"/>
    <col min="24" max="24" width="11.33203125" customWidth="1"/>
    <col min="25" max="27" width="13.83203125" customWidth="1"/>
  </cols>
  <sheetData>
    <row r="1" spans="1:27" ht="19.5" customHeight="1">
      <c r="A1" s="239" t="s">
        <v>32</v>
      </c>
    </row>
    <row r="2" spans="1:27" ht="16.5" customHeight="1">
      <c r="O2" s="327" t="s">
        <v>315</v>
      </c>
      <c r="Y2" t="s">
        <v>352</v>
      </c>
    </row>
    <row r="3" spans="1:27" ht="41.25" customHeight="1">
      <c r="A3" s="9"/>
      <c r="B3" s="10"/>
      <c r="C3" s="7" t="s">
        <v>76</v>
      </c>
      <c r="D3" s="23" t="s">
        <v>34</v>
      </c>
      <c r="E3" s="23" t="s">
        <v>35</v>
      </c>
      <c r="F3" s="23" t="s">
        <v>36</v>
      </c>
      <c r="G3" s="23" t="s">
        <v>33</v>
      </c>
      <c r="H3" s="23" t="s">
        <v>161</v>
      </c>
      <c r="I3" s="23" t="s">
        <v>37</v>
      </c>
      <c r="K3" s="251" t="s">
        <v>162</v>
      </c>
      <c r="L3" s="251"/>
      <c r="O3" s="9"/>
      <c r="P3" s="325"/>
      <c r="Q3" s="23" t="s">
        <v>311</v>
      </c>
      <c r="R3" s="23" t="s">
        <v>312</v>
      </c>
      <c r="S3" s="23" t="s">
        <v>313</v>
      </c>
      <c r="T3" s="23" t="s">
        <v>309</v>
      </c>
      <c r="U3" s="23" t="s">
        <v>310</v>
      </c>
      <c r="V3" s="23" t="s">
        <v>314</v>
      </c>
      <c r="W3" s="326" t="s">
        <v>316</v>
      </c>
      <c r="Y3" s="344" t="s">
        <v>349</v>
      </c>
      <c r="Z3" s="343" t="s">
        <v>350</v>
      </c>
      <c r="AA3" s="344" t="s">
        <v>351</v>
      </c>
    </row>
    <row r="4" spans="1:27">
      <c r="A4" s="11">
        <f>投入係数!A4</f>
        <v>1</v>
      </c>
      <c r="B4" s="12" t="str">
        <f>投入係数!B4</f>
        <v>農業</v>
      </c>
      <c r="C4" s="13">
        <f>+'H27取引基本表（生産者）(36)'!AY4/'H27取引基本表（生産者）(36)'!AU4*-1</f>
        <v>0.30399645530115493</v>
      </c>
      <c r="D4" s="13">
        <f>1-C4</f>
        <v>0.69600354469884507</v>
      </c>
      <c r="E4" s="13">
        <f>W4</f>
        <v>0.45748075041477004</v>
      </c>
      <c r="F4" s="13">
        <f t="array" ref="F4:F39">TRANSPOSE(投入係数!C42:AL42)</f>
        <v>0.101509</v>
      </c>
      <c r="G4" s="13">
        <f>'H27取引基本表（生産者）(36)'!BB4/'H27取引基本表（生産者）(36)'!$BB$43</f>
        <v>1.302152899269415E-2</v>
      </c>
      <c r="H4" s="24">
        <v>0.30378899999999998</v>
      </c>
      <c r="I4" s="28">
        <v>4.7107000000000003E-2</v>
      </c>
      <c r="K4" s="251" t="s">
        <v>144</v>
      </c>
      <c r="L4" s="251"/>
      <c r="O4" s="11">
        <f>A4</f>
        <v>1</v>
      </c>
      <c r="P4" s="12" t="str">
        <f t="shared" ref="P4:P39" si="0">B4</f>
        <v>農業</v>
      </c>
      <c r="Q4" s="108">
        <f t="array" ref="Q4:U39">TRANSPOSE('H27取引基本表（生産者）(36)'!C42:AL46)</f>
        <v>14317</v>
      </c>
      <c r="R4" s="108">
        <v>29360</v>
      </c>
      <c r="S4" s="108">
        <v>22160</v>
      </c>
      <c r="T4" s="108">
        <v>5648</v>
      </c>
      <c r="U4" s="108">
        <v>-6961</v>
      </c>
      <c r="V4" s="64">
        <f>'H27取引基本表（生産者）(36)'!BA4</f>
        <v>141042</v>
      </c>
      <c r="W4" s="3">
        <f>SUM(Q4:U4)/V4</f>
        <v>0.45748075041477004</v>
      </c>
      <c r="Y4" s="510">
        <f>T4/V4</f>
        <v>4.004480934757023E-2</v>
      </c>
      <c r="Z4" s="510">
        <f>R4/V4</f>
        <v>0.20816494377561293</v>
      </c>
      <c r="AA4" s="511">
        <f>Q4/V4</f>
        <v>0.10150877043717474</v>
      </c>
    </row>
    <row r="5" spans="1:27">
      <c r="A5" s="11">
        <f>投入係数!A5</f>
        <v>2</v>
      </c>
      <c r="B5" s="12" t="str">
        <f>投入係数!B5</f>
        <v>林業</v>
      </c>
      <c r="C5" s="13">
        <f>+'H27取引基本表（生産者）(36)'!AY5/'H27取引基本表（生産者）(36)'!AU5*-1</f>
        <v>0.36762099156684752</v>
      </c>
      <c r="D5" s="13">
        <f t="shared" ref="D5:D39" si="1">1-C5</f>
        <v>0.63237900843315242</v>
      </c>
      <c r="E5" s="13">
        <f t="shared" ref="E5:E39" si="2">W5</f>
        <v>0.55899053627760253</v>
      </c>
      <c r="F5" s="13">
        <v>0.17749699999999999</v>
      </c>
      <c r="G5" s="13">
        <f>'H27取引基本表（生産者）(36)'!BB5/'H27取引基本表（生産者）(36)'!$BB$43</f>
        <v>6.3140573258121577E-4</v>
      </c>
      <c r="H5" s="26">
        <v>6.6350999999999993E-2</v>
      </c>
      <c r="I5" s="3">
        <v>3.7294000000000001E-2</v>
      </c>
      <c r="K5" s="252" t="s">
        <v>145</v>
      </c>
      <c r="L5" s="253">
        <f>VLOOKUP(データ入力表!E9,各種係数!K6:L10,2,FALSE)</f>
        <v>9.9999999999999995E-7</v>
      </c>
      <c r="O5" s="11">
        <f t="shared" ref="O5:O39" si="3">A5</f>
        <v>2</v>
      </c>
      <c r="P5" s="12" t="str">
        <f t="shared" si="0"/>
        <v>林業</v>
      </c>
      <c r="Q5" s="108">
        <v>5064</v>
      </c>
      <c r="R5" s="108">
        <v>8015</v>
      </c>
      <c r="S5" s="108">
        <v>3584</v>
      </c>
      <c r="T5" s="108">
        <v>741</v>
      </c>
      <c r="U5" s="108">
        <v>-1456</v>
      </c>
      <c r="V5" s="64">
        <f>'H27取引基本表（生産者）(36)'!BA5</f>
        <v>28530</v>
      </c>
      <c r="W5" s="3">
        <f t="shared" ref="W5:W39" si="4">SUM(Q5:U5)/V5</f>
        <v>0.55899053627760253</v>
      </c>
      <c r="Y5" s="512">
        <f t="shared" ref="Y5:Y39" si="5">T5/V5</f>
        <v>2.5972660357518402E-2</v>
      </c>
      <c r="Z5" s="512">
        <f t="shared" ref="Z5:Z39" si="6">R5/V5</f>
        <v>0.28093235191026988</v>
      </c>
      <c r="AA5" s="511">
        <f t="shared" ref="AA5:AA39" si="7">Q5/V5</f>
        <v>0.17749737118822292</v>
      </c>
    </row>
    <row r="6" spans="1:27">
      <c r="A6" s="11">
        <f>投入係数!A6</f>
        <v>3</v>
      </c>
      <c r="B6" s="12" t="str">
        <f>投入係数!B6</f>
        <v>漁業</v>
      </c>
      <c r="C6" s="13">
        <f>+'H27取引基本表（生産者）(36)'!AY6/'H27取引基本表（生産者）(36)'!AU6*-1</f>
        <v>0.57850004270949007</v>
      </c>
      <c r="D6" s="13">
        <f t="shared" si="1"/>
        <v>0.42149995729050993</v>
      </c>
      <c r="E6" s="13">
        <f t="shared" si="2"/>
        <v>0.46892819174639994</v>
      </c>
      <c r="F6" s="13">
        <v>0.11745</v>
      </c>
      <c r="G6" s="13">
        <f>'H27取引基本表（生産者）(36)'!BB6/'H27取引基本表（生産者）(36)'!$BB$43</f>
        <v>1.2856392108788293E-3</v>
      </c>
      <c r="H6" s="26">
        <v>9.6186999999999995E-2</v>
      </c>
      <c r="I6" s="3">
        <v>4.8057000000000002E-2</v>
      </c>
      <c r="K6" s="254" t="s">
        <v>146</v>
      </c>
      <c r="L6" s="254">
        <v>100</v>
      </c>
      <c r="O6" s="11">
        <f t="shared" si="3"/>
        <v>3</v>
      </c>
      <c r="P6" s="12" t="str">
        <f t="shared" si="0"/>
        <v>漁業</v>
      </c>
      <c r="Q6" s="108">
        <v>4861</v>
      </c>
      <c r="R6" s="108">
        <v>7309</v>
      </c>
      <c r="S6" s="108">
        <v>5260</v>
      </c>
      <c r="T6" s="108">
        <v>2001</v>
      </c>
      <c r="U6" s="108">
        <v>-23</v>
      </c>
      <c r="V6" s="64">
        <f>'H27取引基本表（生産者）(36)'!BA6</f>
        <v>41388</v>
      </c>
      <c r="W6" s="3">
        <f t="shared" si="4"/>
        <v>0.46892819174639994</v>
      </c>
      <c r="Y6" s="512">
        <f t="shared" si="5"/>
        <v>4.8347347057118004E-2</v>
      </c>
      <c r="Z6" s="512">
        <f t="shared" si="6"/>
        <v>0.17659708127959794</v>
      </c>
      <c r="AA6" s="511">
        <f t="shared" si="7"/>
        <v>0.11744950227118972</v>
      </c>
    </row>
    <row r="7" spans="1:27">
      <c r="A7" s="11">
        <f>投入係数!A7</f>
        <v>6</v>
      </c>
      <c r="B7" s="12" t="str">
        <f>投入係数!B7</f>
        <v>鉱業</v>
      </c>
      <c r="C7" s="13">
        <f>+'H27取引基本表（生産者）(36)'!AY7/'H27取引基本表（生産者）(36)'!AU7*-1</f>
        <v>0.99500629348524428</v>
      </c>
      <c r="D7" s="13">
        <f t="shared" si="1"/>
        <v>4.9937065147557247E-3</v>
      </c>
      <c r="E7" s="13">
        <f t="shared" si="2"/>
        <v>0.45384333699523954</v>
      </c>
      <c r="F7" s="13">
        <v>0.19927400000000001</v>
      </c>
      <c r="G7" s="13">
        <f>'H27取引基本表（生産者）(36)'!BB7/'H27取引基本表（生産者）(36)'!$BB$43</f>
        <v>-2.7199016172729295E-5</v>
      </c>
      <c r="H7" s="26">
        <v>2.3403E-2</v>
      </c>
      <c r="I7" s="3">
        <v>2.1772E-2</v>
      </c>
      <c r="K7" s="255" t="s">
        <v>147</v>
      </c>
      <c r="L7" s="256">
        <v>1</v>
      </c>
      <c r="O7" s="11">
        <f t="shared" si="3"/>
        <v>6</v>
      </c>
      <c r="P7" s="12" t="str">
        <f t="shared" si="0"/>
        <v>鉱業</v>
      </c>
      <c r="Q7" s="108">
        <v>5986</v>
      </c>
      <c r="R7" s="108">
        <v>2850</v>
      </c>
      <c r="S7" s="108">
        <v>3365</v>
      </c>
      <c r="T7" s="108">
        <v>1432</v>
      </c>
      <c r="U7" s="108">
        <v>0</v>
      </c>
      <c r="V7" s="64">
        <f>'H27取引基本表（生産者）(36)'!BA7</f>
        <v>30039</v>
      </c>
      <c r="W7" s="3">
        <f t="shared" si="4"/>
        <v>0.45384333699523954</v>
      </c>
      <c r="Y7" s="512">
        <f t="shared" si="5"/>
        <v>4.7671360564599356E-2</v>
      </c>
      <c r="Z7" s="512">
        <f t="shared" si="6"/>
        <v>9.4876660341555979E-2</v>
      </c>
      <c r="AA7" s="511">
        <f t="shared" si="7"/>
        <v>0.19927427677352774</v>
      </c>
    </row>
    <row r="8" spans="1:27">
      <c r="A8" s="11">
        <f>投入係数!A8</f>
        <v>11</v>
      </c>
      <c r="B8" s="12" t="str">
        <f>投入係数!B8</f>
        <v>飲食料品</v>
      </c>
      <c r="C8" s="13">
        <f>+'H27取引基本表（生産者）(36)'!AY8/'H27取引基本表（生産者）(36)'!AU8*-1</f>
        <v>0.74373435010243572</v>
      </c>
      <c r="D8" s="13">
        <f t="shared" si="1"/>
        <v>0.25626564989756428</v>
      </c>
      <c r="E8" s="13">
        <f t="shared" si="2"/>
        <v>0.40918479710551336</v>
      </c>
      <c r="F8" s="13">
        <v>0.15396799999999999</v>
      </c>
      <c r="G8" s="13">
        <f>'H27取引基本表（生産者）(36)'!BB8/'H27取引基本表（生産者）(36)'!$BB$43</f>
        <v>0.11399544805036481</v>
      </c>
      <c r="H8" s="26">
        <v>5.3193999999999998E-2</v>
      </c>
      <c r="I8" s="3">
        <v>4.5185000000000003E-2</v>
      </c>
      <c r="K8" s="255" t="s">
        <v>148</v>
      </c>
      <c r="L8" s="257">
        <v>0.01</v>
      </c>
      <c r="O8" s="11">
        <f t="shared" si="3"/>
        <v>11</v>
      </c>
      <c r="P8" s="12" t="str">
        <f t="shared" si="0"/>
        <v>飲食料品</v>
      </c>
      <c r="Q8" s="108">
        <v>45023</v>
      </c>
      <c r="R8" s="108">
        <v>11995</v>
      </c>
      <c r="S8" s="108">
        <v>18162</v>
      </c>
      <c r="T8" s="108">
        <v>45005</v>
      </c>
      <c r="U8" s="108">
        <v>-532</v>
      </c>
      <c r="V8" s="64">
        <f>'H27取引基本表（生産者）(36)'!BA8</f>
        <v>292418</v>
      </c>
      <c r="W8" s="3">
        <f t="shared" si="4"/>
        <v>0.40918479710551336</v>
      </c>
      <c r="Y8" s="513">
        <f t="shared" si="5"/>
        <v>0.1539063942712145</v>
      </c>
      <c r="Z8" s="514">
        <f t="shared" si="6"/>
        <v>4.1020046645555336E-2</v>
      </c>
      <c r="AA8" s="513">
        <f t="shared" si="7"/>
        <v>0.15396794998939875</v>
      </c>
    </row>
    <row r="9" spans="1:27">
      <c r="A9" s="14">
        <f>投入係数!A9</f>
        <v>15</v>
      </c>
      <c r="B9" s="15" t="str">
        <f>投入係数!B9</f>
        <v>繊維製品</v>
      </c>
      <c r="C9" s="16">
        <f>+'H27取引基本表（生産者）(36)'!AY9/'H27取引基本表（生産者）(36)'!AU9*-1</f>
        <v>0.9110343479110995</v>
      </c>
      <c r="D9" s="16">
        <f t="shared" si="1"/>
        <v>8.8965652088900504E-2</v>
      </c>
      <c r="E9" s="16">
        <f t="shared" si="2"/>
        <v>0.40105374077976819</v>
      </c>
      <c r="F9" s="16">
        <v>0.17602699999999999</v>
      </c>
      <c r="G9" s="16">
        <f>'H27取引基本表（生産者）(36)'!BB9/'H27取引基本表（生産者）(36)'!$BB$43</f>
        <v>2.1179776754360828E-2</v>
      </c>
      <c r="H9" s="29">
        <v>0.105005</v>
      </c>
      <c r="I9" s="5">
        <v>8.3613999999999994E-2</v>
      </c>
      <c r="K9" s="255" t="s">
        <v>149</v>
      </c>
      <c r="L9" s="258">
        <v>1E-3</v>
      </c>
      <c r="O9" s="14">
        <f t="shared" si="3"/>
        <v>15</v>
      </c>
      <c r="P9" s="15" t="str">
        <f t="shared" si="0"/>
        <v>繊維製品</v>
      </c>
      <c r="Q9" s="109">
        <v>3341</v>
      </c>
      <c r="R9" s="109">
        <v>1338</v>
      </c>
      <c r="S9" s="109">
        <v>2008</v>
      </c>
      <c r="T9" s="109">
        <v>925</v>
      </c>
      <c r="U9" s="109">
        <v>0</v>
      </c>
      <c r="V9" s="69">
        <f>'H27取引基本表（生産者）(36)'!BA9</f>
        <v>18980</v>
      </c>
      <c r="W9" s="5">
        <f t="shared" si="4"/>
        <v>0.40105374077976819</v>
      </c>
      <c r="Y9" s="512">
        <f t="shared" si="5"/>
        <v>4.8735511064278189E-2</v>
      </c>
      <c r="Z9" s="512">
        <f t="shared" si="6"/>
        <v>7.0495258166491048E-2</v>
      </c>
      <c r="AA9" s="511">
        <f t="shared" si="7"/>
        <v>0.17602739726027397</v>
      </c>
    </row>
    <row r="10" spans="1:27">
      <c r="A10" s="11">
        <f>投入係数!A10</f>
        <v>16</v>
      </c>
      <c r="B10" s="12" t="str">
        <f>投入係数!B10</f>
        <v>パルプ・紙・木製品</v>
      </c>
      <c r="C10" s="13">
        <f>+'H27取引基本表（生産者）(36)'!AY10/'H27取引基本表（生産者）(36)'!AU10*-1</f>
        <v>0.87735859176383513</v>
      </c>
      <c r="D10" s="13">
        <f t="shared" si="1"/>
        <v>0.12264140823616487</v>
      </c>
      <c r="E10" s="13">
        <f t="shared" si="2"/>
        <v>0.31035106495229192</v>
      </c>
      <c r="F10" s="13">
        <v>0.230687</v>
      </c>
      <c r="G10" s="13">
        <f>'H27取引基本表（生産者）(36)'!BB10/'H27取引基本表（生産者）(36)'!$BB$43</f>
        <v>1.6227127327337245E-3</v>
      </c>
      <c r="H10" s="26">
        <v>6.7393999999999996E-2</v>
      </c>
      <c r="I10" s="3">
        <v>4.8055E-2</v>
      </c>
      <c r="K10" s="255" t="s">
        <v>150</v>
      </c>
      <c r="L10" s="259">
        <v>9.9999999999999995E-7</v>
      </c>
      <c r="O10" s="11">
        <f t="shared" si="3"/>
        <v>16</v>
      </c>
      <c r="P10" s="12" t="str">
        <f t="shared" si="0"/>
        <v>パルプ・紙・木製品</v>
      </c>
      <c r="Q10" s="108">
        <v>15304</v>
      </c>
      <c r="R10" s="108">
        <v>-107</v>
      </c>
      <c r="S10" s="108">
        <v>3732</v>
      </c>
      <c r="T10" s="108">
        <v>1661</v>
      </c>
      <c r="U10" s="108">
        <v>-1</v>
      </c>
      <c r="V10" s="64">
        <f>'H27取引基本表（生産者）(36)'!BA10</f>
        <v>66341</v>
      </c>
      <c r="W10" s="3">
        <f t="shared" si="4"/>
        <v>0.31035106495229192</v>
      </c>
      <c r="Y10" s="512">
        <f t="shared" si="5"/>
        <v>2.5037307245896204E-2</v>
      </c>
      <c r="Z10" s="512">
        <f t="shared" si="6"/>
        <v>-1.6128789134924105E-3</v>
      </c>
      <c r="AA10" s="511">
        <f t="shared" si="7"/>
        <v>0.2306869055335313</v>
      </c>
    </row>
    <row r="11" spans="1:27">
      <c r="A11" s="11">
        <f>投入係数!A11</f>
        <v>20</v>
      </c>
      <c r="B11" s="12" t="str">
        <f>投入係数!B11</f>
        <v>化学製品</v>
      </c>
      <c r="C11" s="13">
        <f>+'H27取引基本表（生産者）(36)'!AY11/'H27取引基本表（生産者）(36)'!AU11*-1</f>
        <v>0.66957573197673581</v>
      </c>
      <c r="D11" s="13">
        <f t="shared" si="1"/>
        <v>0.33042426802326419</v>
      </c>
      <c r="E11" s="13">
        <f t="shared" si="2"/>
        <v>0.19945483128782615</v>
      </c>
      <c r="F11" s="13">
        <v>2.2426000000000001E-2</v>
      </c>
      <c r="G11" s="13">
        <f>'H27取引基本表（生産者）(36)'!BB11/'H27取引基本表（生産者）(36)'!$BB$43</f>
        <v>1.0440050939871718E-2</v>
      </c>
      <c r="H11" s="26">
        <v>3.4250000000000001E-3</v>
      </c>
      <c r="I11" s="3">
        <v>3.3210000000000002E-3</v>
      </c>
      <c r="O11" s="11">
        <f t="shared" si="3"/>
        <v>20</v>
      </c>
      <c r="P11" s="12" t="str">
        <f t="shared" si="0"/>
        <v>化学製品</v>
      </c>
      <c r="Q11" s="108">
        <v>16619</v>
      </c>
      <c r="R11" s="108">
        <v>44624</v>
      </c>
      <c r="S11" s="108">
        <v>73681</v>
      </c>
      <c r="T11" s="108">
        <v>12883</v>
      </c>
      <c r="U11" s="108">
        <v>0</v>
      </c>
      <c r="V11" s="64">
        <f>'H27取引基本表（生産者）(36)'!BA11</f>
        <v>741055</v>
      </c>
      <c r="W11" s="3">
        <f t="shared" si="4"/>
        <v>0.19945483128782615</v>
      </c>
      <c r="Y11" s="512">
        <f t="shared" si="5"/>
        <v>1.738467455182139E-2</v>
      </c>
      <c r="Z11" s="512">
        <f t="shared" si="6"/>
        <v>6.0216853000114701E-2</v>
      </c>
      <c r="AA11" s="511">
        <f t="shared" si="7"/>
        <v>2.2426135711924217E-2</v>
      </c>
    </row>
    <row r="12" spans="1:27">
      <c r="A12" s="11">
        <f>投入係数!A12</f>
        <v>21</v>
      </c>
      <c r="B12" s="12" t="str">
        <f>投入係数!B12</f>
        <v>石油・石炭製品</v>
      </c>
      <c r="C12" s="13">
        <f>+'H27取引基本表（生産者）(36)'!AY12/'H27取引基本表（生産者）(36)'!AU12*-1</f>
        <v>0.66886218429027455</v>
      </c>
      <c r="D12" s="13">
        <f t="shared" si="1"/>
        <v>0.33113781570972545</v>
      </c>
      <c r="E12" s="13">
        <f t="shared" si="2"/>
        <v>0.27605886788921147</v>
      </c>
      <c r="F12" s="13">
        <v>5.2810000000000001E-3</v>
      </c>
      <c r="G12" s="13">
        <f>'H27取引基本表（生産者）(36)'!BB12/'H27取引基本表（生産者）(36)'!$BB$43</f>
        <v>2.5952232699240078E-2</v>
      </c>
      <c r="H12" s="26">
        <v>7.0200000000000004E-4</v>
      </c>
      <c r="I12" s="3">
        <v>6.8599999999999998E-4</v>
      </c>
      <c r="O12" s="11">
        <f t="shared" si="3"/>
        <v>21</v>
      </c>
      <c r="P12" s="12" t="str">
        <f t="shared" si="0"/>
        <v>石油・石炭製品</v>
      </c>
      <c r="Q12" s="108">
        <v>2934</v>
      </c>
      <c r="R12" s="108">
        <v>21586</v>
      </c>
      <c r="S12" s="108">
        <v>16275</v>
      </c>
      <c r="T12" s="108">
        <v>114516</v>
      </c>
      <c r="U12" s="108">
        <v>-1928</v>
      </c>
      <c r="V12" s="64">
        <f>'H27取引基本表（生産者）(36)'!BA12</f>
        <v>555617</v>
      </c>
      <c r="W12" s="3">
        <f t="shared" si="4"/>
        <v>0.27605886788921147</v>
      </c>
      <c r="Y12" s="512">
        <f t="shared" si="5"/>
        <v>0.20610600467588286</v>
      </c>
      <c r="Z12" s="512">
        <f t="shared" si="6"/>
        <v>3.8850503134353342E-2</v>
      </c>
      <c r="AA12" s="511">
        <f t="shared" si="7"/>
        <v>5.2806159638743959E-3</v>
      </c>
    </row>
    <row r="13" spans="1:27">
      <c r="A13" s="17">
        <f>投入係数!A13</f>
        <v>25</v>
      </c>
      <c r="B13" s="18" t="str">
        <f>投入係数!B13</f>
        <v>窯業・土石製品</v>
      </c>
      <c r="C13" s="19">
        <f>+'H27取引基本表（生産者）(36)'!AY13/'H27取引基本表（生産者）(36)'!AU13*-1</f>
        <v>0.53794807106065379</v>
      </c>
      <c r="D13" s="19">
        <f t="shared" si="1"/>
        <v>0.46205192893934621</v>
      </c>
      <c r="E13" s="19">
        <f t="shared" si="2"/>
        <v>0.43654275213140903</v>
      </c>
      <c r="F13" s="19">
        <v>0.20641499999999999</v>
      </c>
      <c r="G13" s="19">
        <f>'H27取引基本表（生産者）(36)'!BB13/'H27取引基本表（生産者）(36)'!$BB$43</f>
        <v>4.9152507797860798E-4</v>
      </c>
      <c r="H13" s="30">
        <v>3.0945E-2</v>
      </c>
      <c r="I13" s="6">
        <v>2.8087999999999998E-2</v>
      </c>
      <c r="O13" s="17">
        <f t="shared" si="3"/>
        <v>25</v>
      </c>
      <c r="P13" s="18" t="str">
        <f t="shared" si="0"/>
        <v>窯業・土石製品</v>
      </c>
      <c r="Q13" s="110">
        <v>19151</v>
      </c>
      <c r="R13" s="110">
        <v>8052</v>
      </c>
      <c r="S13" s="110">
        <v>10409</v>
      </c>
      <c r="T13" s="110">
        <v>2890</v>
      </c>
      <c r="U13" s="110">
        <v>0</v>
      </c>
      <c r="V13" s="70">
        <f>'H27取引基本表（生産者）(36)'!BA13</f>
        <v>92779</v>
      </c>
      <c r="W13" s="6">
        <f t="shared" si="4"/>
        <v>0.43654275213140903</v>
      </c>
      <c r="Y13" s="513">
        <f t="shared" si="5"/>
        <v>3.1149290248870972E-2</v>
      </c>
      <c r="Z13" s="514">
        <f t="shared" si="6"/>
        <v>8.6786880651871651E-2</v>
      </c>
      <c r="AA13" s="513">
        <f t="shared" si="7"/>
        <v>0.20641524482911003</v>
      </c>
    </row>
    <row r="14" spans="1:27">
      <c r="A14" s="11">
        <f>投入係数!A14</f>
        <v>26</v>
      </c>
      <c r="B14" s="12" t="str">
        <f>投入係数!B14</f>
        <v>鉄鋼</v>
      </c>
      <c r="C14" s="13">
        <f>+'H27取引基本表（生産者）(36)'!AY14/'H27取引基本表（生産者）(36)'!AU14*-1</f>
        <v>0.2288036995036892</v>
      </c>
      <c r="D14" s="13">
        <f t="shared" si="1"/>
        <v>0.77119630049631083</v>
      </c>
      <c r="E14" s="13">
        <f t="shared" si="2"/>
        <v>0.24385737971785595</v>
      </c>
      <c r="F14" s="13">
        <v>1.6234999999999999E-2</v>
      </c>
      <c r="G14" s="13">
        <f>'H27取引基本表（生産者）(36)'!BB14/'H27取引基本表（生産者）(36)'!$BB$43</f>
        <v>-1.5299446597160228E-4</v>
      </c>
      <c r="H14" s="26">
        <v>1.9109999999999999E-3</v>
      </c>
      <c r="I14" s="3">
        <v>1.745E-3</v>
      </c>
      <c r="O14" s="11">
        <f t="shared" si="3"/>
        <v>26</v>
      </c>
      <c r="P14" s="12" t="str">
        <f t="shared" si="0"/>
        <v>鉄鋼</v>
      </c>
      <c r="Q14" s="108">
        <v>22629</v>
      </c>
      <c r="R14" s="108">
        <v>199297</v>
      </c>
      <c r="S14" s="108">
        <v>96730</v>
      </c>
      <c r="T14" s="108">
        <v>21242</v>
      </c>
      <c r="U14" s="108">
        <v>-3</v>
      </c>
      <c r="V14" s="64">
        <f>'H27取引基本表（生産者）(36)'!BA14</f>
        <v>1393827</v>
      </c>
      <c r="W14" s="3">
        <f t="shared" si="4"/>
        <v>0.24385737971785595</v>
      </c>
      <c r="Y14" s="512">
        <f t="shared" si="5"/>
        <v>1.5240054899209156E-2</v>
      </c>
      <c r="Z14" s="512">
        <f t="shared" si="6"/>
        <v>0.14298546376271948</v>
      </c>
      <c r="AA14" s="511">
        <f t="shared" si="7"/>
        <v>1.6235156873844459E-2</v>
      </c>
    </row>
    <row r="15" spans="1:27">
      <c r="A15" s="11">
        <f>投入係数!A15</f>
        <v>27</v>
      </c>
      <c r="B15" s="12" t="str">
        <f>投入係数!B15</f>
        <v>非鉄金属</v>
      </c>
      <c r="C15" s="13">
        <f>+'H27取引基本表（生産者）(36)'!AY15/'H27取引基本表（生産者）(36)'!AU15*-1</f>
        <v>0.79235034513975333</v>
      </c>
      <c r="D15" s="13">
        <f t="shared" si="1"/>
        <v>0.20764965486024667</v>
      </c>
      <c r="E15" s="13">
        <f t="shared" si="2"/>
        <v>0.24471410618912975</v>
      </c>
      <c r="F15" s="13">
        <v>1.6102999999999999E-2</v>
      </c>
      <c r="G15" s="13">
        <f>'H27取引基本表（生産者）(36)'!BB15/'H27取引基本表（生産者）(36)'!$BB$43</f>
        <v>-4.8569671737016601E-7</v>
      </c>
      <c r="H15" s="26">
        <v>2.032E-3</v>
      </c>
      <c r="I15" s="3">
        <v>2.0070000000000001E-3</v>
      </c>
      <c r="O15" s="11">
        <f t="shared" si="3"/>
        <v>27</v>
      </c>
      <c r="P15" s="12" t="str">
        <f t="shared" si="0"/>
        <v>非鉄金属</v>
      </c>
      <c r="Q15" s="108">
        <v>8201</v>
      </c>
      <c r="R15" s="108">
        <v>97278</v>
      </c>
      <c r="S15" s="108">
        <v>16379</v>
      </c>
      <c r="T15" s="108">
        <v>2770</v>
      </c>
      <c r="U15" s="108">
        <v>0</v>
      </c>
      <c r="V15" s="64">
        <f>'H27取引基本表（生産者）(36)'!BA15</f>
        <v>509280</v>
      </c>
      <c r="W15" s="3">
        <f t="shared" si="4"/>
        <v>0.24471410618912975</v>
      </c>
      <c r="Y15" s="512">
        <f t="shared" si="5"/>
        <v>5.4390512095507382E-3</v>
      </c>
      <c r="Z15" s="512">
        <f t="shared" si="6"/>
        <v>0.19101083883129125</v>
      </c>
      <c r="AA15" s="511">
        <f t="shared" si="7"/>
        <v>1.6103125981778196E-2</v>
      </c>
    </row>
    <row r="16" spans="1:27">
      <c r="A16" s="11">
        <f>投入係数!A16</f>
        <v>28</v>
      </c>
      <c r="B16" s="12" t="str">
        <f>投入係数!B16</f>
        <v>金属製品</v>
      </c>
      <c r="C16" s="13">
        <f>+'H27取引基本表（生産者）(36)'!AY16/'H27取引基本表（生産者）(36)'!AU16*-1</f>
        <v>0.73489728551741818</v>
      </c>
      <c r="D16" s="13">
        <f t="shared" si="1"/>
        <v>0.26510271448258182</v>
      </c>
      <c r="E16" s="13">
        <f t="shared" si="2"/>
        <v>0.42576563288436908</v>
      </c>
      <c r="F16" s="13">
        <v>0.270951</v>
      </c>
      <c r="G16" s="13">
        <f>'H27取引基本表（生産者）(36)'!BB16/'H27取引基本表（生産者）(36)'!$BB$43</f>
        <v>9.7090773802296177E-4</v>
      </c>
      <c r="H16" s="26">
        <v>9.0673000000000004E-2</v>
      </c>
      <c r="I16" s="3">
        <v>7.7281000000000002E-2</v>
      </c>
      <c r="O16" s="11">
        <f t="shared" si="3"/>
        <v>28</v>
      </c>
      <c r="P16" s="12" t="str">
        <f t="shared" si="0"/>
        <v>金属製品</v>
      </c>
      <c r="Q16" s="108">
        <v>13961</v>
      </c>
      <c r="R16" s="108">
        <v>2453</v>
      </c>
      <c r="S16" s="108">
        <v>4203</v>
      </c>
      <c r="T16" s="108">
        <v>1321</v>
      </c>
      <c r="U16" s="108">
        <v>0</v>
      </c>
      <c r="V16" s="64">
        <f>'H27取引基本表（生産者）(36)'!BA16</f>
        <v>51526</v>
      </c>
      <c r="W16" s="3">
        <f t="shared" si="4"/>
        <v>0.42576563288436908</v>
      </c>
      <c r="Y16" s="512">
        <f t="shared" si="5"/>
        <v>2.5637542211698949E-2</v>
      </c>
      <c r="Z16" s="512">
        <f t="shared" si="6"/>
        <v>4.7607033342390248E-2</v>
      </c>
      <c r="AA16" s="511">
        <f t="shared" si="7"/>
        <v>0.27095058805263361</v>
      </c>
    </row>
    <row r="17" spans="1:27">
      <c r="A17" s="11">
        <f>投入係数!A17</f>
        <v>29</v>
      </c>
      <c r="B17" s="12" t="str">
        <f>投入係数!B17</f>
        <v>一般機械</v>
      </c>
      <c r="C17" s="13">
        <f>+'H27取引基本表（生産者）(36)'!AY17/'H27取引基本表（生産者）(36)'!AU17*-1</f>
        <v>0.88362595471080152</v>
      </c>
      <c r="D17" s="13">
        <f t="shared" si="1"/>
        <v>0.11637404528919848</v>
      </c>
      <c r="E17" s="13">
        <f t="shared" si="2"/>
        <v>0.38367676126082834</v>
      </c>
      <c r="F17" s="13">
        <v>0.13978499999999999</v>
      </c>
      <c r="G17" s="13">
        <f>'H27取引基本表（生産者）(36)'!BB17/'H27取引基本表（生産者）(36)'!$BB$43</f>
        <v>3.5892987413655266E-4</v>
      </c>
      <c r="H17" s="26">
        <v>3.6438999999999999E-2</v>
      </c>
      <c r="I17" s="3">
        <v>3.3715000000000002E-2</v>
      </c>
      <c r="O17" s="11">
        <f t="shared" si="3"/>
        <v>29</v>
      </c>
      <c r="P17" s="12" t="str">
        <f t="shared" si="0"/>
        <v>一般機械</v>
      </c>
      <c r="Q17" s="108">
        <v>33451</v>
      </c>
      <c r="R17" s="108">
        <v>30611</v>
      </c>
      <c r="S17" s="108">
        <v>25000</v>
      </c>
      <c r="T17" s="108">
        <v>2754</v>
      </c>
      <c r="U17" s="108">
        <v>-1</v>
      </c>
      <c r="V17" s="64">
        <f>'H27取引基本表（生産者）(36)'!BA17</f>
        <v>239303</v>
      </c>
      <c r="W17" s="3">
        <f t="shared" si="4"/>
        <v>0.38367676126082834</v>
      </c>
      <c r="Y17" s="512">
        <f t="shared" si="5"/>
        <v>1.1508422376652195E-2</v>
      </c>
      <c r="Z17" s="512">
        <f t="shared" si="6"/>
        <v>0.12791732656924484</v>
      </c>
      <c r="AA17" s="511">
        <f t="shared" si="7"/>
        <v>0.13978512597000456</v>
      </c>
    </row>
    <row r="18" spans="1:27">
      <c r="A18" s="11">
        <f>投入係数!A18</f>
        <v>32</v>
      </c>
      <c r="B18" s="12" t="str">
        <f>投入係数!B18</f>
        <v>電子部品</v>
      </c>
      <c r="C18" s="13">
        <f>+'H27取引基本表（生産者）(36)'!AY18/'H27取引基本表（生産者）(36)'!AU18*-1</f>
        <v>0.89056193388755478</v>
      </c>
      <c r="D18" s="13">
        <f t="shared" si="1"/>
        <v>0.10943806611244522</v>
      </c>
      <c r="E18" s="13">
        <f t="shared" si="2"/>
        <v>0.39879832835372858</v>
      </c>
      <c r="F18" s="13">
        <v>0.239007</v>
      </c>
      <c r="G18" s="13">
        <f>'H27取引基本表（生産者）(36)'!BB18/'H27取引基本表（生産者）(36)'!$BB$43</f>
        <v>3.6281544787551397E-4</v>
      </c>
      <c r="H18" s="26">
        <v>3.3541000000000001E-2</v>
      </c>
      <c r="I18" s="3">
        <v>3.3236000000000002E-2</v>
      </c>
      <c r="O18" s="11">
        <f t="shared" si="3"/>
        <v>32</v>
      </c>
      <c r="P18" s="12" t="str">
        <f t="shared" si="0"/>
        <v>電子部品</v>
      </c>
      <c r="Q18" s="108">
        <v>50957</v>
      </c>
      <c r="R18" s="108">
        <v>-19856</v>
      </c>
      <c r="S18" s="108">
        <v>51557</v>
      </c>
      <c r="T18" s="108">
        <v>2368</v>
      </c>
      <c r="U18" s="108">
        <v>-1</v>
      </c>
      <c r="V18" s="64">
        <f>'H27取引基本表（生産者）(36)'!BA18</f>
        <v>213203</v>
      </c>
      <c r="W18" s="3">
        <f t="shared" si="4"/>
        <v>0.39879832835372858</v>
      </c>
      <c r="Y18" s="513">
        <f t="shared" si="5"/>
        <v>1.1106785551798051E-2</v>
      </c>
      <c r="Z18" s="514">
        <f t="shared" si="6"/>
        <v>-9.3131897768793118E-2</v>
      </c>
      <c r="AA18" s="513">
        <f t="shared" si="7"/>
        <v>0.23900695581206644</v>
      </c>
    </row>
    <row r="19" spans="1:27">
      <c r="A19" s="14">
        <f>投入係数!A19</f>
        <v>33</v>
      </c>
      <c r="B19" s="15" t="str">
        <f>投入係数!B19</f>
        <v>電気機械</v>
      </c>
      <c r="C19" s="16">
        <f>+'H27取引基本表（生産者）(36)'!AY19/'H27取引基本表（生産者）(36)'!AU19*-1</f>
        <v>0.93431203950586117</v>
      </c>
      <c r="D19" s="16">
        <f t="shared" si="1"/>
        <v>6.5687960494138831E-2</v>
      </c>
      <c r="E19" s="16">
        <f t="shared" si="2"/>
        <v>0.36333363883542602</v>
      </c>
      <c r="F19" s="16">
        <v>0.222467</v>
      </c>
      <c r="G19" s="16">
        <f>'H27取引基本表（生産者）(36)'!BB19/'H27取引基本表（生産者）(36)'!$BB$43</f>
        <v>1.0874749501918017E-2</v>
      </c>
      <c r="H19" s="29">
        <v>5.6640000000000003E-2</v>
      </c>
      <c r="I19" s="5">
        <v>5.3127000000000001E-2</v>
      </c>
      <c r="O19" s="14">
        <f t="shared" si="3"/>
        <v>33</v>
      </c>
      <c r="P19" s="15" t="str">
        <f t="shared" si="0"/>
        <v>電気機械</v>
      </c>
      <c r="Q19" s="109">
        <v>7282</v>
      </c>
      <c r="R19" s="109">
        <v>-1222</v>
      </c>
      <c r="S19" s="109">
        <v>5627</v>
      </c>
      <c r="T19" s="109">
        <v>206</v>
      </c>
      <c r="U19" s="109">
        <v>0</v>
      </c>
      <c r="V19" s="69">
        <f>'H27取引基本表（生産者）(36)'!BA19</f>
        <v>32733</v>
      </c>
      <c r="W19" s="5">
        <f t="shared" si="4"/>
        <v>0.36333363883542602</v>
      </c>
      <c r="Y19" s="512">
        <f t="shared" si="5"/>
        <v>6.2933431094002994E-3</v>
      </c>
      <c r="Z19" s="512">
        <f t="shared" si="6"/>
        <v>-3.7332355726636728E-2</v>
      </c>
      <c r="AA19" s="511">
        <f t="shared" si="7"/>
        <v>0.2224666238963737</v>
      </c>
    </row>
    <row r="20" spans="1:27">
      <c r="A20" s="11">
        <f>投入係数!A20</f>
        <v>34</v>
      </c>
      <c r="B20" s="12" t="str">
        <f>投入係数!B20</f>
        <v>情報･通信機器</v>
      </c>
      <c r="C20" s="13">
        <f>+'H27取引基本表（生産者）(36)'!AY20/'H27取引基本表（生産者）(36)'!AU20*-1</f>
        <v>0.93858024691358022</v>
      </c>
      <c r="D20" s="13">
        <f t="shared" si="1"/>
        <v>6.1419753086419782E-2</v>
      </c>
      <c r="E20" s="13">
        <f t="shared" si="2"/>
        <v>0.38299184375466711</v>
      </c>
      <c r="F20" s="13">
        <v>0.20969199999999999</v>
      </c>
      <c r="G20" s="13">
        <f>'H27取引基本表（生産者）(36)'!BB20/'H27取引基本表（生産者）(36)'!$BB$43</f>
        <v>1.0038379754606591E-2</v>
      </c>
      <c r="H20" s="26">
        <v>3.2562000000000001E-2</v>
      </c>
      <c r="I20" s="3">
        <v>3.2051999999999997E-2</v>
      </c>
      <c r="O20" s="11">
        <f t="shared" si="3"/>
        <v>34</v>
      </c>
      <c r="P20" s="12" t="str">
        <f t="shared" si="0"/>
        <v>情報･通信機器</v>
      </c>
      <c r="Q20" s="108">
        <v>43526</v>
      </c>
      <c r="R20" s="108">
        <v>-12078</v>
      </c>
      <c r="S20" s="108">
        <v>41927</v>
      </c>
      <c r="T20" s="108">
        <v>6126</v>
      </c>
      <c r="U20" s="108">
        <v>-3</v>
      </c>
      <c r="V20" s="64">
        <f>'H27取引基本表（生産者）(36)'!BA20</f>
        <v>207571</v>
      </c>
      <c r="W20" s="3">
        <f t="shared" si="4"/>
        <v>0.38299184375466711</v>
      </c>
      <c r="Y20" s="512">
        <f t="shared" si="5"/>
        <v>2.9512793212924736E-2</v>
      </c>
      <c r="Z20" s="512">
        <f t="shared" si="6"/>
        <v>-5.8187319037823204E-2</v>
      </c>
      <c r="AA20" s="511">
        <f t="shared" si="7"/>
        <v>0.20969210535190369</v>
      </c>
    </row>
    <row r="21" spans="1:27">
      <c r="A21" s="11">
        <f>投入係数!A21</f>
        <v>35</v>
      </c>
      <c r="B21" s="12" t="str">
        <f>投入係数!B21</f>
        <v>輸送機械</v>
      </c>
      <c r="C21" s="13">
        <f>+'H27取引基本表（生産者）(36)'!AY21/'H27取引基本表（生産者）(36)'!AU21*-1</f>
        <v>0.71523263127605341</v>
      </c>
      <c r="D21" s="13">
        <f t="shared" si="1"/>
        <v>0.28476736872394659</v>
      </c>
      <c r="E21" s="13">
        <f t="shared" si="2"/>
        <v>0.22346238941646984</v>
      </c>
      <c r="F21" s="13">
        <v>7.3922000000000002E-2</v>
      </c>
      <c r="G21" s="13">
        <f>'H27取引基本表（生産者）(36)'!BB21/'H27取引基本表（生産者）(36)'!$BB$43</f>
        <v>2.3780682675878066E-2</v>
      </c>
      <c r="H21" s="26">
        <v>1.2843E-2</v>
      </c>
      <c r="I21" s="3">
        <v>1.244E-2</v>
      </c>
      <c r="O21" s="11">
        <f t="shared" si="3"/>
        <v>35</v>
      </c>
      <c r="P21" s="12" t="str">
        <f t="shared" si="0"/>
        <v>輸送機械</v>
      </c>
      <c r="Q21" s="108">
        <v>45506</v>
      </c>
      <c r="R21" s="108">
        <v>36957</v>
      </c>
      <c r="S21" s="108">
        <v>54728</v>
      </c>
      <c r="T21" s="108">
        <v>376</v>
      </c>
      <c r="U21" s="108">
        <v>-4</v>
      </c>
      <c r="V21" s="64">
        <f>'H27取引基本表（生産者）(36)'!BA21</f>
        <v>615598</v>
      </c>
      <c r="W21" s="3">
        <f t="shared" si="4"/>
        <v>0.22346238941646984</v>
      </c>
      <c r="Y21" s="512">
        <f t="shared" si="5"/>
        <v>6.1078820918846388E-4</v>
      </c>
      <c r="Z21" s="512">
        <f t="shared" si="6"/>
        <v>6.0034308103665057E-2</v>
      </c>
      <c r="AA21" s="511">
        <f t="shared" si="7"/>
        <v>7.3921617679069782E-2</v>
      </c>
    </row>
    <row r="22" spans="1:27">
      <c r="A22" s="11">
        <f>投入係数!A22</f>
        <v>39</v>
      </c>
      <c r="B22" s="12" t="str">
        <f>投入係数!B22</f>
        <v>その他の製造工業製品</v>
      </c>
      <c r="C22" s="13">
        <f>+'H27取引基本表（生産者）(36)'!AY22/'H27取引基本表（生産者）(36)'!AU22*-1</f>
        <v>0.75723601571478205</v>
      </c>
      <c r="D22" s="13">
        <f t="shared" si="1"/>
        <v>0.24276398428521795</v>
      </c>
      <c r="E22" s="13">
        <f t="shared" si="2"/>
        <v>0.37737709326123003</v>
      </c>
      <c r="F22" s="13">
        <v>0.22426499999999999</v>
      </c>
      <c r="G22" s="13">
        <f>'H27取引基本表（生産者）(36)'!BB22/'H27取引基本表（生産者）(36)'!$BB$43</f>
        <v>1.7083896336778218E-2</v>
      </c>
      <c r="H22" s="26">
        <v>5.5399999999999998E-2</v>
      </c>
      <c r="I22" s="3">
        <v>4.6937E-2</v>
      </c>
      <c r="O22" s="11">
        <f t="shared" si="3"/>
        <v>39</v>
      </c>
      <c r="P22" s="12" t="str">
        <f t="shared" si="0"/>
        <v>その他の製造工業製品</v>
      </c>
      <c r="Q22" s="108">
        <v>30025</v>
      </c>
      <c r="R22" s="108">
        <v>4008</v>
      </c>
      <c r="S22" s="108">
        <v>10751</v>
      </c>
      <c r="T22" s="108">
        <v>5740</v>
      </c>
      <c r="U22" s="108">
        <v>0</v>
      </c>
      <c r="V22" s="64">
        <f>'H27取引基本表（生産者）(36)'!BA22</f>
        <v>133882</v>
      </c>
      <c r="W22" s="3">
        <f t="shared" si="4"/>
        <v>0.37737709326123003</v>
      </c>
      <c r="Y22" s="512">
        <f t="shared" si="5"/>
        <v>4.2873575237896061E-2</v>
      </c>
      <c r="Z22" s="512">
        <f t="shared" si="6"/>
        <v>2.9936810026739966E-2</v>
      </c>
      <c r="AA22" s="511">
        <f t="shared" si="7"/>
        <v>0.22426465096129428</v>
      </c>
    </row>
    <row r="23" spans="1:27">
      <c r="A23" s="17">
        <f>投入係数!A23</f>
        <v>41</v>
      </c>
      <c r="B23" s="18" t="str">
        <f>投入係数!B23</f>
        <v>建設</v>
      </c>
      <c r="C23" s="19">
        <f>+'H27取引基本表（生産者）(36)'!AY23/'H27取引基本表（生産者）(36)'!AU23*-1</f>
        <v>4.7413183572049052E-2</v>
      </c>
      <c r="D23" s="19">
        <f t="shared" si="1"/>
        <v>0.95258681642795096</v>
      </c>
      <c r="E23" s="19">
        <f t="shared" si="2"/>
        <v>0.45707351195523149</v>
      </c>
      <c r="F23" s="19">
        <v>0.36487000000000003</v>
      </c>
      <c r="G23" s="19">
        <f>'H27取引基本表（生産者）(36)'!BB23/'H27取引基本表（生産者）(36)'!$BB$43</f>
        <v>0</v>
      </c>
      <c r="H23" s="30">
        <v>0.13810800000000001</v>
      </c>
      <c r="I23" s="6">
        <v>9.7782999999999995E-2</v>
      </c>
      <c r="O23" s="17">
        <f t="shared" si="3"/>
        <v>41</v>
      </c>
      <c r="P23" s="18" t="str">
        <f t="shared" si="0"/>
        <v>建設</v>
      </c>
      <c r="Q23" s="110">
        <v>172131</v>
      </c>
      <c r="R23" s="110">
        <v>8697</v>
      </c>
      <c r="S23" s="110">
        <v>19292</v>
      </c>
      <c r="T23" s="110">
        <v>17619</v>
      </c>
      <c r="U23" s="110">
        <v>-2110</v>
      </c>
      <c r="V23" s="70">
        <f>'H27取引基本表（生産者）(36)'!BA23</f>
        <v>471760</v>
      </c>
      <c r="W23" s="6">
        <f t="shared" si="4"/>
        <v>0.45707351195523149</v>
      </c>
      <c r="Y23" s="513">
        <f t="shared" si="5"/>
        <v>3.7347380023740884E-2</v>
      </c>
      <c r="Z23" s="514">
        <f t="shared" si="6"/>
        <v>1.8435221298965576E-2</v>
      </c>
      <c r="AA23" s="513">
        <f t="shared" si="7"/>
        <v>0.36486984907580128</v>
      </c>
    </row>
    <row r="24" spans="1:27">
      <c r="A24" s="11">
        <f>投入係数!A24</f>
        <v>46</v>
      </c>
      <c r="B24" s="12" t="str">
        <f>投入係数!B24</f>
        <v>電力・ガス・熱供給</v>
      </c>
      <c r="C24" s="13">
        <f>+'H27取引基本表（生産者）(36)'!AY24/'H27取引基本表（生産者）(36)'!AU24*-1</f>
        <v>0.39582698807029387</v>
      </c>
      <c r="D24" s="13">
        <f t="shared" si="1"/>
        <v>0.60417301192970618</v>
      </c>
      <c r="E24" s="13">
        <f t="shared" si="2"/>
        <v>0.35657302013613562</v>
      </c>
      <c r="F24" s="13">
        <v>6.9545999999999997E-2</v>
      </c>
      <c r="G24" s="13">
        <f>'H27取引基本表（生産者）(36)'!BB24/'H27取引基本表（生産者）(36)'!$BB$43</f>
        <v>2.534559749924474E-2</v>
      </c>
      <c r="H24" s="26">
        <v>7.0800000000000004E-3</v>
      </c>
      <c r="I24" s="3">
        <v>6.9569999999999996E-3</v>
      </c>
      <c r="O24" s="11">
        <f t="shared" si="3"/>
        <v>46</v>
      </c>
      <c r="P24" s="12" t="str">
        <f t="shared" si="0"/>
        <v>電力・ガス・熱供給</v>
      </c>
      <c r="Q24" s="108">
        <v>24470</v>
      </c>
      <c r="R24" s="108">
        <v>29589</v>
      </c>
      <c r="S24" s="108">
        <v>61173</v>
      </c>
      <c r="T24" s="108">
        <v>10260</v>
      </c>
      <c r="U24" s="108">
        <v>-30</v>
      </c>
      <c r="V24" s="64">
        <f>'H27取引基本表（生産者）(36)'!BA24</f>
        <v>351855</v>
      </c>
      <c r="W24" s="3">
        <f t="shared" si="4"/>
        <v>0.35657302013613562</v>
      </c>
      <c r="Y24" s="512">
        <f t="shared" si="5"/>
        <v>2.9159739097071237E-2</v>
      </c>
      <c r="Z24" s="512">
        <f t="shared" si="6"/>
        <v>8.4094300208892872E-2</v>
      </c>
      <c r="AA24" s="511">
        <f t="shared" si="7"/>
        <v>6.9545693538531503E-2</v>
      </c>
    </row>
    <row r="25" spans="1:27">
      <c r="A25" s="11">
        <f>投入係数!A25</f>
        <v>47</v>
      </c>
      <c r="B25" s="12" t="str">
        <f>投入係数!B25</f>
        <v>水道</v>
      </c>
      <c r="C25" s="13">
        <f>+'H27取引基本表（生産者）(36)'!AY25/'H27取引基本表（生産者）(36)'!AU25*-1</f>
        <v>0</v>
      </c>
      <c r="D25" s="13">
        <f t="shared" si="1"/>
        <v>1</v>
      </c>
      <c r="E25" s="13">
        <f t="shared" si="2"/>
        <v>0.52482327130901119</v>
      </c>
      <c r="F25" s="13">
        <v>0.147531</v>
      </c>
      <c r="G25" s="13">
        <f>'H27取引基本表（生産者）(36)'!BB25/'H27取引基本表（生産者）(36)'!$BB$43</f>
        <v>7.7211207160335282E-3</v>
      </c>
      <c r="H25" s="26">
        <v>4.4311000000000003E-2</v>
      </c>
      <c r="I25" s="3">
        <v>4.4283999999999997E-2</v>
      </c>
      <c r="O25" s="11">
        <f t="shared" si="3"/>
        <v>47</v>
      </c>
      <c r="P25" s="12" t="str">
        <f t="shared" si="0"/>
        <v>水道</v>
      </c>
      <c r="Q25" s="108">
        <v>5447</v>
      </c>
      <c r="R25" s="108">
        <v>6627</v>
      </c>
      <c r="S25" s="108">
        <v>7440</v>
      </c>
      <c r="T25" s="108">
        <v>1596</v>
      </c>
      <c r="U25" s="108">
        <v>-1733</v>
      </c>
      <c r="V25" s="64">
        <f>'H27取引基本表（生産者）(36)'!BA25</f>
        <v>36921</v>
      </c>
      <c r="W25" s="3">
        <f t="shared" si="4"/>
        <v>0.52482327130901119</v>
      </c>
      <c r="Y25" s="512">
        <f t="shared" si="5"/>
        <v>4.3227431543024296E-2</v>
      </c>
      <c r="Z25" s="512">
        <f t="shared" si="6"/>
        <v>0.17949134638823433</v>
      </c>
      <c r="AA25" s="511">
        <f t="shared" si="7"/>
        <v>0.14753121529752716</v>
      </c>
    </row>
    <row r="26" spans="1:27">
      <c r="A26" s="11">
        <f>投入係数!A26</f>
        <v>48</v>
      </c>
      <c r="B26" s="12" t="str">
        <f>投入係数!B26</f>
        <v>廃棄物処理</v>
      </c>
      <c r="C26" s="13">
        <f>+'H27取引基本表（生産者）(36)'!AY26/'H27取引基本表（生産者）(36)'!AU26*-1</f>
        <v>6.0371782977699892E-2</v>
      </c>
      <c r="D26" s="13">
        <f t="shared" si="1"/>
        <v>0.93962821702230015</v>
      </c>
      <c r="E26" s="13">
        <f t="shared" si="2"/>
        <v>0.63709313858083128</v>
      </c>
      <c r="F26" s="13">
        <v>0.40787600000000002</v>
      </c>
      <c r="G26" s="13">
        <f>'H27取引基本表（生産者）(36)'!BB26/'H27取引基本表（生産者）(36)'!$BB$43</f>
        <v>7.7080069046645341E-4</v>
      </c>
      <c r="H26" s="26">
        <v>0.144487</v>
      </c>
      <c r="I26" s="3">
        <v>0.13186400000000001</v>
      </c>
      <c r="O26" s="11">
        <f t="shared" si="3"/>
        <v>48</v>
      </c>
      <c r="P26" s="12" t="str">
        <f t="shared" si="0"/>
        <v>廃棄物処理</v>
      </c>
      <c r="Q26" s="108">
        <v>18095</v>
      </c>
      <c r="R26" s="108">
        <v>5926</v>
      </c>
      <c r="S26" s="108">
        <v>3396</v>
      </c>
      <c r="T26" s="108">
        <v>847</v>
      </c>
      <c r="U26" s="108">
        <v>0</v>
      </c>
      <c r="V26" s="64">
        <f>'H27取引基本表（生産者）(36)'!BA26</f>
        <v>44364</v>
      </c>
      <c r="W26" s="3">
        <f t="shared" si="4"/>
        <v>0.63709313858083128</v>
      </c>
      <c r="Y26" s="512">
        <f t="shared" si="5"/>
        <v>1.9092056622486701E-2</v>
      </c>
      <c r="Z26" s="512">
        <f t="shared" si="6"/>
        <v>0.13357677396086917</v>
      </c>
      <c r="AA26" s="511">
        <f t="shared" si="7"/>
        <v>0.40787575511676133</v>
      </c>
    </row>
    <row r="27" spans="1:27">
      <c r="A27" s="11">
        <f>投入係数!A27</f>
        <v>51</v>
      </c>
      <c r="B27" s="12" t="str">
        <f>投入係数!B27</f>
        <v>商業</v>
      </c>
      <c r="C27" s="13">
        <f>+'H27取引基本表（生産者）(36)'!AY27/'H27取引基本表（生産者）(36)'!AU27*-1</f>
        <v>0.57887320062823022</v>
      </c>
      <c r="D27" s="13">
        <f t="shared" si="1"/>
        <v>0.42112679937176978</v>
      </c>
      <c r="E27" s="13">
        <f t="shared" si="2"/>
        <v>0.68262581162505132</v>
      </c>
      <c r="F27" s="13">
        <v>0.46028599999999997</v>
      </c>
      <c r="G27" s="13">
        <f>'H27取引基本表（生産者）(36)'!BB27/'H27取引基本表（生産者）(36)'!$BB$43</f>
        <v>0.19223293237450326</v>
      </c>
      <c r="H27" s="26">
        <v>0.153915</v>
      </c>
      <c r="I27" s="3">
        <v>0.127527</v>
      </c>
      <c r="O27" s="11">
        <f t="shared" si="3"/>
        <v>51</v>
      </c>
      <c r="P27" s="12" t="str">
        <f t="shared" si="0"/>
        <v>商業</v>
      </c>
      <c r="Q27" s="108">
        <v>265765</v>
      </c>
      <c r="R27" s="108">
        <v>53176</v>
      </c>
      <c r="S27" s="108">
        <v>51525</v>
      </c>
      <c r="T27" s="108">
        <v>23958</v>
      </c>
      <c r="U27" s="108">
        <v>-282</v>
      </c>
      <c r="V27" s="64">
        <f>'H27取引基本表（生産者）(36)'!BA27</f>
        <v>577391</v>
      </c>
      <c r="W27" s="3">
        <f t="shared" si="4"/>
        <v>0.68262581162505132</v>
      </c>
      <c r="Y27" s="512">
        <f t="shared" si="5"/>
        <v>4.1493545967983568E-2</v>
      </c>
      <c r="Z27" s="512">
        <f t="shared" si="6"/>
        <v>9.2097036496931892E-2</v>
      </c>
      <c r="AA27" s="511">
        <f t="shared" si="7"/>
        <v>0.46028601069292735</v>
      </c>
    </row>
    <row r="28" spans="1:27">
      <c r="A28" s="11">
        <f>投入係数!A28</f>
        <v>53</v>
      </c>
      <c r="B28" s="12" t="str">
        <f>投入係数!B28</f>
        <v>金融・保険</v>
      </c>
      <c r="C28" s="13">
        <f>+'H27取引基本表（生産者）(36)'!AY28/'H27取引基本表（生産者）(36)'!AU28*-1</f>
        <v>0.25014993341939679</v>
      </c>
      <c r="D28" s="13">
        <f t="shared" si="1"/>
        <v>0.74985006658060316</v>
      </c>
      <c r="E28" s="13">
        <f t="shared" si="2"/>
        <v>0.65049764452506065</v>
      </c>
      <c r="F28" s="13">
        <v>0.33348299999999997</v>
      </c>
      <c r="G28" s="13">
        <f>'H27取引基本表（生産者）(36)'!BB28/'H27取引基本表（生産者）(36)'!$BB$43</f>
        <v>7.194868322762954E-2</v>
      </c>
      <c r="H28" s="26">
        <v>4.5137999999999998E-2</v>
      </c>
      <c r="I28" s="3">
        <v>4.1188000000000002E-2</v>
      </c>
      <c r="O28" s="11">
        <f t="shared" si="3"/>
        <v>53</v>
      </c>
      <c r="P28" s="12" t="str">
        <f t="shared" si="0"/>
        <v>金融・保険</v>
      </c>
      <c r="Q28" s="108">
        <v>78505</v>
      </c>
      <c r="R28" s="108">
        <v>55914</v>
      </c>
      <c r="S28" s="108">
        <v>17804</v>
      </c>
      <c r="T28" s="108">
        <v>4783</v>
      </c>
      <c r="U28" s="108">
        <v>-3873</v>
      </c>
      <c r="V28" s="64">
        <f>'H27取引基本表（生産者）(36)'!BA28</f>
        <v>235409</v>
      </c>
      <c r="W28" s="3">
        <f t="shared" si="4"/>
        <v>0.65049764452506065</v>
      </c>
      <c r="Y28" s="513">
        <f t="shared" si="5"/>
        <v>2.0317829819590585E-2</v>
      </c>
      <c r="Z28" s="514">
        <f t="shared" si="6"/>
        <v>0.23751853157695754</v>
      </c>
      <c r="AA28" s="513">
        <f t="shared" si="7"/>
        <v>0.33348342671690545</v>
      </c>
    </row>
    <row r="29" spans="1:27">
      <c r="A29" s="14">
        <f>投入係数!A29</f>
        <v>55</v>
      </c>
      <c r="B29" s="15" t="str">
        <f>投入係数!B29</f>
        <v>不動産</v>
      </c>
      <c r="C29" s="16">
        <f>+'H27取引基本表（生産者）(36)'!AY29/'H27取引基本表（生産者）(36)'!AU29*-1</f>
        <v>5.2115255109375829E-3</v>
      </c>
      <c r="D29" s="16">
        <f t="shared" si="1"/>
        <v>0.99478847448906238</v>
      </c>
      <c r="E29" s="16">
        <f t="shared" si="2"/>
        <v>0.84648544515668167</v>
      </c>
      <c r="F29" s="16">
        <v>4.0515000000000002E-2</v>
      </c>
      <c r="G29" s="16">
        <f>'H27取引基本表（生産者）(36)'!BB42/'H27取引基本表（生産者）(36)'!$BB$43</f>
        <v>5.8934925382413308E-2</v>
      </c>
      <c r="H29" s="29">
        <v>9.9970000000000007E-3</v>
      </c>
      <c r="I29" s="5">
        <v>3.8869999999999998E-3</v>
      </c>
      <c r="O29" s="14">
        <f t="shared" si="3"/>
        <v>55</v>
      </c>
      <c r="P29" s="15" t="str">
        <f t="shared" si="0"/>
        <v>不動産</v>
      </c>
      <c r="Q29" s="109">
        <v>21325</v>
      </c>
      <c r="R29" s="109">
        <v>223063</v>
      </c>
      <c r="S29" s="109">
        <v>176682</v>
      </c>
      <c r="T29" s="109">
        <v>24677</v>
      </c>
      <c r="U29" s="109">
        <v>-196</v>
      </c>
      <c r="V29" s="69">
        <f>'H27取引基本表（生産者）(36)'!BA29</f>
        <v>526354</v>
      </c>
      <c r="W29" s="5">
        <f t="shared" si="4"/>
        <v>0.84648544515668167</v>
      </c>
      <c r="Y29" s="512">
        <f t="shared" si="5"/>
        <v>4.6882896301728497E-2</v>
      </c>
      <c r="Z29" s="512">
        <f t="shared" si="6"/>
        <v>0.42378893292346975</v>
      </c>
      <c r="AA29" s="511">
        <f t="shared" si="7"/>
        <v>4.0514558643042514E-2</v>
      </c>
    </row>
    <row r="30" spans="1:27">
      <c r="A30" s="11">
        <f>投入係数!A30</f>
        <v>57</v>
      </c>
      <c r="B30" s="12" t="str">
        <f>投入係数!B30</f>
        <v>運輸・郵便</v>
      </c>
      <c r="C30" s="13">
        <f>+'H27取引基本表（生産者）(36)'!AY30/'H27取引基本表（生産者）(36)'!AU30*-1</f>
        <v>0.53514971052303251</v>
      </c>
      <c r="D30" s="13">
        <f t="shared" si="1"/>
        <v>0.46485028947696749</v>
      </c>
      <c r="E30" s="13">
        <f t="shared" si="2"/>
        <v>0.45903646640656837</v>
      </c>
      <c r="F30" s="13">
        <v>0.23637900000000001</v>
      </c>
      <c r="G30" s="13">
        <f>'H27取引基本表（生産者）(36)'!BB30/'H27取引基本表（生産者）(36)'!$BB$43</f>
        <v>6.7353506584590397E-2</v>
      </c>
      <c r="H30" s="26">
        <v>5.1264999999999998E-2</v>
      </c>
      <c r="I30" s="3">
        <v>4.6239000000000002E-2</v>
      </c>
      <c r="O30" s="11">
        <f t="shared" si="3"/>
        <v>57</v>
      </c>
      <c r="P30" s="12" t="str">
        <f t="shared" si="0"/>
        <v>運輸・郵便</v>
      </c>
      <c r="Q30" s="108">
        <v>121235</v>
      </c>
      <c r="R30" s="108">
        <v>39116</v>
      </c>
      <c r="S30" s="108">
        <v>54501</v>
      </c>
      <c r="T30" s="108">
        <v>22132</v>
      </c>
      <c r="U30" s="108">
        <v>-1552</v>
      </c>
      <c r="V30" s="64">
        <f>'H27取引基本表（生産者）(36)'!BA30</f>
        <v>512883</v>
      </c>
      <c r="W30" s="3">
        <f t="shared" si="4"/>
        <v>0.45903646640656837</v>
      </c>
      <c r="Y30" s="512">
        <f t="shared" si="5"/>
        <v>4.3152141911508082E-2</v>
      </c>
      <c r="Z30" s="512">
        <f t="shared" si="6"/>
        <v>7.6266906877396984E-2</v>
      </c>
      <c r="AA30" s="511">
        <f t="shared" si="7"/>
        <v>0.23637944716436302</v>
      </c>
    </row>
    <row r="31" spans="1:27">
      <c r="A31" s="11">
        <f>投入係数!A31</f>
        <v>59</v>
      </c>
      <c r="B31" s="12" t="str">
        <f>投入係数!B31</f>
        <v>情報通信</v>
      </c>
      <c r="C31" s="13">
        <f>+'H27取引基本表（生産者）(36)'!AY31/'H27取引基本表（生産者）(36)'!AU31*-1</f>
        <v>0.41687580090233828</v>
      </c>
      <c r="D31" s="13">
        <f t="shared" si="1"/>
        <v>0.58312419909766167</v>
      </c>
      <c r="E31" s="13">
        <f t="shared" si="2"/>
        <v>0.5206280907644617</v>
      </c>
      <c r="F31" s="13">
        <v>0.156359</v>
      </c>
      <c r="G31" s="13">
        <f>'H27取引基本表（生産者）(36)'!BB31/'H27取引基本表（生産者）(36)'!$BB$43</f>
        <v>6.0030657176800402E-2</v>
      </c>
      <c r="H31" s="26">
        <v>3.1399999999999997E-2</v>
      </c>
      <c r="I31" s="3">
        <v>2.7632E-2</v>
      </c>
      <c r="O31" s="11">
        <f t="shared" si="3"/>
        <v>59</v>
      </c>
      <c r="P31" s="12" t="str">
        <f t="shared" si="0"/>
        <v>情報通信</v>
      </c>
      <c r="Q31" s="108">
        <v>36266</v>
      </c>
      <c r="R31" s="108">
        <v>42793</v>
      </c>
      <c r="S31" s="108">
        <v>33806</v>
      </c>
      <c r="T31" s="108">
        <v>7892</v>
      </c>
      <c r="U31" s="108">
        <v>-2</v>
      </c>
      <c r="V31" s="64">
        <f>'H27取引基本表（生産者）(36)'!BA31</f>
        <v>231941</v>
      </c>
      <c r="W31" s="3">
        <f t="shared" si="4"/>
        <v>0.5206280907644617</v>
      </c>
      <c r="Y31" s="512">
        <f t="shared" si="5"/>
        <v>3.4025894516277848E-2</v>
      </c>
      <c r="Z31" s="512">
        <f t="shared" si="6"/>
        <v>0.18449950633997439</v>
      </c>
      <c r="AA31" s="511">
        <f t="shared" si="7"/>
        <v>0.15635872915957075</v>
      </c>
    </row>
    <row r="32" spans="1:27">
      <c r="A32" s="11">
        <f>投入係数!A32</f>
        <v>61</v>
      </c>
      <c r="B32" s="12" t="str">
        <f>投入係数!B32</f>
        <v>公務</v>
      </c>
      <c r="C32" s="13">
        <f>+'H27取引基本表（生産者）(36)'!AY32/'H27取引基本表（生産者）(36)'!AU32*-1</f>
        <v>0</v>
      </c>
      <c r="D32" s="13">
        <f t="shared" si="1"/>
        <v>1</v>
      </c>
      <c r="E32" s="13">
        <f t="shared" si="2"/>
        <v>0.70541909690845861</v>
      </c>
      <c r="F32" s="13">
        <v>0.41886699999999999</v>
      </c>
      <c r="G32" s="13">
        <f>'H27取引基本表（生産者）(36)'!BB32/'H27取引基本表（生産者）(36)'!$BB$43</f>
        <v>5.9774695006746328E-3</v>
      </c>
      <c r="H32" s="26">
        <v>5.9193999999999997E-2</v>
      </c>
      <c r="I32" s="3">
        <v>5.9193999999999997E-2</v>
      </c>
      <c r="O32" s="11">
        <f t="shared" si="3"/>
        <v>61</v>
      </c>
      <c r="P32" s="12" t="str">
        <f t="shared" si="0"/>
        <v>公務</v>
      </c>
      <c r="Q32" s="108">
        <v>152966</v>
      </c>
      <c r="R32" s="108">
        <v>0</v>
      </c>
      <c r="S32" s="108">
        <v>103876</v>
      </c>
      <c r="T32" s="108">
        <v>770</v>
      </c>
      <c r="U32" s="108">
        <v>0</v>
      </c>
      <c r="V32" s="64">
        <f>'H27取引基本表（生産者）(36)'!BA32</f>
        <v>365190</v>
      </c>
      <c r="W32" s="3">
        <f t="shared" si="4"/>
        <v>0.70541909690845861</v>
      </c>
      <c r="Y32" s="512">
        <f t="shared" si="5"/>
        <v>2.1084914701935977E-3</v>
      </c>
      <c r="Z32" s="512">
        <f t="shared" si="6"/>
        <v>0</v>
      </c>
      <c r="AA32" s="511">
        <f t="shared" si="7"/>
        <v>0.41886689120731674</v>
      </c>
    </row>
    <row r="33" spans="1:27">
      <c r="A33" s="17">
        <f>投入係数!A33</f>
        <v>63</v>
      </c>
      <c r="B33" s="18" t="str">
        <f>投入係数!B33</f>
        <v>教育・研究</v>
      </c>
      <c r="C33" s="19">
        <f>+'H27取引基本表（生産者）(36)'!AY33/'H27取引基本表（生産者）(36)'!AU33*-1</f>
        <v>0.31285763713304765</v>
      </c>
      <c r="D33" s="19">
        <f t="shared" si="1"/>
        <v>0.68714236286695241</v>
      </c>
      <c r="E33" s="19">
        <f t="shared" si="2"/>
        <v>0.78947422829615232</v>
      </c>
      <c r="F33" s="19">
        <v>0.596105</v>
      </c>
      <c r="G33" s="19">
        <f>'H27取引基本表（生産者）(36)'!BB33/'H27取引基本表（生産者）(36)'!$BB$43</f>
        <v>2.1646531299753559E-2</v>
      </c>
      <c r="H33" s="30">
        <v>7.7635999999999997E-2</v>
      </c>
      <c r="I33" s="6">
        <v>7.6626E-2</v>
      </c>
      <c r="O33" s="17">
        <f t="shared" si="3"/>
        <v>63</v>
      </c>
      <c r="P33" s="18" t="str">
        <f t="shared" si="0"/>
        <v>教育・研究</v>
      </c>
      <c r="Q33" s="110">
        <v>172991</v>
      </c>
      <c r="R33" s="110">
        <v>430</v>
      </c>
      <c r="S33" s="110">
        <v>53004</v>
      </c>
      <c r="T33" s="110">
        <v>2774</v>
      </c>
      <c r="U33" s="110">
        <v>-92</v>
      </c>
      <c r="V33" s="70">
        <f>'H27取引基本表（生産者）(36)'!BA33</f>
        <v>290202</v>
      </c>
      <c r="W33" s="6">
        <f t="shared" si="4"/>
        <v>0.78947422829615232</v>
      </c>
      <c r="Y33" s="513">
        <f t="shared" si="5"/>
        <v>9.5588590016609121E-3</v>
      </c>
      <c r="Z33" s="514">
        <f t="shared" si="6"/>
        <v>1.4817265215263851E-3</v>
      </c>
      <c r="AA33" s="513">
        <f t="shared" si="7"/>
        <v>0.59610547136132763</v>
      </c>
    </row>
    <row r="34" spans="1:27">
      <c r="A34" s="14">
        <f>投入係数!A34</f>
        <v>64</v>
      </c>
      <c r="B34" s="15" t="str">
        <f>投入係数!B34</f>
        <v>医療・福祉</v>
      </c>
      <c r="C34" s="16">
        <f>+'H27取引基本表（生産者）(36)'!AY34/'H27取引基本表（生産者）(36)'!AU34*-1</f>
        <v>2.7900602693348087E-2</v>
      </c>
      <c r="D34" s="16">
        <f t="shared" si="1"/>
        <v>0.97209939730665196</v>
      </c>
      <c r="E34" s="16">
        <f t="shared" si="2"/>
        <v>0.62038653126613474</v>
      </c>
      <c r="F34" s="16">
        <v>0.53967699999999996</v>
      </c>
      <c r="G34" s="13">
        <f>'H27取引基本表（生産者）(36)'!BB34/'H27取引基本表（生産者）(36)'!$BB$43</f>
        <v>4.3767102595660398E-2</v>
      </c>
      <c r="H34" s="26">
        <v>0.10956200000000001</v>
      </c>
      <c r="I34" s="3">
        <v>0.103711</v>
      </c>
      <c r="O34" s="14">
        <f t="shared" si="3"/>
        <v>64</v>
      </c>
      <c r="P34" s="15" t="str">
        <f t="shared" si="0"/>
        <v>医療・福祉</v>
      </c>
      <c r="Q34" s="109">
        <v>406603</v>
      </c>
      <c r="R34" s="109">
        <v>10104</v>
      </c>
      <c r="S34" s="109">
        <v>48716</v>
      </c>
      <c r="T34" s="109">
        <v>10701</v>
      </c>
      <c r="U34" s="109">
        <v>-8713</v>
      </c>
      <c r="V34" s="64">
        <f>'H27取引基本表（生産者）(36)'!BA34</f>
        <v>753419</v>
      </c>
      <c r="W34" s="3">
        <f t="shared" si="4"/>
        <v>0.62038653126613474</v>
      </c>
      <c r="Y34" s="512">
        <f t="shared" si="5"/>
        <v>1.4203252108056738E-2</v>
      </c>
      <c r="Z34" s="512">
        <f t="shared" si="6"/>
        <v>1.3410864339763132E-2</v>
      </c>
      <c r="AA34" s="511">
        <f t="shared" si="7"/>
        <v>0.5396771252118675</v>
      </c>
    </row>
    <row r="35" spans="1:27">
      <c r="A35" s="11">
        <f>投入係数!A35</f>
        <v>65</v>
      </c>
      <c r="B35" s="12" t="str">
        <f>投入係数!B35</f>
        <v>その他の非営利団体サービス</v>
      </c>
      <c r="C35" s="13">
        <f>+'H27取引基本表（生産者）(36)'!AY35/'H27取引基本表（生産者）(36)'!AU35*-1</f>
        <v>5.4337314171333466E-2</v>
      </c>
      <c r="D35" s="13">
        <f t="shared" si="1"/>
        <v>0.94566268582866653</v>
      </c>
      <c r="E35" s="13">
        <f t="shared" si="2"/>
        <v>0.56677389905664477</v>
      </c>
      <c r="F35" s="13">
        <v>0.45696199999999998</v>
      </c>
      <c r="G35" s="13">
        <f>'H27取引基本表（生産者）(36)'!BB35/'H27取引基本表（生産者）(36)'!$BB$43</f>
        <v>1.0342425899680315E-2</v>
      </c>
      <c r="H35" s="26">
        <v>0.102356</v>
      </c>
      <c r="I35" s="3">
        <v>7.2078000000000003E-2</v>
      </c>
      <c r="O35" s="11">
        <f t="shared" si="3"/>
        <v>65</v>
      </c>
      <c r="P35" s="12" t="str">
        <f t="shared" si="0"/>
        <v>その他の非営利団体サービス</v>
      </c>
      <c r="Q35" s="108">
        <v>21023</v>
      </c>
      <c r="R35" s="108">
        <v>1717</v>
      </c>
      <c r="S35" s="108">
        <v>2826</v>
      </c>
      <c r="T35" s="108">
        <v>1588</v>
      </c>
      <c r="U35" s="108">
        <v>-1079</v>
      </c>
      <c r="V35" s="64">
        <f>'H27取引基本表（生産者）(36)'!BA35</f>
        <v>46006</v>
      </c>
      <c r="W35" s="3">
        <f t="shared" si="4"/>
        <v>0.56677389905664477</v>
      </c>
      <c r="Y35" s="512">
        <f t="shared" si="5"/>
        <v>3.4517236882145808E-2</v>
      </c>
      <c r="Z35" s="512">
        <f t="shared" si="6"/>
        <v>3.7321218971438509E-2</v>
      </c>
      <c r="AA35" s="511">
        <f t="shared" si="7"/>
        <v>0.45696213537364694</v>
      </c>
    </row>
    <row r="36" spans="1:27">
      <c r="A36" s="11">
        <f>投入係数!A36</f>
        <v>66</v>
      </c>
      <c r="B36" s="12" t="str">
        <f>投入係数!B36</f>
        <v>対事業所サービス</v>
      </c>
      <c r="C36" s="13">
        <f>+'H27取引基本表（生産者）(36)'!AY36/'H27取引基本表（生産者）(36)'!AU36*-1</f>
        <v>0.52165225018257622</v>
      </c>
      <c r="D36" s="13">
        <f t="shared" si="1"/>
        <v>0.47834774981742378</v>
      </c>
      <c r="E36" s="13">
        <f t="shared" si="2"/>
        <v>0.62212610664323853</v>
      </c>
      <c r="F36" s="13">
        <v>0.46322200000000002</v>
      </c>
      <c r="G36" s="13">
        <f>'H27取引基本表（生産者）(36)'!BB36/'H27取引基本表（生産者）(36)'!$BB$43</f>
        <v>1.0705241347555829E-2</v>
      </c>
      <c r="H36" s="26">
        <v>0.16844000000000001</v>
      </c>
      <c r="I36" s="3">
        <v>0.13272999999999999</v>
      </c>
      <c r="O36" s="11">
        <f t="shared" si="3"/>
        <v>66</v>
      </c>
      <c r="P36" s="12" t="str">
        <f t="shared" si="0"/>
        <v>対事業所サービス</v>
      </c>
      <c r="Q36" s="108">
        <v>137086</v>
      </c>
      <c r="R36" s="108">
        <v>-7002</v>
      </c>
      <c r="S36" s="108">
        <v>40008</v>
      </c>
      <c r="T36" s="108">
        <v>14033</v>
      </c>
      <c r="U36" s="108">
        <v>-13</v>
      </c>
      <c r="V36" s="64">
        <f>'H27取引基本表（生産者）(36)'!BA36</f>
        <v>295940</v>
      </c>
      <c r="W36" s="3">
        <f t="shared" si="4"/>
        <v>0.62212610664323853</v>
      </c>
      <c r="Y36" s="512">
        <f t="shared" si="5"/>
        <v>4.7418395620733932E-2</v>
      </c>
      <c r="Z36" s="512">
        <f t="shared" si="6"/>
        <v>-2.3660201392174091E-2</v>
      </c>
      <c r="AA36" s="511">
        <f t="shared" si="7"/>
        <v>0.46322227478542949</v>
      </c>
    </row>
    <row r="37" spans="1:27">
      <c r="A37" s="11">
        <f>投入係数!A37</f>
        <v>67</v>
      </c>
      <c r="B37" s="12" t="str">
        <f>投入係数!B37</f>
        <v>対個人サービス</v>
      </c>
      <c r="C37" s="13">
        <f>+'H27取引基本表（生産者）(36)'!AY37/'H27取引基本表（生産者）(36)'!AU37*-1</f>
        <v>0.45511531284560763</v>
      </c>
      <c r="D37" s="13">
        <f t="shared" si="1"/>
        <v>0.54488468715439242</v>
      </c>
      <c r="E37" s="13">
        <f t="shared" si="2"/>
        <v>0.52127705417838255</v>
      </c>
      <c r="F37" s="13">
        <v>0.26046599999999998</v>
      </c>
      <c r="G37" s="13">
        <f>'H27取引基本表（生産者）(36)'!BB37/'H27取引基本表（生産者）(36)'!$BB$43</f>
        <v>0.17126880496265479</v>
      </c>
      <c r="H37" s="26">
        <v>0.166764</v>
      </c>
      <c r="I37" s="3">
        <v>0.12906000000000001</v>
      </c>
      <c r="O37" s="11">
        <f t="shared" si="3"/>
        <v>67</v>
      </c>
      <c r="P37" s="12" t="str">
        <f t="shared" si="0"/>
        <v>対個人サービス</v>
      </c>
      <c r="Q37" s="108">
        <v>96709</v>
      </c>
      <c r="R37" s="108">
        <v>43097</v>
      </c>
      <c r="S37" s="108">
        <v>38807</v>
      </c>
      <c r="T37" s="108">
        <v>14934</v>
      </c>
      <c r="U37" s="108">
        <v>-1</v>
      </c>
      <c r="V37" s="64">
        <f>'H27取引基本表（生産者）(36)'!BA37</f>
        <v>371292</v>
      </c>
      <c r="W37" s="3">
        <f t="shared" si="4"/>
        <v>0.52127705417838255</v>
      </c>
      <c r="Y37" s="512">
        <f t="shared" si="5"/>
        <v>4.0221712291134741E-2</v>
      </c>
      <c r="Z37" s="512">
        <f t="shared" si="6"/>
        <v>0.11607306378806977</v>
      </c>
      <c r="AA37" s="511">
        <f t="shared" si="7"/>
        <v>0.26046615601736639</v>
      </c>
    </row>
    <row r="38" spans="1:27">
      <c r="A38" s="17">
        <f>投入係数!A38</f>
        <v>68</v>
      </c>
      <c r="B38" s="18" t="str">
        <f>投入係数!B38</f>
        <v>事務用品</v>
      </c>
      <c r="C38" s="19">
        <f>+'H27取引基本表（生産者）(36)'!AY38/'H27取引基本表（生産者）(36)'!AU38*-1</f>
        <v>0</v>
      </c>
      <c r="D38" s="19">
        <f t="shared" si="1"/>
        <v>1</v>
      </c>
      <c r="E38" s="19">
        <f t="shared" si="2"/>
        <v>0</v>
      </c>
      <c r="F38" s="19">
        <v>0</v>
      </c>
      <c r="G38" s="13">
        <f>'H27取引基本表（生産者）(36)'!BB38/'H27取引基本表（生産者）(36)'!$BB$43</f>
        <v>0</v>
      </c>
      <c r="H38" s="6">
        <v>0</v>
      </c>
      <c r="I38" s="6">
        <v>0</v>
      </c>
      <c r="O38" s="17">
        <f t="shared" si="3"/>
        <v>68</v>
      </c>
      <c r="P38" s="18" t="str">
        <f t="shared" si="0"/>
        <v>事務用品</v>
      </c>
      <c r="Q38" s="110">
        <v>0</v>
      </c>
      <c r="R38" s="110">
        <v>0</v>
      </c>
      <c r="S38" s="110">
        <v>0</v>
      </c>
      <c r="T38" s="110">
        <v>0</v>
      </c>
      <c r="U38" s="110">
        <v>0</v>
      </c>
      <c r="V38" s="68">
        <f>'H27取引基本表（生産者）(36)'!BA38</f>
        <v>11331</v>
      </c>
      <c r="W38" s="6">
        <f t="shared" si="4"/>
        <v>0</v>
      </c>
      <c r="Y38" s="513">
        <f t="shared" si="5"/>
        <v>0</v>
      </c>
      <c r="Z38" s="514">
        <f t="shared" si="6"/>
        <v>0</v>
      </c>
      <c r="AA38" s="513">
        <f t="shared" si="7"/>
        <v>0</v>
      </c>
    </row>
    <row r="39" spans="1:27">
      <c r="A39" s="20">
        <f>投入係数!A39</f>
        <v>69</v>
      </c>
      <c r="B39" s="21" t="str">
        <f>投入係数!B39</f>
        <v>分類不明</v>
      </c>
      <c r="C39" s="125">
        <f>+'H27取引基本表（生産者）(36)'!AY39/'H27取引基本表（生産者）(36)'!AU39*-1</f>
        <v>0.20105095822661839</v>
      </c>
      <c r="D39" s="22">
        <f t="shared" si="1"/>
        <v>0.79894904177338155</v>
      </c>
      <c r="E39" s="22">
        <f t="shared" si="2"/>
        <v>0.42365959325588454</v>
      </c>
      <c r="F39" s="22">
        <v>8.9130000000000008E-3</v>
      </c>
      <c r="G39" s="125">
        <f>'H27取引基本表（生産者）(36)'!BB39/'H27取引基本表（生産者）(36)'!$BB$43</f>
        <v>4.4198401280685105E-5</v>
      </c>
      <c r="H39" s="27">
        <v>1.325E-3</v>
      </c>
      <c r="I39" s="4">
        <v>1.214E-3</v>
      </c>
      <c r="O39" s="20">
        <f t="shared" si="3"/>
        <v>69</v>
      </c>
      <c r="P39" s="21" t="str">
        <f t="shared" si="0"/>
        <v>分類不明</v>
      </c>
      <c r="Q39" s="323">
        <v>323</v>
      </c>
      <c r="R39" s="324">
        <v>12802</v>
      </c>
      <c r="S39" s="324">
        <v>1777</v>
      </c>
      <c r="T39" s="324">
        <v>634</v>
      </c>
      <c r="U39" s="324">
        <v>-183</v>
      </c>
      <c r="V39" s="34">
        <f>'H27取引基本表（生産者）(36)'!BA39</f>
        <v>36239</v>
      </c>
      <c r="W39" s="4">
        <f t="shared" si="4"/>
        <v>0.42365959325588454</v>
      </c>
      <c r="Y39" s="515">
        <f t="shared" si="5"/>
        <v>1.7494963989072545E-2</v>
      </c>
      <c r="Z39" s="515">
        <f t="shared" si="6"/>
        <v>0.35326581859322831</v>
      </c>
      <c r="AA39" s="516">
        <f t="shared" si="7"/>
        <v>8.9130494770827007E-3</v>
      </c>
    </row>
    <row r="40" spans="1:27">
      <c r="A40" t="s">
        <v>428</v>
      </c>
      <c r="Q40" s="31"/>
      <c r="R40" s="31"/>
      <c r="T40" s="31"/>
      <c r="V40" s="31"/>
      <c r="Y40" s="517"/>
      <c r="Z40" s="517"/>
      <c r="AA40" s="517"/>
    </row>
  </sheetData>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31" bestFit="1" customWidth="1"/>
    <col min="2" max="2" width="31.6640625" style="31" bestFit="1" customWidth="1"/>
    <col min="3" max="16384" width="10.33203125" style="31"/>
  </cols>
  <sheetData>
    <row r="1" spans="1:40" ht="21" customHeight="1">
      <c r="A1" s="240" t="s">
        <v>38</v>
      </c>
      <c r="C1" s="31" t="s">
        <v>430</v>
      </c>
      <c r="J1" s="240" t="s">
        <v>39</v>
      </c>
      <c r="AN1" s="50"/>
    </row>
    <row r="2" spans="1:40">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c r="A3" s="34"/>
      <c r="B3" s="35"/>
      <c r="C3" s="36" t="s">
        <v>0</v>
      </c>
      <c r="D3" s="37" t="s">
        <v>1</v>
      </c>
      <c r="E3" s="37" t="s">
        <v>2</v>
      </c>
      <c r="F3" s="37" t="s">
        <v>3</v>
      </c>
      <c r="G3" s="37" t="s">
        <v>4</v>
      </c>
      <c r="H3" s="37" t="s">
        <v>5</v>
      </c>
      <c r="I3" s="37" t="s">
        <v>6</v>
      </c>
      <c r="J3" s="37" t="s">
        <v>7</v>
      </c>
      <c r="K3" s="37" t="s">
        <v>164</v>
      </c>
      <c r="L3" s="37" t="s">
        <v>165</v>
      </c>
      <c r="M3" s="37" t="s">
        <v>10</v>
      </c>
      <c r="N3" s="37" t="s">
        <v>11</v>
      </c>
      <c r="O3" s="37" t="s">
        <v>12</v>
      </c>
      <c r="P3" s="37" t="s">
        <v>13</v>
      </c>
      <c r="Q3" s="37" t="s">
        <v>16</v>
      </c>
      <c r="R3" s="37" t="s">
        <v>14</v>
      </c>
      <c r="S3" s="37" t="s">
        <v>166</v>
      </c>
      <c r="T3" s="37" t="s">
        <v>17</v>
      </c>
      <c r="U3" s="37" t="s">
        <v>18</v>
      </c>
      <c r="V3" s="37" t="s">
        <v>19</v>
      </c>
      <c r="W3" s="37" t="s">
        <v>167</v>
      </c>
      <c r="X3" s="37" t="s">
        <v>153</v>
      </c>
      <c r="Y3" s="37" t="s">
        <v>154</v>
      </c>
      <c r="Z3" s="37" t="s">
        <v>21</v>
      </c>
      <c r="AA3" s="37" t="s">
        <v>22</v>
      </c>
      <c r="AB3" s="37" t="s">
        <v>23</v>
      </c>
      <c r="AC3" s="37" t="s">
        <v>163</v>
      </c>
      <c r="AD3" s="37" t="s">
        <v>25</v>
      </c>
      <c r="AE3" s="37" t="s">
        <v>26</v>
      </c>
      <c r="AF3" s="37" t="s">
        <v>27</v>
      </c>
      <c r="AG3" s="37" t="s">
        <v>157</v>
      </c>
      <c r="AH3" s="37" t="s">
        <v>158</v>
      </c>
      <c r="AI3" s="37" t="s">
        <v>168</v>
      </c>
      <c r="AJ3" s="37" t="s">
        <v>169</v>
      </c>
      <c r="AK3" s="37" t="s">
        <v>30</v>
      </c>
      <c r="AL3" s="38" t="s">
        <v>31</v>
      </c>
      <c r="AM3" s="39" t="s">
        <v>179</v>
      </c>
      <c r="AN3" s="39" t="s">
        <v>180</v>
      </c>
    </row>
    <row r="4" spans="1:40">
      <c r="A4" s="82">
        <v>1</v>
      </c>
      <c r="B4" s="33" t="s">
        <v>0</v>
      </c>
      <c r="C4" s="24">
        <v>1.106865</v>
      </c>
      <c r="D4" s="40">
        <v>2.8999999999999998E-3</v>
      </c>
      <c r="E4" s="40">
        <v>4.8700000000000002E-3</v>
      </c>
      <c r="F4" s="40">
        <v>2.9E-5</v>
      </c>
      <c r="G4" s="40">
        <v>0.12522800000000001</v>
      </c>
      <c r="H4" s="40">
        <v>6.901E-3</v>
      </c>
      <c r="I4" s="40">
        <v>3.1500000000000001E-4</v>
      </c>
      <c r="J4" s="40">
        <v>2.8400000000000002E-4</v>
      </c>
      <c r="K4" s="40">
        <v>3.9999999999999998E-6</v>
      </c>
      <c r="L4" s="40">
        <v>5.1999999999999997E-5</v>
      </c>
      <c r="M4" s="40">
        <v>1.9000000000000001E-5</v>
      </c>
      <c r="N4" s="40">
        <v>1.8E-5</v>
      </c>
      <c r="O4" s="40">
        <v>1.9000000000000001E-5</v>
      </c>
      <c r="P4" s="40">
        <v>3.3000000000000003E-5</v>
      </c>
      <c r="Q4" s="40">
        <v>3.1999999999999999E-5</v>
      </c>
      <c r="R4" s="40">
        <v>3.6000000000000001E-5</v>
      </c>
      <c r="S4" s="40">
        <v>2.9E-5</v>
      </c>
      <c r="T4" s="40">
        <v>2.6999999999999999E-5</v>
      </c>
      <c r="U4" s="40">
        <v>1.6130000000000001E-3</v>
      </c>
      <c r="V4" s="40">
        <v>9.3700000000000001E-4</v>
      </c>
      <c r="W4" s="40">
        <v>2.4000000000000001E-5</v>
      </c>
      <c r="X4" s="40">
        <v>7.6000000000000004E-5</v>
      </c>
      <c r="Y4" s="40">
        <v>2.5000000000000001E-5</v>
      </c>
      <c r="Z4" s="40">
        <v>1.3100000000000001E-4</v>
      </c>
      <c r="AA4" s="40">
        <v>2.8E-5</v>
      </c>
      <c r="AB4" s="40">
        <v>1.8E-5</v>
      </c>
      <c r="AC4" s="40">
        <v>4.8000000000000001E-5</v>
      </c>
      <c r="AD4" s="40">
        <v>9.8999999999999994E-5</v>
      </c>
      <c r="AE4" s="40">
        <v>5.8999999999999998E-5</v>
      </c>
      <c r="AF4" s="40">
        <v>1.9530000000000001E-3</v>
      </c>
      <c r="AG4" s="40">
        <v>2.2599999999999999E-3</v>
      </c>
      <c r="AH4" s="40">
        <v>1.6930000000000001E-3</v>
      </c>
      <c r="AI4" s="40">
        <v>4.6E-5</v>
      </c>
      <c r="AJ4" s="40">
        <v>1.6E-2</v>
      </c>
      <c r="AK4" s="40">
        <v>1.2E-4</v>
      </c>
      <c r="AL4" s="25">
        <v>1.5200000000000001E-4</v>
      </c>
      <c r="AM4" s="28">
        <v>1.2729440000000001</v>
      </c>
      <c r="AN4" s="28">
        <v>0.99883</v>
      </c>
    </row>
    <row r="5" spans="1:40">
      <c r="A5" s="96">
        <v>2</v>
      </c>
      <c r="B5" s="41" t="s">
        <v>1</v>
      </c>
      <c r="C5" s="26">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96">
        <v>3</v>
      </c>
      <c r="B6" s="41" t="s">
        <v>2</v>
      </c>
      <c r="C6" s="26">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96">
        <v>6</v>
      </c>
      <c r="B7" s="41" t="s">
        <v>3</v>
      </c>
      <c r="C7" s="26">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97">
        <v>11</v>
      </c>
      <c r="B8" s="42" t="s">
        <v>4</v>
      </c>
      <c r="C8" s="30">
        <v>3.5788E-2</v>
      </c>
      <c r="D8" s="43">
        <v>8.3009999999999994E-3</v>
      </c>
      <c r="E8" s="43">
        <v>3.9837999999999998E-2</v>
      </c>
      <c r="F8" s="43">
        <v>3.0000000000000001E-5</v>
      </c>
      <c r="G8" s="43">
        <v>1.0350029999999999</v>
      </c>
      <c r="H8" s="43">
        <v>4.1599999999999997E-4</v>
      </c>
      <c r="I8" s="43">
        <v>1.0349999999999999E-3</v>
      </c>
      <c r="J8" s="43">
        <v>3.1599999999999998E-4</v>
      </c>
      <c r="K8" s="43">
        <v>3.0000000000000001E-6</v>
      </c>
      <c r="L8" s="43">
        <v>1.6200000000000001E-4</v>
      </c>
      <c r="M8" s="43">
        <v>1.0000000000000001E-5</v>
      </c>
      <c r="N8" s="43">
        <v>7.9999999999999996E-6</v>
      </c>
      <c r="O8" s="43">
        <v>1.2999999999999999E-5</v>
      </c>
      <c r="P8" s="43">
        <v>1.9000000000000001E-5</v>
      </c>
      <c r="Q8" s="43">
        <v>1.7E-5</v>
      </c>
      <c r="R8" s="43">
        <v>1.5999999999999999E-5</v>
      </c>
      <c r="S8" s="43">
        <v>1.5999999999999999E-5</v>
      </c>
      <c r="T8" s="43">
        <v>1.5999999999999999E-5</v>
      </c>
      <c r="U8" s="43">
        <v>3.1700000000000001E-4</v>
      </c>
      <c r="V8" s="43">
        <v>6.8999999999999997E-5</v>
      </c>
      <c r="W8" s="43">
        <v>1.1E-5</v>
      </c>
      <c r="X8" s="43">
        <v>3.4E-5</v>
      </c>
      <c r="Y8" s="43">
        <v>2.5999999999999998E-5</v>
      </c>
      <c r="Z8" s="43">
        <v>6.9999999999999994E-5</v>
      </c>
      <c r="AA8" s="43">
        <v>2.0999999999999999E-5</v>
      </c>
      <c r="AB8" s="43">
        <v>1.2999999999999999E-5</v>
      </c>
      <c r="AC8" s="43">
        <v>5.3999999999999998E-5</v>
      </c>
      <c r="AD8" s="43">
        <v>1.5200000000000001E-4</v>
      </c>
      <c r="AE8" s="43">
        <v>1.06E-4</v>
      </c>
      <c r="AF8" s="43">
        <v>1.745E-3</v>
      </c>
      <c r="AG8" s="43">
        <v>2.6840000000000002E-3</v>
      </c>
      <c r="AH8" s="43">
        <v>4.9200000000000003E-4</v>
      </c>
      <c r="AI8" s="43">
        <v>4.1E-5</v>
      </c>
      <c r="AJ8" s="43">
        <v>3.1413000000000003E-2</v>
      </c>
      <c r="AK8" s="43">
        <v>8.0000000000000007E-5</v>
      </c>
      <c r="AL8" s="44">
        <v>8.8099999999999995E-4</v>
      </c>
      <c r="AM8" s="6">
        <v>1.1592150000000001</v>
      </c>
      <c r="AN8" s="6">
        <v>0.90959100000000004</v>
      </c>
    </row>
    <row r="9" spans="1:40">
      <c r="A9" s="96">
        <v>15</v>
      </c>
      <c r="B9" s="41" t="s">
        <v>5</v>
      </c>
      <c r="C9" s="26">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96">
        <v>16</v>
      </c>
      <c r="B10" s="41" t="s">
        <v>6</v>
      </c>
      <c r="C10" s="26">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96">
        <v>20</v>
      </c>
      <c r="B11" s="41" t="s">
        <v>7</v>
      </c>
      <c r="C11" s="26">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96">
        <v>21</v>
      </c>
      <c r="B12" s="41" t="s">
        <v>8</v>
      </c>
      <c r="C12" s="26">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97">
        <v>25</v>
      </c>
      <c r="B13" s="42" t="s">
        <v>9</v>
      </c>
      <c r="C13" s="30">
        <v>1.5690000000000001E-3</v>
      </c>
      <c r="D13" s="43">
        <v>5.2999999999999998E-4</v>
      </c>
      <c r="E13" s="43">
        <v>2.7999999999999998E-4</v>
      </c>
      <c r="F13" s="43">
        <v>2.6499999999999999E-4</v>
      </c>
      <c r="G13" s="43">
        <v>3.5790000000000001E-3</v>
      </c>
      <c r="H13" s="43">
        <v>6.7400000000000001E-4</v>
      </c>
      <c r="I13" s="43">
        <v>1.735E-3</v>
      </c>
      <c r="J13" s="43">
        <v>1.4170000000000001E-3</v>
      </c>
      <c r="K13" s="43">
        <v>6.4999999999999994E-5</v>
      </c>
      <c r="L13" s="43">
        <v>1.0285550000000001</v>
      </c>
      <c r="M13" s="43">
        <v>2.9150000000000001E-3</v>
      </c>
      <c r="N13" s="43">
        <v>5.2999999999999998E-4</v>
      </c>
      <c r="O13" s="43">
        <v>2.408E-3</v>
      </c>
      <c r="P13" s="43">
        <v>5.8430000000000001E-3</v>
      </c>
      <c r="Q13" s="43">
        <v>1.1795E-2</v>
      </c>
      <c r="R13" s="43">
        <v>3.1939999999999998E-3</v>
      </c>
      <c r="S13" s="43">
        <v>3.0890000000000002E-3</v>
      </c>
      <c r="T13" s="43">
        <v>3.3310000000000002E-3</v>
      </c>
      <c r="U13" s="43">
        <v>1.4270000000000001E-3</v>
      </c>
      <c r="V13" s="43">
        <v>2.5489000000000001E-2</v>
      </c>
      <c r="W13" s="43">
        <v>3.9100000000000002E-4</v>
      </c>
      <c r="X13" s="43">
        <v>3.248E-3</v>
      </c>
      <c r="Y13" s="43">
        <v>4.4299999999999998E-4</v>
      </c>
      <c r="Z13" s="43">
        <v>2.5300000000000002E-4</v>
      </c>
      <c r="AA13" s="43">
        <v>1.4999999999999999E-4</v>
      </c>
      <c r="AB13" s="43">
        <v>2.9E-4</v>
      </c>
      <c r="AC13" s="43">
        <v>2.6899999999999998E-4</v>
      </c>
      <c r="AD13" s="43">
        <v>2.1699999999999999E-4</v>
      </c>
      <c r="AE13" s="43">
        <v>3.6400000000000001E-4</v>
      </c>
      <c r="AF13" s="43">
        <v>1.0449999999999999E-3</v>
      </c>
      <c r="AG13" s="43">
        <v>5.8500000000000002E-4</v>
      </c>
      <c r="AH13" s="43">
        <v>3.7399999999999998E-4</v>
      </c>
      <c r="AI13" s="43">
        <v>4.7600000000000002E-4</v>
      </c>
      <c r="AJ13" s="43">
        <v>9.4899999999999997E-4</v>
      </c>
      <c r="AK13" s="43">
        <v>2.65E-3</v>
      </c>
      <c r="AL13" s="44">
        <v>2.4090000000000001E-3</v>
      </c>
      <c r="AM13" s="6">
        <v>1.1128039999999999</v>
      </c>
      <c r="AN13" s="6">
        <v>0.87317500000000003</v>
      </c>
    </row>
    <row r="14" spans="1:40">
      <c r="A14" s="96">
        <v>26</v>
      </c>
      <c r="B14" s="41" t="s">
        <v>10</v>
      </c>
      <c r="C14" s="26">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96">
        <v>27</v>
      </c>
      <c r="B15" s="41" t="s">
        <v>11</v>
      </c>
      <c r="C15" s="26">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96">
        <v>28</v>
      </c>
      <c r="B16" s="41" t="s">
        <v>12</v>
      </c>
      <c r="C16" s="26">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96">
        <v>29</v>
      </c>
      <c r="B17" s="41" t="s">
        <v>13</v>
      </c>
      <c r="C17" s="26">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97">
        <v>32</v>
      </c>
      <c r="B18" s="42" t="s">
        <v>16</v>
      </c>
      <c r="C18" s="30">
        <v>2.5999999999999998E-5</v>
      </c>
      <c r="D18" s="43">
        <v>4.1E-5</v>
      </c>
      <c r="E18" s="43">
        <v>3.4E-5</v>
      </c>
      <c r="F18" s="43">
        <v>6.2000000000000003E-5</v>
      </c>
      <c r="G18" s="43">
        <v>4.3000000000000002E-5</v>
      </c>
      <c r="H18" s="43">
        <v>3.6000000000000001E-5</v>
      </c>
      <c r="I18" s="43">
        <v>3.3000000000000003E-5</v>
      </c>
      <c r="J18" s="43">
        <v>2.5000000000000001E-5</v>
      </c>
      <c r="K18" s="43">
        <v>5.0000000000000004E-6</v>
      </c>
      <c r="L18" s="43">
        <v>4.8999999999999998E-5</v>
      </c>
      <c r="M18" s="43">
        <v>1.5E-5</v>
      </c>
      <c r="N18" s="43">
        <v>1.5999999999999999E-5</v>
      </c>
      <c r="O18" s="43">
        <v>1.5799999999999999E-4</v>
      </c>
      <c r="P18" s="43">
        <v>9.2379999999999997E-3</v>
      </c>
      <c r="Q18" s="43">
        <v>1.0273870000000001</v>
      </c>
      <c r="R18" s="43">
        <v>1.5032E-2</v>
      </c>
      <c r="S18" s="43">
        <v>3.1097E-2</v>
      </c>
      <c r="T18" s="43">
        <v>9.859999999999999E-4</v>
      </c>
      <c r="U18" s="43">
        <v>6.2000000000000003E-5</v>
      </c>
      <c r="V18" s="43">
        <v>1.3100000000000001E-4</v>
      </c>
      <c r="W18" s="43">
        <v>4.3999999999999999E-5</v>
      </c>
      <c r="X18" s="43">
        <v>1.37E-4</v>
      </c>
      <c r="Y18" s="43">
        <v>6.6000000000000005E-5</v>
      </c>
      <c r="Z18" s="43">
        <v>8.1000000000000004E-5</v>
      </c>
      <c r="AA18" s="43">
        <v>1.0900000000000001E-4</v>
      </c>
      <c r="AB18" s="43">
        <v>2.5999999999999998E-5</v>
      </c>
      <c r="AC18" s="43">
        <v>9.3999999999999994E-5</v>
      </c>
      <c r="AD18" s="43">
        <v>2.24E-4</v>
      </c>
      <c r="AE18" s="43">
        <v>3.4099999999999999E-4</v>
      </c>
      <c r="AF18" s="43">
        <v>9.7999999999999997E-5</v>
      </c>
      <c r="AG18" s="43">
        <v>6.3E-5</v>
      </c>
      <c r="AH18" s="43">
        <v>8.7999999999999998E-5</v>
      </c>
      <c r="AI18" s="43">
        <v>1.3519999999999999E-3</v>
      </c>
      <c r="AJ18" s="43">
        <v>4.6999999999999997E-5</v>
      </c>
      <c r="AK18" s="43">
        <v>4.0899999999999999E-3</v>
      </c>
      <c r="AL18" s="44">
        <v>1.2899999999999999E-4</v>
      </c>
      <c r="AM18" s="6">
        <v>1.0914710000000001</v>
      </c>
      <c r="AN18" s="6">
        <v>0.85643499999999995</v>
      </c>
    </row>
    <row r="19" spans="1:40">
      <c r="A19" s="96">
        <v>33</v>
      </c>
      <c r="B19" s="41" t="s">
        <v>14</v>
      </c>
      <c r="C19" s="26">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96">
        <v>34</v>
      </c>
      <c r="B20" s="41" t="s">
        <v>15</v>
      </c>
      <c r="C20" s="26">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96">
        <v>35</v>
      </c>
      <c r="B21" s="41" t="s">
        <v>17</v>
      </c>
      <c r="C21" s="26">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96">
        <v>39</v>
      </c>
      <c r="B22" s="41" t="s">
        <v>18</v>
      </c>
      <c r="C22" s="26">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97">
        <v>41</v>
      </c>
      <c r="B23" s="42" t="s">
        <v>19</v>
      </c>
      <c r="C23" s="30">
        <v>3.6350000000000002E-3</v>
      </c>
      <c r="D23" s="43">
        <v>2.091E-3</v>
      </c>
      <c r="E23" s="43">
        <v>1.8979999999999999E-3</v>
      </c>
      <c r="F23" s="43">
        <v>3.64E-3</v>
      </c>
      <c r="G23" s="43">
        <v>1.511E-3</v>
      </c>
      <c r="H23" s="43">
        <v>2.6229999999999999E-3</v>
      </c>
      <c r="I23" s="43">
        <v>4.8650000000000004E-3</v>
      </c>
      <c r="J23" s="43">
        <v>3.4489999999999998E-3</v>
      </c>
      <c r="K23" s="43">
        <v>5.4100000000000003E-4</v>
      </c>
      <c r="L23" s="43">
        <v>7.0530000000000002E-3</v>
      </c>
      <c r="M23" s="43">
        <v>5.8250000000000003E-3</v>
      </c>
      <c r="N23" s="43">
        <v>3.3059999999999999E-3</v>
      </c>
      <c r="O23" s="43">
        <v>5.0379999999999999E-3</v>
      </c>
      <c r="P23" s="43">
        <v>1.828E-3</v>
      </c>
      <c r="Q23" s="43">
        <v>2.1489999999999999E-3</v>
      </c>
      <c r="R23" s="43">
        <v>2.248E-3</v>
      </c>
      <c r="S23" s="43">
        <v>8.6799999999999996E-4</v>
      </c>
      <c r="T23" s="43">
        <v>1.4989999999999999E-3</v>
      </c>
      <c r="U23" s="43">
        <v>3.235E-3</v>
      </c>
      <c r="V23" s="43">
        <v>1.001471</v>
      </c>
      <c r="W23" s="43">
        <v>1.3417999999999999E-2</v>
      </c>
      <c r="X23" s="43">
        <v>3.1137999999999999E-2</v>
      </c>
      <c r="Y23" s="43">
        <v>4.0419999999999996E-3</v>
      </c>
      <c r="Z23" s="43">
        <v>3.692E-3</v>
      </c>
      <c r="AA23" s="43">
        <v>3.2750000000000001E-3</v>
      </c>
      <c r="AB23" s="43">
        <v>9.4210000000000006E-3</v>
      </c>
      <c r="AC23" s="43">
        <v>5.9709999999999997E-3</v>
      </c>
      <c r="AD23" s="43">
        <v>5.3169999999999997E-3</v>
      </c>
      <c r="AE23" s="43">
        <v>8.4550000000000007E-3</v>
      </c>
      <c r="AF23" s="43">
        <v>5.3629999999999997E-3</v>
      </c>
      <c r="AG23" s="43">
        <v>3.0430000000000001E-3</v>
      </c>
      <c r="AH23" s="43">
        <v>2.4710000000000001E-3</v>
      </c>
      <c r="AI23" s="43">
        <v>1.7899999999999999E-3</v>
      </c>
      <c r="AJ23" s="43">
        <v>3.3140000000000001E-3</v>
      </c>
      <c r="AK23" s="43">
        <v>9.5100000000000002E-4</v>
      </c>
      <c r="AL23" s="44">
        <v>3.026E-3</v>
      </c>
      <c r="AM23" s="6">
        <v>1.1634599999999999</v>
      </c>
      <c r="AN23" s="6">
        <v>0.91292200000000001</v>
      </c>
    </row>
    <row r="24" spans="1:40">
      <c r="A24" s="96">
        <v>46</v>
      </c>
      <c r="B24" s="41" t="s">
        <v>20</v>
      </c>
      <c r="C24" s="26">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96">
        <v>47</v>
      </c>
      <c r="B25" s="41" t="s">
        <v>153</v>
      </c>
      <c r="C25" s="26">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96">
        <v>48</v>
      </c>
      <c r="B26" s="41" t="s">
        <v>154</v>
      </c>
      <c r="C26" s="26">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96">
        <v>51</v>
      </c>
      <c r="B27" s="41" t="s">
        <v>21</v>
      </c>
      <c r="C27" s="26">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97">
        <v>53</v>
      </c>
      <c r="B28" s="42" t="s">
        <v>22</v>
      </c>
      <c r="C28" s="30">
        <v>6.9490000000000003E-3</v>
      </c>
      <c r="D28" s="43">
        <v>7.0860000000000003E-3</v>
      </c>
      <c r="E28" s="43">
        <v>9.8709999999999996E-3</v>
      </c>
      <c r="F28" s="43">
        <v>3.0301999999999999E-2</v>
      </c>
      <c r="G28" s="43">
        <v>1.2869E-2</v>
      </c>
      <c r="H28" s="43">
        <v>1.3867000000000001E-2</v>
      </c>
      <c r="I28" s="43">
        <v>1.0848E-2</v>
      </c>
      <c r="J28" s="43">
        <v>8.6569999999999998E-3</v>
      </c>
      <c r="K28" s="43">
        <v>3.441E-3</v>
      </c>
      <c r="L28" s="43">
        <v>1.1198E-2</v>
      </c>
      <c r="M28" s="43">
        <v>6.3709999999999999E-3</v>
      </c>
      <c r="N28" s="43">
        <v>6.2599999999999999E-3</v>
      </c>
      <c r="O28" s="43">
        <v>1.2808999999999999E-2</v>
      </c>
      <c r="P28" s="43">
        <v>6.9979999999999999E-3</v>
      </c>
      <c r="Q28" s="43">
        <v>5.9899999999999997E-3</v>
      </c>
      <c r="R28" s="43">
        <v>5.5180000000000003E-3</v>
      </c>
      <c r="S28" s="43">
        <v>4.9899999999999996E-3</v>
      </c>
      <c r="T28" s="43">
        <v>6.6829999999999997E-3</v>
      </c>
      <c r="U28" s="43">
        <v>7.1919999999999996E-3</v>
      </c>
      <c r="V28" s="43">
        <v>1.278E-2</v>
      </c>
      <c r="W28" s="43">
        <v>1.5996E-2</v>
      </c>
      <c r="X28" s="43">
        <v>2.3585999999999999E-2</v>
      </c>
      <c r="Y28" s="43">
        <v>2.3779999999999999E-2</v>
      </c>
      <c r="Z28" s="43">
        <v>1.5913E-2</v>
      </c>
      <c r="AA28" s="43">
        <v>1.035574</v>
      </c>
      <c r="AB28" s="43">
        <v>5.9853000000000003E-2</v>
      </c>
      <c r="AC28" s="43">
        <v>2.4192999999999999E-2</v>
      </c>
      <c r="AD28" s="43">
        <v>8.6890000000000005E-3</v>
      </c>
      <c r="AE28" s="43">
        <v>1.8252999999999998E-2</v>
      </c>
      <c r="AF28" s="43">
        <v>9.4990000000000005E-3</v>
      </c>
      <c r="AG28" s="43">
        <v>9.2689999999999995E-3</v>
      </c>
      <c r="AH28" s="43">
        <v>2.2360000000000001E-2</v>
      </c>
      <c r="AI28" s="43">
        <v>9.9909999999999999E-3</v>
      </c>
      <c r="AJ28" s="43">
        <v>1.0584E-2</v>
      </c>
      <c r="AK28" s="43">
        <v>3.1319999999999998E-3</v>
      </c>
      <c r="AL28" s="44">
        <v>1.0135E-2</v>
      </c>
      <c r="AM28" s="6">
        <v>1.4914879999999999</v>
      </c>
      <c r="AN28" s="6">
        <v>1.1703129999999999</v>
      </c>
    </row>
    <row r="29" spans="1:40">
      <c r="A29" s="96">
        <v>55</v>
      </c>
      <c r="B29" s="41" t="s">
        <v>23</v>
      </c>
      <c r="C29" s="26">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96">
        <v>57</v>
      </c>
      <c r="B30" s="41" t="s">
        <v>163</v>
      </c>
      <c r="C30" s="26">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96">
        <v>59</v>
      </c>
      <c r="B31" s="41" t="s">
        <v>25</v>
      </c>
      <c r="C31" s="26">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96">
        <v>61</v>
      </c>
      <c r="B32" s="41" t="s">
        <v>26</v>
      </c>
      <c r="C32" s="26">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97">
        <v>63</v>
      </c>
      <c r="B33" s="42" t="s">
        <v>27</v>
      </c>
      <c r="C33" s="30">
        <v>7.6000000000000004E-5</v>
      </c>
      <c r="D33" s="43">
        <v>2.04E-4</v>
      </c>
      <c r="E33" s="43">
        <v>5.1E-5</v>
      </c>
      <c r="F33" s="43">
        <v>7.3800000000000005E-4</v>
      </c>
      <c r="G33" s="43">
        <v>2.14E-4</v>
      </c>
      <c r="H33" s="43">
        <v>5.5999999999999999E-5</v>
      </c>
      <c r="I33" s="43">
        <v>1.6100000000000001E-4</v>
      </c>
      <c r="J33" s="43">
        <v>3.01E-4</v>
      </c>
      <c r="K33" s="43">
        <v>1.7E-5</v>
      </c>
      <c r="L33" s="43">
        <v>5.7399999999999997E-4</v>
      </c>
      <c r="M33" s="43">
        <v>5.7000000000000003E-5</v>
      </c>
      <c r="N33" s="43">
        <v>3.1000000000000001E-5</v>
      </c>
      <c r="O33" s="43">
        <v>4.46E-4</v>
      </c>
      <c r="P33" s="43">
        <v>3.48E-4</v>
      </c>
      <c r="Q33" s="43">
        <v>7.6099999999999996E-4</v>
      </c>
      <c r="R33" s="43">
        <v>6.4700000000000001E-4</v>
      </c>
      <c r="S33" s="43">
        <v>2.92E-4</v>
      </c>
      <c r="T33" s="43">
        <v>2.0599999999999999E-4</v>
      </c>
      <c r="U33" s="43">
        <v>1.4200000000000001E-4</v>
      </c>
      <c r="V33" s="43">
        <v>2.0100000000000001E-4</v>
      </c>
      <c r="W33" s="43">
        <v>4.2499999999999998E-4</v>
      </c>
      <c r="X33" s="43">
        <v>2.3499999999999999E-4</v>
      </c>
      <c r="Y33" s="43">
        <v>1.75E-4</v>
      </c>
      <c r="Z33" s="43">
        <v>2.6499999999999999E-4</v>
      </c>
      <c r="AA33" s="43">
        <v>3.0600000000000001E-4</v>
      </c>
      <c r="AB33" s="43">
        <v>3.4E-5</v>
      </c>
      <c r="AC33" s="43">
        <v>3.7100000000000002E-4</v>
      </c>
      <c r="AD33" s="43">
        <v>3.3340000000000002E-3</v>
      </c>
      <c r="AE33" s="43">
        <v>1.9100000000000001E-4</v>
      </c>
      <c r="AF33" s="43">
        <v>1.0000599999999999</v>
      </c>
      <c r="AG33" s="43">
        <v>1.37E-4</v>
      </c>
      <c r="AH33" s="43">
        <v>1.7899999999999999E-4</v>
      </c>
      <c r="AI33" s="43">
        <v>4.6999999999999999E-4</v>
      </c>
      <c r="AJ33" s="43">
        <v>3.7500000000000001E-4</v>
      </c>
      <c r="AK33" s="43">
        <v>5.5999999999999999E-5</v>
      </c>
      <c r="AL33" s="44">
        <v>3.4400000000000001E-4</v>
      </c>
      <c r="AM33" s="6">
        <v>1.0124759999999999</v>
      </c>
      <c r="AN33" s="6">
        <v>0.79445100000000002</v>
      </c>
    </row>
    <row r="34" spans="1:40">
      <c r="A34" s="96">
        <v>64</v>
      </c>
      <c r="B34" s="41" t="s">
        <v>157</v>
      </c>
      <c r="C34" s="26">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96">
        <v>65</v>
      </c>
      <c r="B35" s="41" t="s">
        <v>158</v>
      </c>
      <c r="C35" s="26">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96">
        <v>66</v>
      </c>
      <c r="B36" s="41" t="s">
        <v>28</v>
      </c>
      <c r="C36" s="26">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96">
        <v>67</v>
      </c>
      <c r="B37" s="41" t="s">
        <v>29</v>
      </c>
      <c r="C37" s="26">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97">
        <v>68</v>
      </c>
      <c r="B38" s="42" t="s">
        <v>30</v>
      </c>
      <c r="C38" s="30">
        <v>8.83E-4</v>
      </c>
      <c r="D38" s="43">
        <v>2.7070000000000002E-3</v>
      </c>
      <c r="E38" s="43">
        <v>1.3749999999999999E-3</v>
      </c>
      <c r="F38" s="43">
        <v>1.9550000000000001E-3</v>
      </c>
      <c r="G38" s="43">
        <v>9.7199999999999999E-4</v>
      </c>
      <c r="H38" s="43">
        <v>1.2600000000000001E-3</v>
      </c>
      <c r="I38" s="43">
        <v>1.011E-3</v>
      </c>
      <c r="J38" s="43">
        <v>4.46E-4</v>
      </c>
      <c r="K38" s="43">
        <v>8.3999999999999995E-5</v>
      </c>
      <c r="L38" s="43">
        <v>1.2390000000000001E-3</v>
      </c>
      <c r="M38" s="43">
        <v>2.9500000000000001E-4</v>
      </c>
      <c r="N38" s="43">
        <v>2.5599999999999999E-4</v>
      </c>
      <c r="O38" s="43">
        <v>5.8399999999999999E-4</v>
      </c>
      <c r="P38" s="43">
        <v>1.691E-3</v>
      </c>
      <c r="Q38" s="43">
        <v>8.6200000000000003E-4</v>
      </c>
      <c r="R38" s="43">
        <v>1.1410000000000001E-3</v>
      </c>
      <c r="S38" s="43">
        <v>5.2400000000000005E-4</v>
      </c>
      <c r="T38" s="43">
        <v>5.1099999999999995E-4</v>
      </c>
      <c r="U38" s="43">
        <v>7.1100000000000004E-4</v>
      </c>
      <c r="V38" s="43">
        <v>1.3619999999999999E-3</v>
      </c>
      <c r="W38" s="43">
        <v>2.7799999999999998E-4</v>
      </c>
      <c r="X38" s="43">
        <v>1.4940000000000001E-3</v>
      </c>
      <c r="Y38" s="43">
        <v>3.5599999999999998E-3</v>
      </c>
      <c r="Z38" s="43">
        <v>2.385E-3</v>
      </c>
      <c r="AA38" s="43">
        <v>3.8570000000000002E-3</v>
      </c>
      <c r="AB38" s="43">
        <v>5.5800000000000001E-4</v>
      </c>
      <c r="AC38" s="43">
        <v>2.7590000000000002E-3</v>
      </c>
      <c r="AD38" s="43">
        <v>2.8349999999999998E-3</v>
      </c>
      <c r="AE38" s="43">
        <v>3.1949999999999999E-3</v>
      </c>
      <c r="AF38" s="43">
        <v>2.6619999999999999E-3</v>
      </c>
      <c r="AG38" s="43">
        <v>2.777E-3</v>
      </c>
      <c r="AH38" s="43">
        <v>5.4510000000000001E-3</v>
      </c>
      <c r="AI38" s="43">
        <v>1.8129999999999999E-3</v>
      </c>
      <c r="AJ38" s="43">
        <v>2.2899999999999999E-3</v>
      </c>
      <c r="AK38" s="43">
        <v>1.0003949999999999</v>
      </c>
      <c r="AL38" s="44">
        <v>1.3730000000000001E-3</v>
      </c>
      <c r="AM38" s="6">
        <v>1.0575540000000001</v>
      </c>
      <c r="AN38" s="6">
        <v>0.82982199999999995</v>
      </c>
    </row>
    <row r="39" spans="1:40">
      <c r="A39" s="96">
        <v>69</v>
      </c>
      <c r="B39" s="41" t="s">
        <v>31</v>
      </c>
      <c r="C39" s="26">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55"/>
      <c r="B40" s="45" t="s">
        <v>181</v>
      </c>
      <c r="C40" s="46">
        <v>1.3101879999999999</v>
      </c>
      <c r="D40" s="47">
        <v>1.2881009999999999</v>
      </c>
      <c r="E40" s="47">
        <v>1.2412069999999999</v>
      </c>
      <c r="F40" s="47">
        <v>1.306306</v>
      </c>
      <c r="G40" s="47">
        <v>1.3507690000000001</v>
      </c>
      <c r="H40" s="47">
        <v>1.2131449999999999</v>
      </c>
      <c r="I40" s="47">
        <v>1.329931</v>
      </c>
      <c r="J40" s="47">
        <v>1.355445</v>
      </c>
      <c r="K40" s="47">
        <v>1.056969</v>
      </c>
      <c r="L40" s="47">
        <v>1.252119</v>
      </c>
      <c r="M40" s="47">
        <v>1.7655749999999999</v>
      </c>
      <c r="N40" s="47">
        <v>1.1124270000000001</v>
      </c>
      <c r="O40" s="47">
        <v>1.4998769999999999</v>
      </c>
      <c r="P40" s="47">
        <v>1.2438739999999999</v>
      </c>
      <c r="Q40" s="47">
        <v>1.191832</v>
      </c>
      <c r="R40" s="47">
        <v>1.2313000000000001</v>
      </c>
      <c r="S40" s="47">
        <v>1.1835389999999999</v>
      </c>
      <c r="T40" s="47">
        <v>1.3954260000000001</v>
      </c>
      <c r="U40" s="47">
        <v>1.294621</v>
      </c>
      <c r="V40" s="47">
        <v>1.2778910000000001</v>
      </c>
      <c r="W40" s="47">
        <v>1.208018</v>
      </c>
      <c r="X40" s="47">
        <v>1.3030809999999999</v>
      </c>
      <c r="Y40" s="47">
        <v>1.2327379999999999</v>
      </c>
      <c r="Z40" s="47">
        <v>1.197425</v>
      </c>
      <c r="AA40" s="47">
        <v>1.220777</v>
      </c>
      <c r="AB40" s="47">
        <v>1.1336729999999999</v>
      </c>
      <c r="AC40" s="47">
        <v>1.3144359999999999</v>
      </c>
      <c r="AD40" s="47">
        <v>1.3156540000000001</v>
      </c>
      <c r="AE40" s="47">
        <v>1.18605</v>
      </c>
      <c r="AF40" s="47">
        <v>1.1415900000000001</v>
      </c>
      <c r="AG40" s="47">
        <v>1.2155800000000001</v>
      </c>
      <c r="AH40" s="47">
        <v>1.23058</v>
      </c>
      <c r="AI40" s="47">
        <v>1.200685</v>
      </c>
      <c r="AJ40" s="47">
        <v>1.2696769999999999</v>
      </c>
      <c r="AK40" s="47">
        <v>1.2952520000000001</v>
      </c>
      <c r="AL40" s="48">
        <v>1.5138940000000001</v>
      </c>
      <c r="AM40" s="24"/>
      <c r="AN40" s="40"/>
    </row>
    <row r="41" spans="1:40">
      <c r="A41" s="55"/>
      <c r="B41" s="45" t="s">
        <v>182</v>
      </c>
      <c r="C41" s="46">
        <v>1.028054</v>
      </c>
      <c r="D41" s="47">
        <v>1.010723</v>
      </c>
      <c r="E41" s="47">
        <v>0.97392800000000002</v>
      </c>
      <c r="F41" s="47">
        <v>1.0250079999999999</v>
      </c>
      <c r="G41" s="47">
        <v>1.0598970000000001</v>
      </c>
      <c r="H41" s="47">
        <v>0.95190799999999998</v>
      </c>
      <c r="I41" s="47">
        <v>1.0435460000000001</v>
      </c>
      <c r="J41" s="47">
        <v>1.0635650000000001</v>
      </c>
      <c r="K41" s="47">
        <v>0.82936299999999996</v>
      </c>
      <c r="L41" s="47">
        <v>0.98248999999999997</v>
      </c>
      <c r="M41" s="47">
        <v>1.3853789999999999</v>
      </c>
      <c r="N41" s="47">
        <v>0.87287899999999996</v>
      </c>
      <c r="O41" s="47">
        <v>1.1768959999999999</v>
      </c>
      <c r="P41" s="47">
        <v>0.97602</v>
      </c>
      <c r="Q41" s="47">
        <v>0.93518400000000002</v>
      </c>
      <c r="R41" s="47">
        <v>0.96615399999999996</v>
      </c>
      <c r="S41" s="47">
        <v>0.928678</v>
      </c>
      <c r="T41" s="47">
        <v>1.094937</v>
      </c>
      <c r="U41" s="47">
        <v>1.0158389999999999</v>
      </c>
      <c r="V41" s="47">
        <v>1.002712</v>
      </c>
      <c r="W41" s="47">
        <v>0.94788499999999998</v>
      </c>
      <c r="X41" s="47">
        <v>1.022478</v>
      </c>
      <c r="Y41" s="47">
        <v>0.96728199999999998</v>
      </c>
      <c r="Z41" s="47">
        <v>0.93957400000000002</v>
      </c>
      <c r="AA41" s="47">
        <v>0.957897</v>
      </c>
      <c r="AB41" s="47">
        <v>0.88954999999999995</v>
      </c>
      <c r="AC41" s="47">
        <v>1.0313870000000001</v>
      </c>
      <c r="AD41" s="47">
        <v>1.032343</v>
      </c>
      <c r="AE41" s="47">
        <v>0.93064800000000003</v>
      </c>
      <c r="AF41" s="47">
        <v>0.89576199999999995</v>
      </c>
      <c r="AG41" s="47">
        <v>0.95381899999999997</v>
      </c>
      <c r="AH41" s="47">
        <v>0.96558900000000003</v>
      </c>
      <c r="AI41" s="47">
        <v>0.94213100000000005</v>
      </c>
      <c r="AJ41" s="47">
        <v>0.99626599999999998</v>
      </c>
      <c r="AK41" s="47">
        <v>1.0163340000000001</v>
      </c>
      <c r="AL41" s="48">
        <v>1.187894</v>
      </c>
      <c r="AM41" s="26"/>
      <c r="AN41" s="1"/>
    </row>
    <row r="42" spans="1:40" ht="11.25" customHeight="1"/>
  </sheetData>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31" bestFit="1" customWidth="1"/>
    <col min="2" max="2" width="31.6640625" style="31" bestFit="1" customWidth="1"/>
    <col min="3" max="39" width="10.33203125" style="31" customWidth="1"/>
    <col min="40" max="16384" width="10.33203125" style="31"/>
  </cols>
  <sheetData>
    <row r="1" spans="1:39" ht="21" customHeight="1">
      <c r="A1" s="240" t="s">
        <v>431</v>
      </c>
      <c r="C1" s="31" t="s">
        <v>430</v>
      </c>
    </row>
    <row r="2" spans="1:39">
      <c r="A2" s="32"/>
      <c r="B2" s="33"/>
      <c r="C2" s="90">
        <v>1</v>
      </c>
      <c r="D2" s="91">
        <v>2</v>
      </c>
      <c r="E2" s="91">
        <v>3</v>
      </c>
      <c r="F2" s="91">
        <v>6</v>
      </c>
      <c r="G2" s="91">
        <v>11</v>
      </c>
      <c r="H2" s="91">
        <v>15</v>
      </c>
      <c r="I2" s="91">
        <v>16</v>
      </c>
      <c r="J2" s="91">
        <v>20</v>
      </c>
      <c r="K2" s="91">
        <v>21</v>
      </c>
      <c r="L2" s="91">
        <v>25</v>
      </c>
      <c r="M2" s="91">
        <v>26</v>
      </c>
      <c r="N2" s="91">
        <v>27</v>
      </c>
      <c r="O2" s="91">
        <v>28</v>
      </c>
      <c r="P2" s="91">
        <v>29</v>
      </c>
      <c r="Q2" s="91">
        <v>32</v>
      </c>
      <c r="R2" s="91">
        <v>33</v>
      </c>
      <c r="S2" s="91">
        <v>34</v>
      </c>
      <c r="T2" s="91">
        <v>35</v>
      </c>
      <c r="U2" s="91">
        <v>39</v>
      </c>
      <c r="V2" s="91">
        <v>41</v>
      </c>
      <c r="W2" s="91">
        <v>46</v>
      </c>
      <c r="X2" s="91">
        <v>47</v>
      </c>
      <c r="Y2" s="91">
        <v>48</v>
      </c>
      <c r="Z2" s="91">
        <v>51</v>
      </c>
      <c r="AA2" s="91">
        <v>53</v>
      </c>
      <c r="AB2" s="91">
        <v>55</v>
      </c>
      <c r="AC2" s="91">
        <v>57</v>
      </c>
      <c r="AD2" s="91">
        <v>59</v>
      </c>
      <c r="AE2" s="91">
        <v>61</v>
      </c>
      <c r="AF2" s="91">
        <v>63</v>
      </c>
      <c r="AG2" s="91">
        <v>64</v>
      </c>
      <c r="AH2" s="91">
        <v>65</v>
      </c>
      <c r="AI2" s="91">
        <v>66</v>
      </c>
      <c r="AJ2" s="91">
        <v>67</v>
      </c>
      <c r="AK2" s="91">
        <v>68</v>
      </c>
      <c r="AL2" s="92">
        <v>69</v>
      </c>
      <c r="AM2" s="93">
        <v>70</v>
      </c>
    </row>
    <row r="3" spans="1:39" ht="33.75">
      <c r="A3" s="34"/>
      <c r="B3" s="35"/>
      <c r="C3" s="36" t="s">
        <v>0</v>
      </c>
      <c r="D3" s="37" t="s">
        <v>1</v>
      </c>
      <c r="E3" s="37" t="s">
        <v>2</v>
      </c>
      <c r="F3" s="37" t="s">
        <v>3</v>
      </c>
      <c r="G3" s="37" t="s">
        <v>4</v>
      </c>
      <c r="H3" s="37" t="s">
        <v>5</v>
      </c>
      <c r="I3" s="37" t="s">
        <v>6</v>
      </c>
      <c r="J3" s="37" t="s">
        <v>7</v>
      </c>
      <c r="K3" s="37" t="s">
        <v>164</v>
      </c>
      <c r="L3" s="37" t="s">
        <v>165</v>
      </c>
      <c r="M3" s="37" t="s">
        <v>10</v>
      </c>
      <c r="N3" s="37" t="s">
        <v>11</v>
      </c>
      <c r="O3" s="37" t="s">
        <v>12</v>
      </c>
      <c r="P3" s="37" t="s">
        <v>13</v>
      </c>
      <c r="Q3" s="37" t="s">
        <v>16</v>
      </c>
      <c r="R3" s="37" t="s">
        <v>14</v>
      </c>
      <c r="S3" s="37" t="s">
        <v>166</v>
      </c>
      <c r="T3" s="37" t="s">
        <v>17</v>
      </c>
      <c r="U3" s="37" t="s">
        <v>18</v>
      </c>
      <c r="V3" s="37" t="s">
        <v>19</v>
      </c>
      <c r="W3" s="37" t="s">
        <v>167</v>
      </c>
      <c r="X3" s="37" t="s">
        <v>153</v>
      </c>
      <c r="Y3" s="37" t="s">
        <v>154</v>
      </c>
      <c r="Z3" s="37" t="s">
        <v>21</v>
      </c>
      <c r="AA3" s="37" t="s">
        <v>22</v>
      </c>
      <c r="AB3" s="37" t="s">
        <v>23</v>
      </c>
      <c r="AC3" s="37" t="s">
        <v>163</v>
      </c>
      <c r="AD3" s="37" t="s">
        <v>25</v>
      </c>
      <c r="AE3" s="37" t="s">
        <v>26</v>
      </c>
      <c r="AF3" s="37" t="s">
        <v>27</v>
      </c>
      <c r="AG3" s="37" t="s">
        <v>157</v>
      </c>
      <c r="AH3" s="37" t="s">
        <v>158</v>
      </c>
      <c r="AI3" s="37" t="s">
        <v>168</v>
      </c>
      <c r="AJ3" s="37" t="s">
        <v>169</v>
      </c>
      <c r="AK3" s="37" t="s">
        <v>30</v>
      </c>
      <c r="AL3" s="38" t="s">
        <v>31</v>
      </c>
      <c r="AM3" s="39" t="s">
        <v>170</v>
      </c>
    </row>
    <row r="4" spans="1:39">
      <c r="A4" s="98">
        <v>1</v>
      </c>
      <c r="B4" s="33" t="s">
        <v>0</v>
      </c>
      <c r="C4" s="24">
        <v>0.13359099999999999</v>
      </c>
      <c r="D4" s="40">
        <v>2.1380000000000001E-3</v>
      </c>
      <c r="E4" s="40">
        <v>0</v>
      </c>
      <c r="F4" s="40">
        <v>0</v>
      </c>
      <c r="G4" s="40">
        <v>0.15764400000000001</v>
      </c>
      <c r="H4" s="40">
        <v>8.6929999999999993E-3</v>
      </c>
      <c r="I4" s="40">
        <v>0</v>
      </c>
      <c r="J4" s="40">
        <v>2.63E-4</v>
      </c>
      <c r="K4" s="40">
        <v>0</v>
      </c>
      <c r="L4" s="40">
        <v>1.1E-5</v>
      </c>
      <c r="M4" s="40">
        <v>0</v>
      </c>
      <c r="N4" s="40">
        <v>3.9999999999999998E-6</v>
      </c>
      <c r="O4" s="40">
        <v>0</v>
      </c>
      <c r="P4" s="40">
        <v>0</v>
      </c>
      <c r="Q4" s="40">
        <v>0</v>
      </c>
      <c r="R4" s="40">
        <v>0</v>
      </c>
      <c r="S4" s="40">
        <v>0</v>
      </c>
      <c r="T4" s="40">
        <v>0</v>
      </c>
      <c r="U4" s="40">
        <v>1.9419999999999999E-3</v>
      </c>
      <c r="V4" s="40">
        <v>1.181E-3</v>
      </c>
      <c r="W4" s="40">
        <v>0</v>
      </c>
      <c r="X4" s="40">
        <v>0</v>
      </c>
      <c r="Y4" s="40">
        <v>0</v>
      </c>
      <c r="Z4" s="40">
        <v>1.2999999999999999E-4</v>
      </c>
      <c r="AA4" s="40">
        <v>0</v>
      </c>
      <c r="AB4" s="40">
        <v>1.9999999999999999E-6</v>
      </c>
      <c r="AC4" s="40">
        <v>1.8E-5</v>
      </c>
      <c r="AD4" s="40">
        <v>0</v>
      </c>
      <c r="AE4" s="40">
        <v>3.0000000000000001E-5</v>
      </c>
      <c r="AF4" s="40">
        <v>2.2260000000000001E-3</v>
      </c>
      <c r="AG4" s="40">
        <v>2.343E-3</v>
      </c>
      <c r="AH4" s="40">
        <v>2.0430000000000001E-3</v>
      </c>
      <c r="AI4" s="40">
        <v>1.4E-5</v>
      </c>
      <c r="AJ4" s="40">
        <v>1.5726E-2</v>
      </c>
      <c r="AK4" s="40">
        <v>0</v>
      </c>
      <c r="AL4" s="25">
        <v>0</v>
      </c>
      <c r="AM4" s="28">
        <v>7.064E-3</v>
      </c>
    </row>
    <row r="5" spans="1:39">
      <c r="A5" s="99">
        <v>2</v>
      </c>
      <c r="B5" s="41" t="s">
        <v>1</v>
      </c>
      <c r="C5" s="26">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c r="A6" s="99">
        <v>3</v>
      </c>
      <c r="B6" s="41" t="s">
        <v>2</v>
      </c>
      <c r="C6" s="26">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c r="A7" s="99">
        <v>6</v>
      </c>
      <c r="B7" s="41" t="s">
        <v>3</v>
      </c>
      <c r="C7" s="26">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c r="A8" s="100">
        <v>11</v>
      </c>
      <c r="B8" s="42" t="s">
        <v>4</v>
      </c>
      <c r="C8" s="30">
        <v>0.122304</v>
      </c>
      <c r="D8" s="43">
        <v>2.7094E-2</v>
      </c>
      <c r="E8" s="43">
        <v>0.14644299999999999</v>
      </c>
      <c r="F8" s="43">
        <v>0</v>
      </c>
      <c r="G8" s="43">
        <v>0.11355700000000001</v>
      </c>
      <c r="H8" s="43">
        <v>6.3199999999999997E-4</v>
      </c>
      <c r="I8" s="43">
        <v>1.2210000000000001E-3</v>
      </c>
      <c r="J8" s="43">
        <v>9.7599999999999998E-4</v>
      </c>
      <c r="K8" s="43">
        <v>3.9999999999999998E-6</v>
      </c>
      <c r="L8" s="43">
        <v>5.2800000000000004E-4</v>
      </c>
      <c r="M8" s="43">
        <v>0</v>
      </c>
      <c r="N8" s="43">
        <v>0</v>
      </c>
      <c r="O8" s="43">
        <v>0</v>
      </c>
      <c r="P8" s="43">
        <v>0</v>
      </c>
      <c r="Q8" s="43">
        <v>0</v>
      </c>
      <c r="R8" s="43">
        <v>0</v>
      </c>
      <c r="S8" s="43">
        <v>0</v>
      </c>
      <c r="T8" s="43">
        <v>0</v>
      </c>
      <c r="U8" s="43">
        <v>8.5099999999999998E-4</v>
      </c>
      <c r="V8" s="43">
        <v>2.5000000000000001E-5</v>
      </c>
      <c r="W8" s="43">
        <v>0</v>
      </c>
      <c r="X8" s="43">
        <v>0</v>
      </c>
      <c r="Y8" s="43">
        <v>0</v>
      </c>
      <c r="Z8" s="43">
        <v>1.4200000000000001E-4</v>
      </c>
      <c r="AA8" s="43">
        <v>0</v>
      </c>
      <c r="AB8" s="43">
        <v>0</v>
      </c>
      <c r="AC8" s="43">
        <v>8.3999999999999995E-5</v>
      </c>
      <c r="AD8" s="43">
        <v>0</v>
      </c>
      <c r="AE8" s="43">
        <v>3.2899999999999997E-4</v>
      </c>
      <c r="AF8" s="43">
        <v>6.1269999999999996E-3</v>
      </c>
      <c r="AG8" s="43">
        <v>8.7919999999999995E-3</v>
      </c>
      <c r="AH8" s="43">
        <v>1.413E-3</v>
      </c>
      <c r="AI8" s="43">
        <v>6.9999999999999999E-6</v>
      </c>
      <c r="AJ8" s="43">
        <v>0.115621</v>
      </c>
      <c r="AK8" s="43">
        <v>0</v>
      </c>
      <c r="AL8" s="44">
        <v>3.0349999999999999E-3</v>
      </c>
      <c r="AM8" s="6">
        <v>1.0416999999999999E-2</v>
      </c>
    </row>
    <row r="9" spans="1:39">
      <c r="A9" s="99">
        <v>15</v>
      </c>
      <c r="B9" s="41" t="s">
        <v>5</v>
      </c>
      <c r="C9" s="26">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c r="A10" s="99">
        <v>16</v>
      </c>
      <c r="B10" s="41" t="s">
        <v>6</v>
      </c>
      <c r="C10" s="26">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c r="A11" s="99">
        <v>20</v>
      </c>
      <c r="B11" s="41" t="s">
        <v>7</v>
      </c>
      <c r="C11" s="26">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c r="A12" s="99">
        <v>21</v>
      </c>
      <c r="B12" s="41" t="s">
        <v>8</v>
      </c>
      <c r="C12" s="26">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c r="A13" s="100">
        <v>25</v>
      </c>
      <c r="B13" s="42" t="s">
        <v>9</v>
      </c>
      <c r="C13" s="30">
        <v>2.4599999999999999E-3</v>
      </c>
      <c r="D13" s="43">
        <v>7.36E-4</v>
      </c>
      <c r="E13" s="43">
        <v>2.4000000000000001E-5</v>
      </c>
      <c r="F13" s="43">
        <v>1.66E-4</v>
      </c>
      <c r="G13" s="43">
        <v>6.7510000000000001E-3</v>
      </c>
      <c r="H13" s="43">
        <v>1.054E-3</v>
      </c>
      <c r="I13" s="43">
        <v>3.0599999999999998E-3</v>
      </c>
      <c r="J13" s="43">
        <v>2.3570000000000002E-3</v>
      </c>
      <c r="K13" s="43">
        <v>9.0000000000000006E-5</v>
      </c>
      <c r="L13" s="43">
        <v>5.9561000000000003E-2</v>
      </c>
      <c r="M13" s="43">
        <v>3.5070000000000001E-3</v>
      </c>
      <c r="N13" s="43">
        <v>8.7000000000000001E-4</v>
      </c>
      <c r="O13" s="43">
        <v>3.493E-3</v>
      </c>
      <c r="P13" s="43">
        <v>1.1358E-2</v>
      </c>
      <c r="Q13" s="43">
        <v>2.3916E-2</v>
      </c>
      <c r="R13" s="43">
        <v>5.8349999999999999E-3</v>
      </c>
      <c r="S13" s="43">
        <v>5.463E-3</v>
      </c>
      <c r="T13" s="43">
        <v>5.5440000000000003E-3</v>
      </c>
      <c r="U13" s="43">
        <v>2.5100000000000001E-3</v>
      </c>
      <c r="V13" s="43">
        <v>5.3172999999999998E-2</v>
      </c>
      <c r="W13" s="43">
        <v>3.6999999999999998E-5</v>
      </c>
      <c r="X13" s="43">
        <v>4.9569999999999996E-3</v>
      </c>
      <c r="Y13" s="43">
        <v>4.9600000000000002E-4</v>
      </c>
      <c r="Z13" s="43">
        <v>2.1000000000000001E-4</v>
      </c>
      <c r="AA13" s="43">
        <v>7.9999999999999996E-6</v>
      </c>
      <c r="AB13" s="43">
        <v>7.2000000000000002E-5</v>
      </c>
      <c r="AC13" s="43">
        <v>7.2000000000000002E-5</v>
      </c>
      <c r="AD13" s="43">
        <v>3.9999999999999998E-6</v>
      </c>
      <c r="AE13" s="43">
        <v>1.7000000000000001E-4</v>
      </c>
      <c r="AF13" s="43">
        <v>1.7440000000000001E-3</v>
      </c>
      <c r="AG13" s="43">
        <v>7.8799999999999996E-4</v>
      </c>
      <c r="AH13" s="43">
        <v>4.7800000000000002E-4</v>
      </c>
      <c r="AI13" s="43">
        <v>6.6600000000000003E-4</v>
      </c>
      <c r="AJ13" s="43">
        <v>1.4090000000000001E-3</v>
      </c>
      <c r="AK13" s="43">
        <v>5.0299999999999997E-3</v>
      </c>
      <c r="AL13" s="44">
        <v>4.7190000000000001E-3</v>
      </c>
      <c r="AM13" s="6">
        <v>5.2950000000000002E-3</v>
      </c>
    </row>
    <row r="14" spans="1:39">
      <c r="A14" s="99">
        <v>26</v>
      </c>
      <c r="B14" s="41" t="s">
        <v>10</v>
      </c>
      <c r="C14" s="26">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c r="A15" s="99">
        <v>27</v>
      </c>
      <c r="B15" s="41" t="s">
        <v>11</v>
      </c>
      <c r="C15" s="26">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c r="A16" s="99">
        <v>28</v>
      </c>
      <c r="B16" s="41" t="s">
        <v>12</v>
      </c>
      <c r="C16" s="26">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c r="A17" s="99">
        <v>29</v>
      </c>
      <c r="B17" s="41" t="s">
        <v>13</v>
      </c>
      <c r="C17" s="26">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c r="A18" s="100">
        <v>32</v>
      </c>
      <c r="B18" s="42" t="s">
        <v>16</v>
      </c>
      <c r="C18" s="30">
        <v>0</v>
      </c>
      <c r="D18" s="43">
        <v>0</v>
      </c>
      <c r="E18" s="43">
        <v>0</v>
      </c>
      <c r="F18" s="43">
        <v>6.7000000000000002E-5</v>
      </c>
      <c r="G18" s="43">
        <v>0</v>
      </c>
      <c r="H18" s="43">
        <v>0</v>
      </c>
      <c r="I18" s="43">
        <v>0</v>
      </c>
      <c r="J18" s="43">
        <v>9.9999999999999995E-7</v>
      </c>
      <c r="K18" s="43">
        <v>0</v>
      </c>
      <c r="L18" s="43">
        <v>0</v>
      </c>
      <c r="M18" s="43">
        <v>9.9999999999999995E-7</v>
      </c>
      <c r="N18" s="43">
        <v>4.3000000000000002E-5</v>
      </c>
      <c r="O18" s="43">
        <v>1.106E-3</v>
      </c>
      <c r="P18" s="43">
        <v>7.9861000000000001E-2</v>
      </c>
      <c r="Q18" s="43">
        <v>0.24296100000000001</v>
      </c>
      <c r="R18" s="43">
        <v>0.13209899999999999</v>
      </c>
      <c r="S18" s="43">
        <v>0.27553899999999998</v>
      </c>
      <c r="T18" s="43">
        <v>6.9930000000000001E-3</v>
      </c>
      <c r="U18" s="43">
        <v>1.27E-4</v>
      </c>
      <c r="V18" s="43">
        <v>2.9E-4</v>
      </c>
      <c r="W18" s="43">
        <v>6.0000000000000002E-6</v>
      </c>
      <c r="X18" s="43">
        <v>2.6999999999999999E-5</v>
      </c>
      <c r="Y18" s="43">
        <v>0</v>
      </c>
      <c r="Z18" s="43">
        <v>2.5999999999999998E-5</v>
      </c>
      <c r="AA18" s="43">
        <v>4.1999999999999998E-5</v>
      </c>
      <c r="AB18" s="43">
        <v>0</v>
      </c>
      <c r="AC18" s="43">
        <v>1.9999999999999999E-6</v>
      </c>
      <c r="AD18" s="43">
        <v>8.3600000000000005E-4</v>
      </c>
      <c r="AE18" s="43">
        <v>2.215E-3</v>
      </c>
      <c r="AF18" s="43">
        <v>4.17E-4</v>
      </c>
      <c r="AG18" s="43">
        <v>5.0000000000000004E-6</v>
      </c>
      <c r="AH18" s="43">
        <v>0</v>
      </c>
      <c r="AI18" s="43">
        <v>1.0729000000000001E-2</v>
      </c>
      <c r="AJ18" s="43">
        <v>5.0000000000000004E-6</v>
      </c>
      <c r="AK18" s="43">
        <v>3.6006999999999997E-2</v>
      </c>
      <c r="AL18" s="44">
        <v>0</v>
      </c>
      <c r="AM18" s="6">
        <v>1.3415E-2</v>
      </c>
    </row>
    <row r="19" spans="1:39">
      <c r="A19" s="99">
        <v>33</v>
      </c>
      <c r="B19" s="41" t="s">
        <v>14</v>
      </c>
      <c r="C19" s="26">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c r="A20" s="99">
        <v>34</v>
      </c>
      <c r="B20" s="41" t="s">
        <v>15</v>
      </c>
      <c r="C20" s="26">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c r="A21" s="99">
        <v>35</v>
      </c>
      <c r="B21" s="41" t="s">
        <v>17</v>
      </c>
      <c r="C21" s="26">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c r="A22" s="99">
        <v>39</v>
      </c>
      <c r="B22" s="41" t="s">
        <v>18</v>
      </c>
      <c r="C22" s="26">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c r="A23" s="100">
        <v>41</v>
      </c>
      <c r="B23" s="42" t="s">
        <v>19</v>
      </c>
      <c r="C23" s="30">
        <v>2.8500000000000001E-3</v>
      </c>
      <c r="D23" s="43">
        <v>1.472E-3</v>
      </c>
      <c r="E23" s="43">
        <v>1.377E-3</v>
      </c>
      <c r="F23" s="43">
        <v>2.3640000000000002E-3</v>
      </c>
      <c r="G23" s="43">
        <v>5.13E-4</v>
      </c>
      <c r="H23" s="43">
        <v>1.949E-3</v>
      </c>
      <c r="I23" s="43">
        <v>3.7230000000000002E-3</v>
      </c>
      <c r="J23" s="43">
        <v>2.5959999999999998E-3</v>
      </c>
      <c r="K23" s="43">
        <v>3.6499999999999998E-4</v>
      </c>
      <c r="L23" s="43">
        <v>5.9500000000000004E-3</v>
      </c>
      <c r="M23" s="43">
        <v>3.3500000000000001E-3</v>
      </c>
      <c r="N23" s="43">
        <v>2.8649999999999999E-3</v>
      </c>
      <c r="O23" s="43">
        <v>3.4350000000000001E-3</v>
      </c>
      <c r="P23" s="43">
        <v>1.0859999999999999E-3</v>
      </c>
      <c r="Q23" s="43">
        <v>1.4400000000000001E-3</v>
      </c>
      <c r="R23" s="43">
        <v>1.5889999999999999E-3</v>
      </c>
      <c r="S23" s="43">
        <v>3.2299999999999999E-4</v>
      </c>
      <c r="T23" s="43">
        <v>5.5199999999999997E-4</v>
      </c>
      <c r="U23" s="43">
        <v>2.2030000000000001E-3</v>
      </c>
      <c r="V23" s="43">
        <v>5.8299999999999997E-4</v>
      </c>
      <c r="W23" s="43">
        <v>1.2945999999999999E-2</v>
      </c>
      <c r="X23" s="43">
        <v>3.1553999999999999E-2</v>
      </c>
      <c r="Y23" s="43">
        <v>2.8400000000000001E-3</v>
      </c>
      <c r="Z23" s="43">
        <v>2.9480000000000001E-3</v>
      </c>
      <c r="AA23" s="43">
        <v>2.6679999999999998E-3</v>
      </c>
      <c r="AB23" s="43">
        <v>9.3449999999999991E-3</v>
      </c>
      <c r="AC23" s="43">
        <v>5.0670000000000003E-3</v>
      </c>
      <c r="AD23" s="43">
        <v>4.3499999999999997E-3</v>
      </c>
      <c r="AE23" s="43">
        <v>8.1659999999999996E-3</v>
      </c>
      <c r="AF23" s="43">
        <v>4.8069999999999996E-3</v>
      </c>
      <c r="AG23" s="43">
        <v>2.3189999999999999E-3</v>
      </c>
      <c r="AH23" s="43">
        <v>1.717E-3</v>
      </c>
      <c r="AI23" s="43">
        <v>1.271E-3</v>
      </c>
      <c r="AJ23" s="43">
        <v>2.1280000000000001E-3</v>
      </c>
      <c r="AK23" s="43">
        <v>0</v>
      </c>
      <c r="AL23" s="44">
        <v>0</v>
      </c>
      <c r="AM23" s="6">
        <v>3.3760000000000001E-3</v>
      </c>
    </row>
    <row r="24" spans="1:39">
      <c r="A24" s="99">
        <v>46</v>
      </c>
      <c r="B24" s="41" t="s">
        <v>20</v>
      </c>
      <c r="C24" s="26">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c r="A25" s="99">
        <v>47</v>
      </c>
      <c r="B25" s="41" t="s">
        <v>153</v>
      </c>
      <c r="C25" s="26">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c r="A26" s="99">
        <v>48</v>
      </c>
      <c r="B26" s="41" t="s">
        <v>154</v>
      </c>
      <c r="C26" s="26">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c r="A27" s="99">
        <v>51</v>
      </c>
      <c r="B27" s="41" t="s">
        <v>21</v>
      </c>
      <c r="C27" s="26">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c r="A28" s="100">
        <v>53</v>
      </c>
      <c r="B28" s="42" t="s">
        <v>22</v>
      </c>
      <c r="C28" s="30">
        <v>5.3959999999999998E-3</v>
      </c>
      <c r="D28" s="43">
        <v>6.0289999999999996E-3</v>
      </c>
      <c r="E28" s="43">
        <v>9.5200000000000007E-3</v>
      </c>
      <c r="F28" s="43">
        <v>3.3889000000000002E-2</v>
      </c>
      <c r="G28" s="43">
        <v>1.2888999999999999E-2</v>
      </c>
      <c r="H28" s="43">
        <v>1.5121000000000001E-2</v>
      </c>
      <c r="I28" s="43">
        <v>1.0024E-2</v>
      </c>
      <c r="J28" s="43">
        <v>7.9579999999999998E-3</v>
      </c>
      <c r="K28" s="43">
        <v>3.6589999999999999E-3</v>
      </c>
      <c r="L28" s="43">
        <v>1.0810999999999999E-2</v>
      </c>
      <c r="M28" s="43">
        <v>4.0070000000000001E-3</v>
      </c>
      <c r="N28" s="43">
        <v>6.3889999999999997E-3</v>
      </c>
      <c r="O28" s="43">
        <v>1.2711999999999999E-2</v>
      </c>
      <c r="P28" s="43">
        <v>6.5360000000000001E-3</v>
      </c>
      <c r="Q28" s="43">
        <v>5.4079999999999996E-3</v>
      </c>
      <c r="R28" s="43">
        <v>4.8269999999999997E-3</v>
      </c>
      <c r="S28" s="43">
        <v>4.5380000000000004E-3</v>
      </c>
      <c r="T28" s="43">
        <v>5.6509999999999998E-3</v>
      </c>
      <c r="U28" s="43">
        <v>4.9820000000000003E-3</v>
      </c>
      <c r="V28" s="43">
        <v>1.3155E-2</v>
      </c>
      <c r="W28" s="43">
        <v>1.7578E-2</v>
      </c>
      <c r="X28" s="43">
        <v>2.6786999999999998E-2</v>
      </c>
      <c r="Y28" s="43">
        <v>2.741E-2</v>
      </c>
      <c r="Z28" s="43">
        <v>1.6881E-2</v>
      </c>
      <c r="AA28" s="43">
        <v>4.2890999999999999E-2</v>
      </c>
      <c r="AB28" s="43">
        <v>7.4676000000000006E-2</v>
      </c>
      <c r="AC28" s="43">
        <v>2.5405E-2</v>
      </c>
      <c r="AD28" s="43">
        <v>7.2519999999999998E-3</v>
      </c>
      <c r="AE28" s="43">
        <v>2.1047E-2</v>
      </c>
      <c r="AF28" s="43">
        <v>1.022E-2</v>
      </c>
      <c r="AG28" s="43">
        <v>8.8679999999999991E-3</v>
      </c>
      <c r="AH28" s="43">
        <v>2.5517999999999999E-2</v>
      </c>
      <c r="AI28" s="43">
        <v>1.0408000000000001E-2</v>
      </c>
      <c r="AJ28" s="43">
        <v>9.1280000000000007E-3</v>
      </c>
      <c r="AK28" s="43">
        <v>0</v>
      </c>
      <c r="AL28" s="44">
        <v>2.8419999999999999E-3</v>
      </c>
      <c r="AM28" s="6">
        <v>1.3915E-2</v>
      </c>
    </row>
    <row r="29" spans="1:39">
      <c r="A29" s="99">
        <v>55</v>
      </c>
      <c r="B29" s="41" t="s">
        <v>23</v>
      </c>
      <c r="C29" s="26">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c r="A30" s="99">
        <v>57</v>
      </c>
      <c r="B30" s="41" t="s">
        <v>163</v>
      </c>
      <c r="C30" s="26">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c r="A31" s="99">
        <v>59</v>
      </c>
      <c r="B31" s="41" t="s">
        <v>25</v>
      </c>
      <c r="C31" s="26">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c r="A32" s="99">
        <v>61</v>
      </c>
      <c r="B32" s="41"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c r="A33" s="100">
        <v>63</v>
      </c>
      <c r="B33" s="42" t="s">
        <v>27</v>
      </c>
      <c r="C33" s="30">
        <v>2.8E-5</v>
      </c>
      <c r="D33" s="43">
        <v>2.1000000000000001E-4</v>
      </c>
      <c r="E33" s="43">
        <v>0</v>
      </c>
      <c r="F33" s="43">
        <v>9.3199999999999999E-4</v>
      </c>
      <c r="G33" s="43">
        <v>2.22E-4</v>
      </c>
      <c r="H33" s="43">
        <v>0</v>
      </c>
      <c r="I33" s="43">
        <v>1.21E-4</v>
      </c>
      <c r="J33" s="43">
        <v>3.28E-4</v>
      </c>
      <c r="K33" s="43">
        <v>5.0000000000000004E-6</v>
      </c>
      <c r="L33" s="43">
        <v>7.1100000000000004E-4</v>
      </c>
      <c r="M33" s="43">
        <v>2.0999999999999999E-5</v>
      </c>
      <c r="N33" s="43">
        <v>0</v>
      </c>
      <c r="O33" s="43">
        <v>5.6300000000000002E-4</v>
      </c>
      <c r="P33" s="43">
        <v>4.1399999999999998E-4</v>
      </c>
      <c r="Q33" s="43">
        <v>9.8999999999999999E-4</v>
      </c>
      <c r="R33" s="43">
        <v>8.25E-4</v>
      </c>
      <c r="S33" s="43">
        <v>3.1799999999999998E-4</v>
      </c>
      <c r="T33" s="43">
        <v>2.1000000000000001E-4</v>
      </c>
      <c r="U33" s="43">
        <v>9.0000000000000006E-5</v>
      </c>
      <c r="V33" s="43">
        <v>1.63E-4</v>
      </c>
      <c r="W33" s="43">
        <v>5.1199999999999998E-4</v>
      </c>
      <c r="X33" s="43">
        <v>1.08E-4</v>
      </c>
      <c r="Y33" s="43">
        <v>1.35E-4</v>
      </c>
      <c r="Z33" s="43">
        <v>2.13E-4</v>
      </c>
      <c r="AA33" s="43">
        <v>2.0799999999999999E-4</v>
      </c>
      <c r="AB33" s="43">
        <v>0</v>
      </c>
      <c r="AC33" s="43">
        <v>4.0200000000000001E-4</v>
      </c>
      <c r="AD33" s="43">
        <v>4.2249999999999996E-3</v>
      </c>
      <c r="AE33" s="43">
        <v>1.2899999999999999E-4</v>
      </c>
      <c r="AF33" s="43">
        <v>0</v>
      </c>
      <c r="AG33" s="43">
        <v>9.2999999999999997E-5</v>
      </c>
      <c r="AH33" s="43">
        <v>0</v>
      </c>
      <c r="AI33" s="43">
        <v>4.6299999999999998E-4</v>
      </c>
      <c r="AJ33" s="43">
        <v>4.0400000000000001E-4</v>
      </c>
      <c r="AK33" s="43">
        <v>0</v>
      </c>
      <c r="AL33" s="44">
        <v>1.66E-4</v>
      </c>
      <c r="AM33" s="6">
        <v>2.9E-4</v>
      </c>
    </row>
    <row r="34" spans="1:39">
      <c r="A34" s="99">
        <v>64</v>
      </c>
      <c r="B34" s="41" t="s">
        <v>157</v>
      </c>
      <c r="C34" s="26">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c r="A35" s="99">
        <v>65</v>
      </c>
      <c r="B35" s="41" t="s">
        <v>158</v>
      </c>
      <c r="C35" s="26">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c r="A36" s="99">
        <v>66</v>
      </c>
      <c r="B36" s="41" t="s">
        <v>28</v>
      </c>
      <c r="C36" s="26">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c r="A37" s="99">
        <v>67</v>
      </c>
      <c r="B37" s="41" t="s">
        <v>29</v>
      </c>
      <c r="C37" s="26">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c r="A38" s="100">
        <v>68</v>
      </c>
      <c r="B38" s="42" t="s">
        <v>30</v>
      </c>
      <c r="C38" s="30">
        <v>5.5999999999999995E-4</v>
      </c>
      <c r="D38" s="43">
        <v>2.173E-3</v>
      </c>
      <c r="E38" s="43">
        <v>1.039E-3</v>
      </c>
      <c r="F38" s="43">
        <v>1.431E-3</v>
      </c>
      <c r="G38" s="43">
        <v>5.9800000000000001E-4</v>
      </c>
      <c r="H38" s="43">
        <v>1.0009999999999999E-3</v>
      </c>
      <c r="I38" s="43">
        <v>5.2800000000000004E-4</v>
      </c>
      <c r="J38" s="43">
        <v>2.5399999999999999E-4</v>
      </c>
      <c r="K38" s="43">
        <v>2.0000000000000002E-5</v>
      </c>
      <c r="L38" s="43">
        <v>9.59E-4</v>
      </c>
      <c r="M38" s="43">
        <v>1.05E-4</v>
      </c>
      <c r="N38" s="43">
        <v>1.2799999999999999E-4</v>
      </c>
      <c r="O38" s="43">
        <v>3.3E-4</v>
      </c>
      <c r="P38" s="43">
        <v>1.446E-3</v>
      </c>
      <c r="Q38" s="43">
        <v>6.4700000000000001E-4</v>
      </c>
      <c r="R38" s="43">
        <v>9.1699999999999995E-4</v>
      </c>
      <c r="S38" s="43">
        <v>3.4699999999999998E-4</v>
      </c>
      <c r="T38" s="43">
        <v>2.92E-4</v>
      </c>
      <c r="U38" s="43">
        <v>3.5100000000000002E-4</v>
      </c>
      <c r="V38" s="43">
        <v>1.024E-3</v>
      </c>
      <c r="W38" s="43">
        <v>3.1000000000000001E-5</v>
      </c>
      <c r="X38" s="43">
        <v>1.029E-3</v>
      </c>
      <c r="Y38" s="43">
        <v>3.2460000000000002E-3</v>
      </c>
      <c r="Z38" s="43">
        <v>2.078E-3</v>
      </c>
      <c r="AA38" s="43">
        <v>3.437E-3</v>
      </c>
      <c r="AB38" s="43">
        <v>2.7900000000000001E-4</v>
      </c>
      <c r="AC38" s="43">
        <v>2.264E-3</v>
      </c>
      <c r="AD38" s="43">
        <v>2.2590000000000002E-3</v>
      </c>
      <c r="AE38" s="43">
        <v>2.862E-3</v>
      </c>
      <c r="AF38" s="43">
        <v>2.4599999999999999E-3</v>
      </c>
      <c r="AG38" s="43">
        <v>2.4989999999999999E-3</v>
      </c>
      <c r="AH38" s="43">
        <v>5.0650000000000001E-3</v>
      </c>
      <c r="AI38" s="43">
        <v>1.49E-3</v>
      </c>
      <c r="AJ38" s="43">
        <v>1.9009999999999999E-3</v>
      </c>
      <c r="AK38" s="43">
        <v>0</v>
      </c>
      <c r="AL38" s="44">
        <v>1.93E-4</v>
      </c>
      <c r="AM38" s="6">
        <v>1.073E-3</v>
      </c>
    </row>
    <row r="39" spans="1:39">
      <c r="A39" s="101">
        <v>69</v>
      </c>
      <c r="B39" s="41" t="s">
        <v>31</v>
      </c>
      <c r="C39" s="26">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c r="A40" s="102">
        <v>70</v>
      </c>
      <c r="B40" s="45" t="s">
        <v>170</v>
      </c>
      <c r="C40" s="46">
        <v>0.53998800000000002</v>
      </c>
      <c r="D40" s="47">
        <v>0.429863</v>
      </c>
      <c r="E40" s="47">
        <v>0.51046199999999997</v>
      </c>
      <c r="F40" s="47">
        <v>0.48636800000000002</v>
      </c>
      <c r="G40" s="47">
        <v>0.58179700000000001</v>
      </c>
      <c r="H40" s="47">
        <v>0.58630099999999996</v>
      </c>
      <c r="I40" s="47">
        <v>0.67621799999999999</v>
      </c>
      <c r="J40" s="47">
        <v>0.793103</v>
      </c>
      <c r="K40" s="47">
        <v>0.72045099999999995</v>
      </c>
      <c r="L40" s="47">
        <v>0.54672900000000002</v>
      </c>
      <c r="M40" s="47">
        <v>0.746031</v>
      </c>
      <c r="N40" s="47">
        <v>0.73902999999999996</v>
      </c>
      <c r="O40" s="47">
        <v>0.55478799999999995</v>
      </c>
      <c r="P40" s="47">
        <v>0.604155</v>
      </c>
      <c r="Q40" s="47">
        <v>0.57885699999999995</v>
      </c>
      <c r="R40" s="47">
        <v>0.62294899999999997</v>
      </c>
      <c r="S40" s="47">
        <v>0.612985</v>
      </c>
      <c r="T40" s="47">
        <v>0.76547500000000002</v>
      </c>
      <c r="U40" s="47">
        <v>0.60614599999999996</v>
      </c>
      <c r="V40" s="47">
        <v>0.522478</v>
      </c>
      <c r="W40" s="47">
        <v>0.63562300000000005</v>
      </c>
      <c r="X40" s="47">
        <v>0.46198600000000001</v>
      </c>
      <c r="Y40" s="47">
        <v>0.33802199999999999</v>
      </c>
      <c r="Z40" s="47">
        <v>0.29406399999999999</v>
      </c>
      <c r="AA40" s="47">
        <v>0.31851800000000002</v>
      </c>
      <c r="AB40" s="47">
        <v>0.14973</v>
      </c>
      <c r="AC40" s="47">
        <v>0.52124400000000004</v>
      </c>
      <c r="AD40" s="47">
        <v>0.46477800000000002</v>
      </c>
      <c r="AE40" s="47">
        <v>0.28197899999999998</v>
      </c>
      <c r="AF40" s="47">
        <v>0.20330300000000001</v>
      </c>
      <c r="AG40" s="47">
        <v>0.36787599999999998</v>
      </c>
      <c r="AH40" s="47">
        <v>0.39584000000000003</v>
      </c>
      <c r="AI40" s="47">
        <v>0.362398</v>
      </c>
      <c r="AJ40" s="47">
        <v>0.45607199999999998</v>
      </c>
      <c r="AK40" s="47">
        <v>1</v>
      </c>
      <c r="AL40" s="48">
        <v>0.57217399999999996</v>
      </c>
      <c r="AM40" s="49">
        <v>0.546095</v>
      </c>
    </row>
    <row r="41" spans="1:39">
      <c r="A41" s="99">
        <v>71</v>
      </c>
      <c r="B41" s="41" t="s">
        <v>171</v>
      </c>
      <c r="C41" s="26">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c r="A42" s="99">
        <v>91</v>
      </c>
      <c r="B42" s="41" t="s">
        <v>172</v>
      </c>
      <c r="C42" s="26">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c r="A43" s="99">
        <v>92</v>
      </c>
      <c r="B43" s="41" t="s">
        <v>173</v>
      </c>
      <c r="C43" s="26">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c r="A44" s="99">
        <v>93</v>
      </c>
      <c r="B44" s="41" t="s">
        <v>174</v>
      </c>
      <c r="C44" s="26">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c r="A45" s="99">
        <v>94</v>
      </c>
      <c r="B45" s="41" t="s">
        <v>175</v>
      </c>
      <c r="C45" s="26">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c r="A46" s="99">
        <v>95</v>
      </c>
      <c r="B46" s="41" t="s">
        <v>176</v>
      </c>
      <c r="C46" s="26">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c r="A47" s="102">
        <v>96</v>
      </c>
      <c r="B47" s="45" t="s">
        <v>177</v>
      </c>
      <c r="C47" s="46">
        <v>0.46001199999999998</v>
      </c>
      <c r="D47" s="47">
        <v>0.570137</v>
      </c>
      <c r="E47" s="47">
        <v>0.48953799999999997</v>
      </c>
      <c r="F47" s="47">
        <v>0.51363199999999998</v>
      </c>
      <c r="G47" s="47">
        <v>0.41820299999999999</v>
      </c>
      <c r="H47" s="47">
        <v>0.41369899999999998</v>
      </c>
      <c r="I47" s="47">
        <v>0.32378200000000001</v>
      </c>
      <c r="J47" s="47">
        <v>0.206897</v>
      </c>
      <c r="K47" s="47">
        <v>0.27954899999999999</v>
      </c>
      <c r="L47" s="47">
        <v>0.45327099999999998</v>
      </c>
      <c r="M47" s="47">
        <v>0.253969</v>
      </c>
      <c r="N47" s="47">
        <v>0.26096999999999998</v>
      </c>
      <c r="O47" s="47">
        <v>0.445212</v>
      </c>
      <c r="P47" s="47">
        <v>0.395845</v>
      </c>
      <c r="Q47" s="47">
        <v>0.42114299999999999</v>
      </c>
      <c r="R47" s="47">
        <v>0.37705100000000003</v>
      </c>
      <c r="S47" s="47">
        <v>0.387015</v>
      </c>
      <c r="T47" s="47">
        <v>0.23452500000000001</v>
      </c>
      <c r="U47" s="47">
        <v>0.39385399999999998</v>
      </c>
      <c r="V47" s="47">
        <v>0.477522</v>
      </c>
      <c r="W47" s="47">
        <v>0.36437700000000001</v>
      </c>
      <c r="X47" s="47">
        <v>0.53801399999999999</v>
      </c>
      <c r="Y47" s="47">
        <v>0.66197799999999996</v>
      </c>
      <c r="Z47" s="47">
        <v>0.70593600000000001</v>
      </c>
      <c r="AA47" s="47">
        <v>0.68148200000000003</v>
      </c>
      <c r="AB47" s="47">
        <v>0.85026999999999997</v>
      </c>
      <c r="AC47" s="47">
        <v>0.47875600000000001</v>
      </c>
      <c r="AD47" s="47">
        <v>0.53522199999999998</v>
      </c>
      <c r="AE47" s="47">
        <v>0.71802100000000002</v>
      </c>
      <c r="AF47" s="47">
        <v>0.79669699999999999</v>
      </c>
      <c r="AG47" s="47">
        <v>0.63212400000000002</v>
      </c>
      <c r="AH47" s="47">
        <v>0.60416000000000003</v>
      </c>
      <c r="AI47" s="47">
        <v>0.637602</v>
      </c>
      <c r="AJ47" s="47">
        <v>0.54392799999999997</v>
      </c>
      <c r="AK47" s="47">
        <v>0</v>
      </c>
      <c r="AL47" s="48">
        <v>0.42782599999999998</v>
      </c>
      <c r="AM47" s="49">
        <v>0.453905</v>
      </c>
    </row>
    <row r="48" spans="1:39">
      <c r="A48" s="102">
        <v>97</v>
      </c>
      <c r="B48" s="45" t="s">
        <v>178</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49" spans="1:39">
      <c r="B49" s="31" t="s">
        <v>432</v>
      </c>
      <c r="C49" s="524">
        <v>8.9952000000000004E-2</v>
      </c>
      <c r="D49" s="524">
        <v>0.16070799999999999</v>
      </c>
      <c r="E49" s="524">
        <v>0.103532</v>
      </c>
      <c r="F49" s="524">
        <v>0.165052</v>
      </c>
      <c r="G49" s="524">
        <v>0.12928799999999999</v>
      </c>
      <c r="H49" s="524">
        <v>0.14915700000000001</v>
      </c>
      <c r="I49" s="524">
        <v>0.194525</v>
      </c>
      <c r="J49" s="524">
        <v>1.8509999999999999E-2</v>
      </c>
      <c r="K49" s="524">
        <v>4.1359999999999999E-3</v>
      </c>
      <c r="L49" s="524">
        <v>0.17314299999999999</v>
      </c>
      <c r="M49" s="524">
        <v>1.3806000000000001E-2</v>
      </c>
      <c r="N49" s="524">
        <v>1.2189999999999999E-2</v>
      </c>
      <c r="O49" s="524">
        <v>0.23002</v>
      </c>
      <c r="P49" s="524">
        <v>0.118018</v>
      </c>
      <c r="Q49" s="524">
        <v>0.19923299999999999</v>
      </c>
      <c r="R49" s="524">
        <v>0.18272099999999999</v>
      </c>
      <c r="S49" s="524">
        <v>0.17472099999999999</v>
      </c>
      <c r="T49" s="524">
        <v>6.1691000000000003E-2</v>
      </c>
      <c r="U49" s="524">
        <v>0.18989900000000001</v>
      </c>
      <c r="V49" s="524">
        <v>0.31272</v>
      </c>
      <c r="W49" s="524">
        <v>5.4851999999999998E-2</v>
      </c>
      <c r="X49" s="524">
        <v>0.118578</v>
      </c>
      <c r="Y49" s="524">
        <v>0.35724899999999998</v>
      </c>
      <c r="Z49" s="524">
        <v>0.39585700000000001</v>
      </c>
      <c r="AA49" s="524">
        <v>0.25915300000000002</v>
      </c>
      <c r="AB49" s="524">
        <v>3.6623999999999997E-2</v>
      </c>
      <c r="AC49" s="524">
        <v>0.19969700000000001</v>
      </c>
      <c r="AD49" s="524">
        <v>0.133241</v>
      </c>
      <c r="AE49" s="524">
        <v>0.31210900000000003</v>
      </c>
      <c r="AF49" s="524">
        <v>0.46802899999999997</v>
      </c>
      <c r="AG49" s="524">
        <v>0.46090799999999998</v>
      </c>
      <c r="AH49" s="524">
        <v>0.41361999999999999</v>
      </c>
      <c r="AI49" s="524">
        <v>0.404308</v>
      </c>
      <c r="AJ49" s="524">
        <v>0.232407</v>
      </c>
      <c r="AK49" s="524">
        <v>0</v>
      </c>
      <c r="AL49" s="524">
        <v>7.4510000000000002E-3</v>
      </c>
      <c r="AM49" s="524">
        <v>0.16825100000000001</v>
      </c>
    </row>
    <row r="50" spans="1:39">
      <c r="A50" s="31" t="s">
        <v>74</v>
      </c>
    </row>
    <row r="51" spans="1:39">
      <c r="A51" s="32"/>
      <c r="B51" s="33"/>
      <c r="C51" s="90">
        <v>1</v>
      </c>
      <c r="D51" s="91">
        <v>2</v>
      </c>
      <c r="E51" s="91">
        <v>3</v>
      </c>
      <c r="F51" s="91">
        <v>4</v>
      </c>
      <c r="G51" s="91">
        <v>5</v>
      </c>
      <c r="H51" s="91">
        <v>6</v>
      </c>
      <c r="I51" s="91">
        <v>7</v>
      </c>
      <c r="J51" s="91">
        <v>8</v>
      </c>
      <c r="K51" s="91">
        <v>9</v>
      </c>
      <c r="L51" s="91">
        <v>10</v>
      </c>
      <c r="M51" s="91">
        <v>11</v>
      </c>
      <c r="N51" s="91">
        <v>12</v>
      </c>
      <c r="O51" s="91">
        <v>13</v>
      </c>
      <c r="P51" s="91">
        <v>14</v>
      </c>
      <c r="Q51" s="91">
        <v>15</v>
      </c>
      <c r="R51" s="91">
        <v>16</v>
      </c>
      <c r="S51" s="91">
        <v>17</v>
      </c>
      <c r="T51" s="91">
        <v>18</v>
      </c>
      <c r="U51" s="91">
        <v>19</v>
      </c>
      <c r="V51" s="91">
        <v>20</v>
      </c>
      <c r="W51" s="91">
        <v>21</v>
      </c>
      <c r="X51" s="91">
        <v>22</v>
      </c>
      <c r="Y51" s="91">
        <v>23</v>
      </c>
      <c r="Z51" s="91">
        <v>24</v>
      </c>
      <c r="AA51" s="91">
        <v>25</v>
      </c>
      <c r="AB51" s="91">
        <v>26</v>
      </c>
      <c r="AC51" s="91">
        <v>27</v>
      </c>
      <c r="AD51" s="91">
        <v>28</v>
      </c>
      <c r="AE51" s="91">
        <v>29</v>
      </c>
      <c r="AF51" s="91">
        <v>30</v>
      </c>
      <c r="AG51" s="91">
        <v>31</v>
      </c>
      <c r="AH51" s="91">
        <v>32</v>
      </c>
      <c r="AI51" s="91">
        <v>33</v>
      </c>
      <c r="AJ51" s="91">
        <v>34</v>
      </c>
      <c r="AK51" s="91">
        <v>35</v>
      </c>
      <c r="AL51" s="92">
        <v>36</v>
      </c>
      <c r="AM51" s="63"/>
    </row>
    <row r="52" spans="1:39" ht="33.7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153</v>
      </c>
      <c r="Y52" s="37" t="s">
        <v>154</v>
      </c>
      <c r="Z52" s="37" t="s">
        <v>21</v>
      </c>
      <c r="AA52" s="37" t="s">
        <v>22</v>
      </c>
      <c r="AB52" s="37" t="s">
        <v>23</v>
      </c>
      <c r="AC52" s="37" t="s">
        <v>24</v>
      </c>
      <c r="AD52" s="37" t="s">
        <v>25</v>
      </c>
      <c r="AE52" s="37" t="s">
        <v>26</v>
      </c>
      <c r="AF52" s="37" t="s">
        <v>27</v>
      </c>
      <c r="AG52" s="37" t="s">
        <v>157</v>
      </c>
      <c r="AH52" s="37" t="s">
        <v>158</v>
      </c>
      <c r="AI52" s="37" t="s">
        <v>28</v>
      </c>
      <c r="AJ52" s="37" t="s">
        <v>29</v>
      </c>
      <c r="AK52" s="37" t="s">
        <v>30</v>
      </c>
      <c r="AL52" s="38" t="s">
        <v>31</v>
      </c>
      <c r="AM52" s="94" t="s">
        <v>73</v>
      </c>
    </row>
    <row r="53" spans="1:39">
      <c r="A53" s="55" t="s">
        <v>75</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c r="A54" s="98">
        <v>1</v>
      </c>
      <c r="B54" s="33" t="s">
        <v>0</v>
      </c>
      <c r="C54" s="86">
        <f>+C$53*C4</f>
        <v>0</v>
      </c>
      <c r="D54" s="86">
        <f t="shared" ref="D54:AL54" si="0">+D$53*D4</f>
        <v>0</v>
      </c>
      <c r="E54" s="86">
        <f t="shared" si="0"/>
        <v>0</v>
      </c>
      <c r="F54" s="86">
        <f t="shared" si="0"/>
        <v>0</v>
      </c>
      <c r="G54" s="86">
        <f>+G$53*G4</f>
        <v>0</v>
      </c>
      <c r="H54" s="86">
        <f t="shared" si="0"/>
        <v>0</v>
      </c>
      <c r="I54" s="86">
        <f t="shared" si="0"/>
        <v>0</v>
      </c>
      <c r="J54" s="86">
        <f t="shared" si="0"/>
        <v>0</v>
      </c>
      <c r="K54" s="86">
        <f t="shared" si="0"/>
        <v>0</v>
      </c>
      <c r="L54" s="86">
        <f t="shared" si="0"/>
        <v>0</v>
      </c>
      <c r="M54" s="86">
        <f t="shared" si="0"/>
        <v>0</v>
      </c>
      <c r="N54" s="86">
        <f t="shared" si="0"/>
        <v>0</v>
      </c>
      <c r="O54" s="86">
        <f t="shared" si="0"/>
        <v>0</v>
      </c>
      <c r="P54" s="86">
        <f t="shared" si="0"/>
        <v>0</v>
      </c>
      <c r="Q54" s="86">
        <f t="shared" si="0"/>
        <v>0</v>
      </c>
      <c r="R54" s="86">
        <f t="shared" si="0"/>
        <v>0</v>
      </c>
      <c r="S54" s="86">
        <f t="shared" si="0"/>
        <v>0</v>
      </c>
      <c r="T54" s="86">
        <f t="shared" si="0"/>
        <v>0</v>
      </c>
      <c r="U54" s="86">
        <f t="shared" si="0"/>
        <v>0</v>
      </c>
      <c r="V54" s="86">
        <f t="shared" si="0"/>
        <v>0</v>
      </c>
      <c r="W54" s="86">
        <f t="shared" si="0"/>
        <v>0</v>
      </c>
      <c r="X54" s="86">
        <f t="shared" si="0"/>
        <v>0</v>
      </c>
      <c r="Y54" s="86">
        <f t="shared" si="0"/>
        <v>0</v>
      </c>
      <c r="Z54" s="86">
        <f t="shared" si="0"/>
        <v>0</v>
      </c>
      <c r="AA54" s="86">
        <f t="shared" si="0"/>
        <v>0</v>
      </c>
      <c r="AB54" s="86">
        <f t="shared" si="0"/>
        <v>0</v>
      </c>
      <c r="AC54" s="86">
        <f t="shared" si="0"/>
        <v>0</v>
      </c>
      <c r="AD54" s="86">
        <f t="shared" si="0"/>
        <v>0</v>
      </c>
      <c r="AE54" s="86">
        <f t="shared" si="0"/>
        <v>0</v>
      </c>
      <c r="AF54" s="86">
        <f t="shared" si="0"/>
        <v>0</v>
      </c>
      <c r="AG54" s="86">
        <f t="shared" si="0"/>
        <v>0</v>
      </c>
      <c r="AH54" s="86">
        <f t="shared" si="0"/>
        <v>0</v>
      </c>
      <c r="AI54" s="86">
        <f t="shared" si="0"/>
        <v>0</v>
      </c>
      <c r="AJ54" s="86">
        <f t="shared" si="0"/>
        <v>0</v>
      </c>
      <c r="AK54" s="86">
        <f>+AK$53*AK4</f>
        <v>0</v>
      </c>
      <c r="AL54" s="41">
        <f t="shared" si="0"/>
        <v>0</v>
      </c>
      <c r="AM54" s="63">
        <f>SUM(C54:AL54)</f>
        <v>0</v>
      </c>
    </row>
    <row r="55" spans="1:39">
      <c r="A55" s="99">
        <v>2</v>
      </c>
      <c r="B55" s="41" t="s">
        <v>1</v>
      </c>
      <c r="C55" s="86">
        <f t="shared" ref="C55:AL62" si="1">+C$53*C5</f>
        <v>0</v>
      </c>
      <c r="D55" s="86">
        <f t="shared" si="1"/>
        <v>0</v>
      </c>
      <c r="E55" s="86">
        <f t="shared" si="1"/>
        <v>0</v>
      </c>
      <c r="F55" s="86">
        <f t="shared" si="1"/>
        <v>0</v>
      </c>
      <c r="G55" s="86">
        <f t="shared" si="1"/>
        <v>0</v>
      </c>
      <c r="H55" s="86">
        <f t="shared" si="1"/>
        <v>0</v>
      </c>
      <c r="I55" s="86">
        <f t="shared" si="1"/>
        <v>0</v>
      </c>
      <c r="J55" s="86">
        <f t="shared" si="1"/>
        <v>0</v>
      </c>
      <c r="K55" s="86">
        <f t="shared" si="1"/>
        <v>0</v>
      </c>
      <c r="L55" s="86">
        <f t="shared" si="1"/>
        <v>0</v>
      </c>
      <c r="M55" s="86">
        <f t="shared" si="1"/>
        <v>0</v>
      </c>
      <c r="N55" s="86">
        <f t="shared" si="1"/>
        <v>0</v>
      </c>
      <c r="O55" s="86">
        <f t="shared" si="1"/>
        <v>0</v>
      </c>
      <c r="P55" s="86">
        <f t="shared" si="1"/>
        <v>0</v>
      </c>
      <c r="Q55" s="86">
        <f t="shared" si="1"/>
        <v>0</v>
      </c>
      <c r="R55" s="86">
        <f t="shared" si="1"/>
        <v>0</v>
      </c>
      <c r="S55" s="86">
        <f t="shared" si="1"/>
        <v>0</v>
      </c>
      <c r="T55" s="86">
        <f t="shared" si="1"/>
        <v>0</v>
      </c>
      <c r="U55" s="86">
        <f t="shared" si="1"/>
        <v>0</v>
      </c>
      <c r="V55" s="86">
        <f t="shared" si="1"/>
        <v>0</v>
      </c>
      <c r="W55" s="86">
        <f t="shared" si="1"/>
        <v>0</v>
      </c>
      <c r="X55" s="86">
        <f t="shared" si="1"/>
        <v>0</v>
      </c>
      <c r="Y55" s="86">
        <f t="shared" si="1"/>
        <v>0</v>
      </c>
      <c r="Z55" s="86">
        <f t="shared" si="1"/>
        <v>0</v>
      </c>
      <c r="AA55" s="86">
        <f t="shared" si="1"/>
        <v>0</v>
      </c>
      <c r="AB55" s="86">
        <f t="shared" si="1"/>
        <v>0</v>
      </c>
      <c r="AC55" s="86">
        <f t="shared" si="1"/>
        <v>0</v>
      </c>
      <c r="AD55" s="86">
        <f t="shared" si="1"/>
        <v>0</v>
      </c>
      <c r="AE55" s="86">
        <f t="shared" si="1"/>
        <v>0</v>
      </c>
      <c r="AF55" s="86">
        <f t="shared" si="1"/>
        <v>0</v>
      </c>
      <c r="AG55" s="86">
        <f t="shared" si="1"/>
        <v>0</v>
      </c>
      <c r="AH55" s="86">
        <f t="shared" si="1"/>
        <v>0</v>
      </c>
      <c r="AI55" s="86">
        <f t="shared" si="1"/>
        <v>0</v>
      </c>
      <c r="AJ55" s="86">
        <f t="shared" si="1"/>
        <v>0</v>
      </c>
      <c r="AK55" s="86">
        <f t="shared" si="1"/>
        <v>0</v>
      </c>
      <c r="AL55" s="41">
        <f t="shared" si="1"/>
        <v>0</v>
      </c>
      <c r="AM55" s="60">
        <f t="shared" ref="AM55:AM89" si="2">SUM(C55:AL55)</f>
        <v>0</v>
      </c>
    </row>
    <row r="56" spans="1:39">
      <c r="A56" s="99">
        <v>3</v>
      </c>
      <c r="B56" s="41" t="s">
        <v>2</v>
      </c>
      <c r="C56" s="86">
        <f t="shared" si="1"/>
        <v>0</v>
      </c>
      <c r="D56" s="86">
        <f t="shared" si="1"/>
        <v>0</v>
      </c>
      <c r="E56" s="86">
        <f t="shared" si="1"/>
        <v>0</v>
      </c>
      <c r="F56" s="86">
        <f t="shared" si="1"/>
        <v>0</v>
      </c>
      <c r="G56" s="86">
        <f t="shared" si="1"/>
        <v>0</v>
      </c>
      <c r="H56" s="86">
        <f t="shared" si="1"/>
        <v>0</v>
      </c>
      <c r="I56" s="86">
        <f t="shared" si="1"/>
        <v>0</v>
      </c>
      <c r="J56" s="86">
        <f t="shared" si="1"/>
        <v>0</v>
      </c>
      <c r="K56" s="86">
        <f t="shared" si="1"/>
        <v>0</v>
      </c>
      <c r="L56" s="86">
        <f t="shared" si="1"/>
        <v>0</v>
      </c>
      <c r="M56" s="86">
        <f t="shared" si="1"/>
        <v>0</v>
      </c>
      <c r="N56" s="86">
        <f t="shared" si="1"/>
        <v>0</v>
      </c>
      <c r="O56" s="86">
        <f t="shared" si="1"/>
        <v>0</v>
      </c>
      <c r="P56" s="86">
        <f t="shared" si="1"/>
        <v>0</v>
      </c>
      <c r="Q56" s="86">
        <f t="shared" si="1"/>
        <v>0</v>
      </c>
      <c r="R56" s="86">
        <f t="shared" si="1"/>
        <v>0</v>
      </c>
      <c r="S56" s="86">
        <f t="shared" si="1"/>
        <v>0</v>
      </c>
      <c r="T56" s="86">
        <f t="shared" si="1"/>
        <v>0</v>
      </c>
      <c r="U56" s="86">
        <f t="shared" si="1"/>
        <v>0</v>
      </c>
      <c r="V56" s="86">
        <f t="shared" si="1"/>
        <v>0</v>
      </c>
      <c r="W56" s="86">
        <f t="shared" si="1"/>
        <v>0</v>
      </c>
      <c r="X56" s="86">
        <f t="shared" si="1"/>
        <v>0</v>
      </c>
      <c r="Y56" s="86">
        <f t="shared" si="1"/>
        <v>0</v>
      </c>
      <c r="Z56" s="86">
        <f t="shared" si="1"/>
        <v>0</v>
      </c>
      <c r="AA56" s="86">
        <f t="shared" si="1"/>
        <v>0</v>
      </c>
      <c r="AB56" s="86">
        <f t="shared" si="1"/>
        <v>0</v>
      </c>
      <c r="AC56" s="86">
        <f t="shared" si="1"/>
        <v>0</v>
      </c>
      <c r="AD56" s="86">
        <f t="shared" si="1"/>
        <v>0</v>
      </c>
      <c r="AE56" s="86">
        <f t="shared" si="1"/>
        <v>0</v>
      </c>
      <c r="AF56" s="86">
        <f t="shared" si="1"/>
        <v>0</v>
      </c>
      <c r="AG56" s="86">
        <f t="shared" si="1"/>
        <v>0</v>
      </c>
      <c r="AH56" s="86">
        <f t="shared" si="1"/>
        <v>0</v>
      </c>
      <c r="AI56" s="86">
        <f t="shared" si="1"/>
        <v>0</v>
      </c>
      <c r="AJ56" s="86">
        <f t="shared" si="1"/>
        <v>0</v>
      </c>
      <c r="AK56" s="86">
        <f t="shared" si="1"/>
        <v>0</v>
      </c>
      <c r="AL56" s="41">
        <f t="shared" si="1"/>
        <v>0</v>
      </c>
      <c r="AM56" s="60">
        <f t="shared" si="2"/>
        <v>0</v>
      </c>
    </row>
    <row r="57" spans="1:39">
      <c r="A57" s="99">
        <v>6</v>
      </c>
      <c r="B57" s="41" t="s">
        <v>3</v>
      </c>
      <c r="C57" s="86">
        <f t="shared" si="1"/>
        <v>0</v>
      </c>
      <c r="D57" s="86">
        <f t="shared" si="1"/>
        <v>0</v>
      </c>
      <c r="E57" s="86">
        <f t="shared" si="1"/>
        <v>0</v>
      </c>
      <c r="F57" s="86">
        <f t="shared" si="1"/>
        <v>0</v>
      </c>
      <c r="G57" s="86">
        <f t="shared" si="1"/>
        <v>0</v>
      </c>
      <c r="H57" s="86">
        <f t="shared" si="1"/>
        <v>0</v>
      </c>
      <c r="I57" s="86">
        <f t="shared" si="1"/>
        <v>0</v>
      </c>
      <c r="J57" s="86">
        <f t="shared" si="1"/>
        <v>0</v>
      </c>
      <c r="K57" s="86">
        <f t="shared" si="1"/>
        <v>0</v>
      </c>
      <c r="L57" s="86">
        <f t="shared" si="1"/>
        <v>0</v>
      </c>
      <c r="M57" s="86">
        <f t="shared" si="1"/>
        <v>0</v>
      </c>
      <c r="N57" s="86">
        <f t="shared" si="1"/>
        <v>0</v>
      </c>
      <c r="O57" s="86">
        <f t="shared" si="1"/>
        <v>0</v>
      </c>
      <c r="P57" s="86">
        <f t="shared" si="1"/>
        <v>0</v>
      </c>
      <c r="Q57" s="86">
        <f t="shared" si="1"/>
        <v>0</v>
      </c>
      <c r="R57" s="86">
        <f t="shared" si="1"/>
        <v>0</v>
      </c>
      <c r="S57" s="86">
        <f t="shared" si="1"/>
        <v>0</v>
      </c>
      <c r="T57" s="86">
        <f t="shared" si="1"/>
        <v>0</v>
      </c>
      <c r="U57" s="86">
        <f t="shared" si="1"/>
        <v>0</v>
      </c>
      <c r="V57" s="86">
        <f t="shared" si="1"/>
        <v>0</v>
      </c>
      <c r="W57" s="86">
        <f t="shared" si="1"/>
        <v>0</v>
      </c>
      <c r="X57" s="86">
        <f t="shared" si="1"/>
        <v>0</v>
      </c>
      <c r="Y57" s="86">
        <f t="shared" si="1"/>
        <v>0</v>
      </c>
      <c r="Z57" s="86">
        <f t="shared" si="1"/>
        <v>0</v>
      </c>
      <c r="AA57" s="86">
        <f t="shared" si="1"/>
        <v>0</v>
      </c>
      <c r="AB57" s="86">
        <f t="shared" si="1"/>
        <v>0</v>
      </c>
      <c r="AC57" s="86">
        <f t="shared" si="1"/>
        <v>0</v>
      </c>
      <c r="AD57" s="86">
        <f t="shared" si="1"/>
        <v>0</v>
      </c>
      <c r="AE57" s="86">
        <f t="shared" si="1"/>
        <v>0</v>
      </c>
      <c r="AF57" s="86">
        <f t="shared" si="1"/>
        <v>0</v>
      </c>
      <c r="AG57" s="86">
        <f t="shared" si="1"/>
        <v>0</v>
      </c>
      <c r="AH57" s="86">
        <f t="shared" si="1"/>
        <v>0</v>
      </c>
      <c r="AI57" s="86">
        <f t="shared" si="1"/>
        <v>0</v>
      </c>
      <c r="AJ57" s="86">
        <f t="shared" si="1"/>
        <v>0</v>
      </c>
      <c r="AK57" s="86">
        <f t="shared" si="1"/>
        <v>0</v>
      </c>
      <c r="AL57" s="41">
        <f t="shared" si="1"/>
        <v>0</v>
      </c>
      <c r="AM57" s="60">
        <f t="shared" si="2"/>
        <v>0</v>
      </c>
    </row>
    <row r="58" spans="1:39">
      <c r="A58" s="100">
        <v>11</v>
      </c>
      <c r="B58" s="42" t="s">
        <v>4</v>
      </c>
      <c r="C58" s="86">
        <f t="shared" si="1"/>
        <v>0</v>
      </c>
      <c r="D58" s="86">
        <f t="shared" si="1"/>
        <v>0</v>
      </c>
      <c r="E58" s="86">
        <f t="shared" si="1"/>
        <v>0</v>
      </c>
      <c r="F58" s="86">
        <f t="shared" si="1"/>
        <v>0</v>
      </c>
      <c r="G58" s="86">
        <f t="shared" si="1"/>
        <v>0</v>
      </c>
      <c r="H58" s="86">
        <f t="shared" si="1"/>
        <v>0</v>
      </c>
      <c r="I58" s="86">
        <f t="shared" si="1"/>
        <v>0</v>
      </c>
      <c r="J58" s="86">
        <f t="shared" si="1"/>
        <v>0</v>
      </c>
      <c r="K58" s="86">
        <f t="shared" si="1"/>
        <v>0</v>
      </c>
      <c r="L58" s="86">
        <f t="shared" si="1"/>
        <v>0</v>
      </c>
      <c r="M58" s="86">
        <f t="shared" si="1"/>
        <v>0</v>
      </c>
      <c r="N58" s="86">
        <f t="shared" si="1"/>
        <v>0</v>
      </c>
      <c r="O58" s="86">
        <f t="shared" si="1"/>
        <v>0</v>
      </c>
      <c r="P58" s="86">
        <f t="shared" si="1"/>
        <v>0</v>
      </c>
      <c r="Q58" s="86">
        <f t="shared" si="1"/>
        <v>0</v>
      </c>
      <c r="R58" s="86">
        <f t="shared" si="1"/>
        <v>0</v>
      </c>
      <c r="S58" s="86">
        <f t="shared" si="1"/>
        <v>0</v>
      </c>
      <c r="T58" s="86">
        <f t="shared" si="1"/>
        <v>0</v>
      </c>
      <c r="U58" s="86">
        <f t="shared" si="1"/>
        <v>0</v>
      </c>
      <c r="V58" s="86">
        <f t="shared" si="1"/>
        <v>0</v>
      </c>
      <c r="W58" s="86">
        <f t="shared" si="1"/>
        <v>0</v>
      </c>
      <c r="X58" s="86">
        <f t="shared" si="1"/>
        <v>0</v>
      </c>
      <c r="Y58" s="86">
        <f t="shared" si="1"/>
        <v>0</v>
      </c>
      <c r="Z58" s="86">
        <f t="shared" si="1"/>
        <v>0</v>
      </c>
      <c r="AA58" s="86">
        <f t="shared" si="1"/>
        <v>0</v>
      </c>
      <c r="AB58" s="86">
        <f t="shared" si="1"/>
        <v>0</v>
      </c>
      <c r="AC58" s="86">
        <f t="shared" si="1"/>
        <v>0</v>
      </c>
      <c r="AD58" s="86">
        <f t="shared" si="1"/>
        <v>0</v>
      </c>
      <c r="AE58" s="86">
        <f t="shared" si="1"/>
        <v>0</v>
      </c>
      <c r="AF58" s="86">
        <f t="shared" si="1"/>
        <v>0</v>
      </c>
      <c r="AG58" s="86">
        <f t="shared" si="1"/>
        <v>0</v>
      </c>
      <c r="AH58" s="86">
        <f t="shared" si="1"/>
        <v>0</v>
      </c>
      <c r="AI58" s="86">
        <f t="shared" si="1"/>
        <v>0</v>
      </c>
      <c r="AJ58" s="86">
        <f t="shared" si="1"/>
        <v>0</v>
      </c>
      <c r="AK58" s="86">
        <f t="shared" si="1"/>
        <v>0</v>
      </c>
      <c r="AL58" s="41">
        <f t="shared" si="1"/>
        <v>0</v>
      </c>
      <c r="AM58" s="60">
        <f t="shared" si="2"/>
        <v>0</v>
      </c>
    </row>
    <row r="59" spans="1:39">
      <c r="A59" s="99">
        <v>15</v>
      </c>
      <c r="B59" s="41" t="s">
        <v>5</v>
      </c>
      <c r="C59" s="69">
        <f t="shared" si="1"/>
        <v>0</v>
      </c>
      <c r="D59" s="85">
        <f t="shared" si="1"/>
        <v>0</v>
      </c>
      <c r="E59" s="85">
        <f t="shared" si="1"/>
        <v>0</v>
      </c>
      <c r="F59" s="85">
        <f t="shared" si="1"/>
        <v>0</v>
      </c>
      <c r="G59" s="85">
        <f t="shared" si="1"/>
        <v>0</v>
      </c>
      <c r="H59" s="85">
        <f t="shared" si="1"/>
        <v>0</v>
      </c>
      <c r="I59" s="85">
        <f t="shared" si="1"/>
        <v>0</v>
      </c>
      <c r="J59" s="85">
        <f t="shared" si="1"/>
        <v>0</v>
      </c>
      <c r="K59" s="85">
        <f t="shared" si="1"/>
        <v>0</v>
      </c>
      <c r="L59" s="85">
        <f t="shared" si="1"/>
        <v>0</v>
      </c>
      <c r="M59" s="85">
        <f t="shared" si="1"/>
        <v>0</v>
      </c>
      <c r="N59" s="85">
        <f t="shared" si="1"/>
        <v>0</v>
      </c>
      <c r="O59" s="85">
        <f t="shared" si="1"/>
        <v>0</v>
      </c>
      <c r="P59" s="85">
        <f t="shared" si="1"/>
        <v>0</v>
      </c>
      <c r="Q59" s="85">
        <f t="shared" si="1"/>
        <v>0</v>
      </c>
      <c r="R59" s="85">
        <f t="shared" si="1"/>
        <v>0</v>
      </c>
      <c r="S59" s="85">
        <f t="shared" si="1"/>
        <v>0</v>
      </c>
      <c r="T59" s="85">
        <f t="shared" si="1"/>
        <v>0</v>
      </c>
      <c r="U59" s="85">
        <f t="shared" si="1"/>
        <v>0</v>
      </c>
      <c r="V59" s="85">
        <f>+V$53*V9</f>
        <v>0</v>
      </c>
      <c r="W59" s="85">
        <f t="shared" si="1"/>
        <v>0</v>
      </c>
      <c r="X59" s="85">
        <f t="shared" si="1"/>
        <v>0</v>
      </c>
      <c r="Y59" s="85">
        <f t="shared" si="1"/>
        <v>0</v>
      </c>
      <c r="Z59" s="85">
        <f t="shared" si="1"/>
        <v>0</v>
      </c>
      <c r="AA59" s="85">
        <f t="shared" si="1"/>
        <v>0</v>
      </c>
      <c r="AB59" s="85">
        <f t="shared" si="1"/>
        <v>0</v>
      </c>
      <c r="AC59" s="85">
        <f t="shared" si="1"/>
        <v>0</v>
      </c>
      <c r="AD59" s="85">
        <f t="shared" si="1"/>
        <v>0</v>
      </c>
      <c r="AE59" s="85">
        <f t="shared" si="1"/>
        <v>0</v>
      </c>
      <c r="AF59" s="85">
        <f t="shared" si="1"/>
        <v>0</v>
      </c>
      <c r="AG59" s="85">
        <f t="shared" si="1"/>
        <v>0</v>
      </c>
      <c r="AH59" s="85">
        <f t="shared" si="1"/>
        <v>0</v>
      </c>
      <c r="AI59" s="85">
        <f t="shared" si="1"/>
        <v>0</v>
      </c>
      <c r="AJ59" s="85">
        <f t="shared" si="1"/>
        <v>0</v>
      </c>
      <c r="AK59" s="85">
        <f t="shared" si="1"/>
        <v>0</v>
      </c>
      <c r="AL59" s="88">
        <f t="shared" si="1"/>
        <v>0</v>
      </c>
      <c r="AM59" s="67">
        <f t="shared" si="2"/>
        <v>0</v>
      </c>
    </row>
    <row r="60" spans="1:39">
      <c r="A60" s="99">
        <v>16</v>
      </c>
      <c r="B60" s="41" t="s">
        <v>6</v>
      </c>
      <c r="C60" s="64">
        <f t="shared" si="1"/>
        <v>0</v>
      </c>
      <c r="D60" s="86">
        <f t="shared" si="1"/>
        <v>0</v>
      </c>
      <c r="E60" s="86">
        <f t="shared" si="1"/>
        <v>0</v>
      </c>
      <c r="F60" s="86">
        <f t="shared" si="1"/>
        <v>0</v>
      </c>
      <c r="G60" s="86">
        <f t="shared" si="1"/>
        <v>0</v>
      </c>
      <c r="H60" s="86">
        <f t="shared" si="1"/>
        <v>0</v>
      </c>
      <c r="I60" s="86">
        <f t="shared" si="1"/>
        <v>0</v>
      </c>
      <c r="J60" s="86">
        <f t="shared" si="1"/>
        <v>0</v>
      </c>
      <c r="K60" s="86">
        <f t="shared" si="1"/>
        <v>0</v>
      </c>
      <c r="L60" s="86">
        <f t="shared" si="1"/>
        <v>0</v>
      </c>
      <c r="M60" s="86">
        <f t="shared" si="1"/>
        <v>0</v>
      </c>
      <c r="N60" s="86">
        <f t="shared" si="1"/>
        <v>0</v>
      </c>
      <c r="O60" s="86">
        <f t="shared" si="1"/>
        <v>0</v>
      </c>
      <c r="P60" s="86">
        <f t="shared" si="1"/>
        <v>0</v>
      </c>
      <c r="Q60" s="86">
        <f t="shared" si="1"/>
        <v>0</v>
      </c>
      <c r="R60" s="86">
        <f t="shared" si="1"/>
        <v>0</v>
      </c>
      <c r="S60" s="86">
        <f t="shared" si="1"/>
        <v>0</v>
      </c>
      <c r="T60" s="86">
        <f t="shared" si="1"/>
        <v>0</v>
      </c>
      <c r="U60" s="86">
        <f t="shared" si="1"/>
        <v>0</v>
      </c>
      <c r="V60" s="86">
        <f t="shared" si="1"/>
        <v>0</v>
      </c>
      <c r="W60" s="86">
        <f t="shared" si="1"/>
        <v>0</v>
      </c>
      <c r="X60" s="86">
        <f t="shared" si="1"/>
        <v>0</v>
      </c>
      <c r="Y60" s="86">
        <f t="shared" si="1"/>
        <v>0</v>
      </c>
      <c r="Z60" s="86">
        <f t="shared" si="1"/>
        <v>0</v>
      </c>
      <c r="AA60" s="86">
        <f t="shared" si="1"/>
        <v>0</v>
      </c>
      <c r="AB60" s="86">
        <f t="shared" si="1"/>
        <v>0</v>
      </c>
      <c r="AC60" s="86">
        <f t="shared" si="1"/>
        <v>0</v>
      </c>
      <c r="AD60" s="86">
        <f t="shared" si="1"/>
        <v>0</v>
      </c>
      <c r="AE60" s="86">
        <f t="shared" si="1"/>
        <v>0</v>
      </c>
      <c r="AF60" s="86">
        <f t="shared" si="1"/>
        <v>0</v>
      </c>
      <c r="AG60" s="86">
        <f t="shared" si="1"/>
        <v>0</v>
      </c>
      <c r="AH60" s="86">
        <f t="shared" si="1"/>
        <v>0</v>
      </c>
      <c r="AI60" s="86">
        <f t="shared" si="1"/>
        <v>0</v>
      </c>
      <c r="AJ60" s="86">
        <f t="shared" si="1"/>
        <v>0</v>
      </c>
      <c r="AK60" s="86">
        <f t="shared" si="1"/>
        <v>0</v>
      </c>
      <c r="AL60" s="41">
        <f t="shared" si="1"/>
        <v>0</v>
      </c>
      <c r="AM60" s="60">
        <f t="shared" si="2"/>
        <v>0</v>
      </c>
    </row>
    <row r="61" spans="1:39">
      <c r="A61" s="99">
        <v>20</v>
      </c>
      <c r="B61" s="41" t="s">
        <v>7</v>
      </c>
      <c r="C61" s="64">
        <f t="shared" si="1"/>
        <v>0</v>
      </c>
      <c r="D61" s="86">
        <f t="shared" si="1"/>
        <v>0</v>
      </c>
      <c r="E61" s="86">
        <f t="shared" si="1"/>
        <v>0</v>
      </c>
      <c r="F61" s="86">
        <f t="shared" si="1"/>
        <v>0</v>
      </c>
      <c r="G61" s="86">
        <f t="shared" si="1"/>
        <v>0</v>
      </c>
      <c r="H61" s="86">
        <f t="shared" si="1"/>
        <v>0</v>
      </c>
      <c r="I61" s="86">
        <f t="shared" si="1"/>
        <v>0</v>
      </c>
      <c r="J61" s="86">
        <f t="shared" si="1"/>
        <v>0</v>
      </c>
      <c r="K61" s="86">
        <f t="shared" si="1"/>
        <v>0</v>
      </c>
      <c r="L61" s="86">
        <f t="shared" si="1"/>
        <v>0</v>
      </c>
      <c r="M61" s="86">
        <f t="shared" si="1"/>
        <v>0</v>
      </c>
      <c r="N61" s="86">
        <f t="shared" si="1"/>
        <v>0</v>
      </c>
      <c r="O61" s="86">
        <f t="shared" si="1"/>
        <v>0</v>
      </c>
      <c r="P61" s="86">
        <f t="shared" si="1"/>
        <v>0</v>
      </c>
      <c r="Q61" s="86">
        <f t="shared" si="1"/>
        <v>0</v>
      </c>
      <c r="R61" s="86">
        <f t="shared" si="1"/>
        <v>0</v>
      </c>
      <c r="S61" s="86">
        <f t="shared" si="1"/>
        <v>0</v>
      </c>
      <c r="T61" s="86">
        <f t="shared" si="1"/>
        <v>0</v>
      </c>
      <c r="U61" s="86">
        <f t="shared" si="1"/>
        <v>0</v>
      </c>
      <c r="V61" s="86">
        <f t="shared" si="1"/>
        <v>0</v>
      </c>
      <c r="W61" s="86">
        <f t="shared" si="1"/>
        <v>0</v>
      </c>
      <c r="X61" s="86">
        <f t="shared" si="1"/>
        <v>0</v>
      </c>
      <c r="Y61" s="86">
        <f t="shared" si="1"/>
        <v>0</v>
      </c>
      <c r="Z61" s="86">
        <f t="shared" si="1"/>
        <v>0</v>
      </c>
      <c r="AA61" s="86">
        <f t="shared" si="1"/>
        <v>0</v>
      </c>
      <c r="AB61" s="86">
        <f t="shared" si="1"/>
        <v>0</v>
      </c>
      <c r="AC61" s="86">
        <f t="shared" si="1"/>
        <v>0</v>
      </c>
      <c r="AD61" s="86">
        <f t="shared" si="1"/>
        <v>0</v>
      </c>
      <c r="AE61" s="86">
        <f t="shared" si="1"/>
        <v>0</v>
      </c>
      <c r="AF61" s="86">
        <f t="shared" si="1"/>
        <v>0</v>
      </c>
      <c r="AG61" s="86">
        <f t="shared" si="1"/>
        <v>0</v>
      </c>
      <c r="AH61" s="86">
        <f t="shared" si="1"/>
        <v>0</v>
      </c>
      <c r="AI61" s="86">
        <f t="shared" si="1"/>
        <v>0</v>
      </c>
      <c r="AJ61" s="86">
        <f t="shared" si="1"/>
        <v>0</v>
      </c>
      <c r="AK61" s="86">
        <f t="shared" si="1"/>
        <v>0</v>
      </c>
      <c r="AL61" s="41">
        <f t="shared" si="1"/>
        <v>0</v>
      </c>
      <c r="AM61" s="60">
        <f t="shared" si="2"/>
        <v>0</v>
      </c>
    </row>
    <row r="62" spans="1:39">
      <c r="A62" s="99">
        <v>21</v>
      </c>
      <c r="B62" s="41" t="s">
        <v>8</v>
      </c>
      <c r="C62" s="64">
        <f t="shared" si="1"/>
        <v>0</v>
      </c>
      <c r="D62" s="86">
        <f t="shared" si="1"/>
        <v>0</v>
      </c>
      <c r="E62" s="86">
        <f t="shared" si="1"/>
        <v>0</v>
      </c>
      <c r="F62" s="86">
        <f t="shared" si="1"/>
        <v>0</v>
      </c>
      <c r="G62" s="86">
        <f t="shared" ref="G62:AL62" si="3">+G$53*G12</f>
        <v>0</v>
      </c>
      <c r="H62" s="86">
        <f t="shared" si="3"/>
        <v>0</v>
      </c>
      <c r="I62" s="86">
        <f t="shared" si="3"/>
        <v>0</v>
      </c>
      <c r="J62" s="86">
        <f t="shared" si="3"/>
        <v>0</v>
      </c>
      <c r="K62" s="86">
        <f t="shared" si="3"/>
        <v>0</v>
      </c>
      <c r="L62" s="86">
        <f t="shared" si="3"/>
        <v>0</v>
      </c>
      <c r="M62" s="86">
        <f t="shared" si="3"/>
        <v>0</v>
      </c>
      <c r="N62" s="86">
        <f t="shared" si="3"/>
        <v>0</v>
      </c>
      <c r="O62" s="86">
        <f t="shared" si="3"/>
        <v>0</v>
      </c>
      <c r="P62" s="86">
        <f t="shared" si="3"/>
        <v>0</v>
      </c>
      <c r="Q62" s="86">
        <f t="shared" si="3"/>
        <v>0</v>
      </c>
      <c r="R62" s="86">
        <f t="shared" si="3"/>
        <v>0</v>
      </c>
      <c r="S62" s="86">
        <f t="shared" si="3"/>
        <v>0</v>
      </c>
      <c r="T62" s="86">
        <f t="shared" si="3"/>
        <v>0</v>
      </c>
      <c r="U62" s="86">
        <f t="shared" si="3"/>
        <v>0</v>
      </c>
      <c r="V62" s="86">
        <f t="shared" si="3"/>
        <v>0</v>
      </c>
      <c r="W62" s="86">
        <f t="shared" si="3"/>
        <v>0</v>
      </c>
      <c r="X62" s="86">
        <f t="shared" si="3"/>
        <v>0</v>
      </c>
      <c r="Y62" s="86">
        <f t="shared" si="3"/>
        <v>0</v>
      </c>
      <c r="Z62" s="86">
        <f t="shared" si="3"/>
        <v>0</v>
      </c>
      <c r="AA62" s="86">
        <f t="shared" si="3"/>
        <v>0</v>
      </c>
      <c r="AB62" s="86">
        <f t="shared" si="3"/>
        <v>0</v>
      </c>
      <c r="AC62" s="86">
        <f t="shared" si="3"/>
        <v>0</v>
      </c>
      <c r="AD62" s="86">
        <f t="shared" si="3"/>
        <v>0</v>
      </c>
      <c r="AE62" s="86">
        <f t="shared" si="3"/>
        <v>0</v>
      </c>
      <c r="AF62" s="86">
        <f t="shared" si="3"/>
        <v>0</v>
      </c>
      <c r="AG62" s="86">
        <f t="shared" si="3"/>
        <v>0</v>
      </c>
      <c r="AH62" s="86">
        <f t="shared" si="3"/>
        <v>0</v>
      </c>
      <c r="AI62" s="86">
        <f t="shared" si="3"/>
        <v>0</v>
      </c>
      <c r="AJ62" s="86">
        <f t="shared" si="3"/>
        <v>0</v>
      </c>
      <c r="AK62" s="86">
        <f t="shared" si="3"/>
        <v>0</v>
      </c>
      <c r="AL62" s="41">
        <f t="shared" si="3"/>
        <v>0</v>
      </c>
      <c r="AM62" s="60">
        <f t="shared" si="2"/>
        <v>0</v>
      </c>
    </row>
    <row r="63" spans="1:39">
      <c r="A63" s="100">
        <v>25</v>
      </c>
      <c r="B63" s="42" t="s">
        <v>9</v>
      </c>
      <c r="C63" s="70">
        <f t="shared" ref="C63:AL70" si="4">+C$53*C13</f>
        <v>0</v>
      </c>
      <c r="D63" s="87">
        <f t="shared" si="4"/>
        <v>0</v>
      </c>
      <c r="E63" s="87">
        <f t="shared" si="4"/>
        <v>0</v>
      </c>
      <c r="F63" s="87">
        <f t="shared" si="4"/>
        <v>0</v>
      </c>
      <c r="G63" s="87">
        <f t="shared" si="4"/>
        <v>0</v>
      </c>
      <c r="H63" s="87">
        <f t="shared" si="4"/>
        <v>0</v>
      </c>
      <c r="I63" s="87">
        <f t="shared" si="4"/>
        <v>0</v>
      </c>
      <c r="J63" s="87">
        <f t="shared" si="4"/>
        <v>0</v>
      </c>
      <c r="K63" s="87">
        <f t="shared" si="4"/>
        <v>0</v>
      </c>
      <c r="L63" s="87">
        <f t="shared" si="4"/>
        <v>0</v>
      </c>
      <c r="M63" s="87">
        <f t="shared" si="4"/>
        <v>0</v>
      </c>
      <c r="N63" s="87">
        <f t="shared" si="4"/>
        <v>0</v>
      </c>
      <c r="O63" s="87">
        <f t="shared" si="4"/>
        <v>0</v>
      </c>
      <c r="P63" s="87">
        <f t="shared" si="4"/>
        <v>0</v>
      </c>
      <c r="Q63" s="87">
        <f t="shared" si="4"/>
        <v>0</v>
      </c>
      <c r="R63" s="87">
        <f t="shared" si="4"/>
        <v>0</v>
      </c>
      <c r="S63" s="87">
        <f t="shared" si="4"/>
        <v>0</v>
      </c>
      <c r="T63" s="87">
        <f t="shared" si="4"/>
        <v>0</v>
      </c>
      <c r="U63" s="87">
        <f t="shared" si="4"/>
        <v>0</v>
      </c>
      <c r="V63" s="87">
        <f t="shared" si="4"/>
        <v>0</v>
      </c>
      <c r="W63" s="87">
        <f t="shared" si="4"/>
        <v>0</v>
      </c>
      <c r="X63" s="87">
        <f t="shared" si="4"/>
        <v>0</v>
      </c>
      <c r="Y63" s="87">
        <f t="shared" si="4"/>
        <v>0</v>
      </c>
      <c r="Z63" s="87">
        <f t="shared" si="4"/>
        <v>0</v>
      </c>
      <c r="AA63" s="87">
        <f t="shared" si="4"/>
        <v>0</v>
      </c>
      <c r="AB63" s="87">
        <f t="shared" si="4"/>
        <v>0</v>
      </c>
      <c r="AC63" s="87">
        <f t="shared" si="4"/>
        <v>0</v>
      </c>
      <c r="AD63" s="87">
        <f t="shared" si="4"/>
        <v>0</v>
      </c>
      <c r="AE63" s="87">
        <f t="shared" si="4"/>
        <v>0</v>
      </c>
      <c r="AF63" s="87">
        <f t="shared" si="4"/>
        <v>0</v>
      </c>
      <c r="AG63" s="87">
        <f t="shared" si="4"/>
        <v>0</v>
      </c>
      <c r="AH63" s="87">
        <f t="shared" si="4"/>
        <v>0</v>
      </c>
      <c r="AI63" s="87">
        <f t="shared" si="4"/>
        <v>0</v>
      </c>
      <c r="AJ63" s="87">
        <f t="shared" si="4"/>
        <v>0</v>
      </c>
      <c r="AK63" s="87">
        <f t="shared" si="4"/>
        <v>0</v>
      </c>
      <c r="AL63" s="42">
        <f t="shared" si="4"/>
        <v>0</v>
      </c>
      <c r="AM63" s="68">
        <f t="shared" si="2"/>
        <v>0</v>
      </c>
    </row>
    <row r="64" spans="1:39">
      <c r="A64" s="99">
        <v>26</v>
      </c>
      <c r="B64" s="41" t="s">
        <v>10</v>
      </c>
      <c r="C64" s="86">
        <f t="shared" si="4"/>
        <v>0</v>
      </c>
      <c r="D64" s="86">
        <f t="shared" si="4"/>
        <v>0</v>
      </c>
      <c r="E64" s="86">
        <f t="shared" si="4"/>
        <v>0</v>
      </c>
      <c r="F64" s="86">
        <f t="shared" si="4"/>
        <v>0</v>
      </c>
      <c r="G64" s="86">
        <f t="shared" si="4"/>
        <v>0</v>
      </c>
      <c r="H64" s="86">
        <f t="shared" si="4"/>
        <v>0</v>
      </c>
      <c r="I64" s="86">
        <f t="shared" si="4"/>
        <v>0</v>
      </c>
      <c r="J64" s="86">
        <f t="shared" si="4"/>
        <v>0</v>
      </c>
      <c r="K64" s="86">
        <f t="shared" si="4"/>
        <v>0</v>
      </c>
      <c r="L64" s="86">
        <f t="shared" si="4"/>
        <v>0</v>
      </c>
      <c r="M64" s="86">
        <f t="shared" si="4"/>
        <v>0</v>
      </c>
      <c r="N64" s="86">
        <f t="shared" si="4"/>
        <v>0</v>
      </c>
      <c r="O64" s="86">
        <f t="shared" si="4"/>
        <v>0</v>
      </c>
      <c r="P64" s="86">
        <f t="shared" si="4"/>
        <v>0</v>
      </c>
      <c r="Q64" s="86">
        <f t="shared" si="4"/>
        <v>0</v>
      </c>
      <c r="R64" s="86">
        <f t="shared" si="4"/>
        <v>0</v>
      </c>
      <c r="S64" s="86">
        <f t="shared" si="4"/>
        <v>0</v>
      </c>
      <c r="T64" s="86">
        <f t="shared" si="4"/>
        <v>0</v>
      </c>
      <c r="U64" s="86">
        <f t="shared" si="4"/>
        <v>0</v>
      </c>
      <c r="V64" s="86">
        <f t="shared" si="4"/>
        <v>0</v>
      </c>
      <c r="W64" s="86">
        <f t="shared" si="4"/>
        <v>0</v>
      </c>
      <c r="X64" s="86">
        <f t="shared" si="4"/>
        <v>0</v>
      </c>
      <c r="Y64" s="86">
        <f t="shared" si="4"/>
        <v>0</v>
      </c>
      <c r="Z64" s="86">
        <f t="shared" si="4"/>
        <v>0</v>
      </c>
      <c r="AA64" s="86">
        <f t="shared" si="4"/>
        <v>0</v>
      </c>
      <c r="AB64" s="86">
        <f t="shared" si="4"/>
        <v>0</v>
      </c>
      <c r="AC64" s="86">
        <f t="shared" si="4"/>
        <v>0</v>
      </c>
      <c r="AD64" s="86">
        <f t="shared" si="4"/>
        <v>0</v>
      </c>
      <c r="AE64" s="86">
        <f t="shared" si="4"/>
        <v>0</v>
      </c>
      <c r="AF64" s="86">
        <f t="shared" si="4"/>
        <v>0</v>
      </c>
      <c r="AG64" s="86">
        <f t="shared" si="4"/>
        <v>0</v>
      </c>
      <c r="AH64" s="86">
        <f t="shared" si="4"/>
        <v>0</v>
      </c>
      <c r="AI64" s="86">
        <f t="shared" si="4"/>
        <v>0</v>
      </c>
      <c r="AJ64" s="86">
        <f t="shared" si="4"/>
        <v>0</v>
      </c>
      <c r="AK64" s="86">
        <f t="shared" si="4"/>
        <v>0</v>
      </c>
      <c r="AL64" s="41">
        <f t="shared" si="4"/>
        <v>0</v>
      </c>
      <c r="AM64" s="60">
        <f t="shared" si="2"/>
        <v>0</v>
      </c>
    </row>
    <row r="65" spans="1:39">
      <c r="A65" s="99">
        <v>27</v>
      </c>
      <c r="B65" s="41" t="s">
        <v>11</v>
      </c>
      <c r="C65" s="86">
        <f t="shared" si="4"/>
        <v>0</v>
      </c>
      <c r="D65" s="86">
        <f t="shared" si="4"/>
        <v>0</v>
      </c>
      <c r="E65" s="86">
        <f t="shared" si="4"/>
        <v>0</v>
      </c>
      <c r="F65" s="86">
        <f t="shared" si="4"/>
        <v>0</v>
      </c>
      <c r="G65" s="86">
        <f t="shared" si="4"/>
        <v>0</v>
      </c>
      <c r="H65" s="86">
        <f t="shared" si="4"/>
        <v>0</v>
      </c>
      <c r="I65" s="86">
        <f t="shared" si="4"/>
        <v>0</v>
      </c>
      <c r="J65" s="86">
        <f t="shared" si="4"/>
        <v>0</v>
      </c>
      <c r="K65" s="86">
        <f t="shared" si="4"/>
        <v>0</v>
      </c>
      <c r="L65" s="86">
        <f t="shared" si="4"/>
        <v>0</v>
      </c>
      <c r="M65" s="86">
        <f t="shared" si="4"/>
        <v>0</v>
      </c>
      <c r="N65" s="86">
        <f t="shared" si="4"/>
        <v>0</v>
      </c>
      <c r="O65" s="86">
        <f t="shared" si="4"/>
        <v>0</v>
      </c>
      <c r="P65" s="86">
        <f t="shared" si="4"/>
        <v>0</v>
      </c>
      <c r="Q65" s="86">
        <f t="shared" si="4"/>
        <v>0</v>
      </c>
      <c r="R65" s="86">
        <f t="shared" si="4"/>
        <v>0</v>
      </c>
      <c r="S65" s="86">
        <f t="shared" si="4"/>
        <v>0</v>
      </c>
      <c r="T65" s="86">
        <f t="shared" si="4"/>
        <v>0</v>
      </c>
      <c r="U65" s="86">
        <f t="shared" si="4"/>
        <v>0</v>
      </c>
      <c r="V65" s="86">
        <f t="shared" si="4"/>
        <v>0</v>
      </c>
      <c r="W65" s="86">
        <f t="shared" si="4"/>
        <v>0</v>
      </c>
      <c r="X65" s="86">
        <f t="shared" si="4"/>
        <v>0</v>
      </c>
      <c r="Y65" s="86">
        <f t="shared" si="4"/>
        <v>0</v>
      </c>
      <c r="Z65" s="86">
        <f t="shared" si="4"/>
        <v>0</v>
      </c>
      <c r="AA65" s="86">
        <f t="shared" si="4"/>
        <v>0</v>
      </c>
      <c r="AB65" s="86">
        <f t="shared" si="4"/>
        <v>0</v>
      </c>
      <c r="AC65" s="86">
        <f t="shared" si="4"/>
        <v>0</v>
      </c>
      <c r="AD65" s="86">
        <f t="shared" si="4"/>
        <v>0</v>
      </c>
      <c r="AE65" s="86">
        <f t="shared" si="4"/>
        <v>0</v>
      </c>
      <c r="AF65" s="86">
        <f t="shared" si="4"/>
        <v>0</v>
      </c>
      <c r="AG65" s="86">
        <f t="shared" si="4"/>
        <v>0</v>
      </c>
      <c r="AH65" s="86">
        <f t="shared" si="4"/>
        <v>0</v>
      </c>
      <c r="AI65" s="86">
        <f t="shared" si="4"/>
        <v>0</v>
      </c>
      <c r="AJ65" s="86">
        <f t="shared" si="4"/>
        <v>0</v>
      </c>
      <c r="AK65" s="86">
        <f t="shared" si="4"/>
        <v>0</v>
      </c>
      <c r="AL65" s="41">
        <f t="shared" si="4"/>
        <v>0</v>
      </c>
      <c r="AM65" s="60">
        <f t="shared" si="2"/>
        <v>0</v>
      </c>
    </row>
    <row r="66" spans="1:39">
      <c r="A66" s="99">
        <v>28</v>
      </c>
      <c r="B66" s="41" t="s">
        <v>12</v>
      </c>
      <c r="C66" s="86">
        <f t="shared" si="4"/>
        <v>0</v>
      </c>
      <c r="D66" s="86">
        <f t="shared" si="4"/>
        <v>0</v>
      </c>
      <c r="E66" s="86">
        <f t="shared" si="4"/>
        <v>0</v>
      </c>
      <c r="F66" s="86">
        <f t="shared" si="4"/>
        <v>0</v>
      </c>
      <c r="G66" s="86">
        <f t="shared" si="4"/>
        <v>0</v>
      </c>
      <c r="H66" s="86">
        <f t="shared" si="4"/>
        <v>0</v>
      </c>
      <c r="I66" s="86">
        <f t="shared" si="4"/>
        <v>0</v>
      </c>
      <c r="J66" s="86">
        <f t="shared" si="4"/>
        <v>0</v>
      </c>
      <c r="K66" s="86">
        <f t="shared" si="4"/>
        <v>0</v>
      </c>
      <c r="L66" s="86">
        <f t="shared" si="4"/>
        <v>0</v>
      </c>
      <c r="M66" s="86">
        <f t="shared" si="4"/>
        <v>0</v>
      </c>
      <c r="N66" s="86">
        <f t="shared" si="4"/>
        <v>0</v>
      </c>
      <c r="O66" s="86">
        <f t="shared" si="4"/>
        <v>0</v>
      </c>
      <c r="P66" s="86">
        <f t="shared" si="4"/>
        <v>0</v>
      </c>
      <c r="Q66" s="86">
        <f t="shared" si="4"/>
        <v>0</v>
      </c>
      <c r="R66" s="86">
        <f t="shared" si="4"/>
        <v>0</v>
      </c>
      <c r="S66" s="86">
        <f t="shared" si="4"/>
        <v>0</v>
      </c>
      <c r="T66" s="86">
        <f t="shared" si="4"/>
        <v>0</v>
      </c>
      <c r="U66" s="86">
        <f t="shared" si="4"/>
        <v>0</v>
      </c>
      <c r="V66" s="86">
        <f t="shared" si="4"/>
        <v>0</v>
      </c>
      <c r="W66" s="86">
        <f t="shared" si="4"/>
        <v>0</v>
      </c>
      <c r="X66" s="86">
        <f t="shared" si="4"/>
        <v>0</v>
      </c>
      <c r="Y66" s="86">
        <f t="shared" si="4"/>
        <v>0</v>
      </c>
      <c r="Z66" s="86">
        <f t="shared" si="4"/>
        <v>0</v>
      </c>
      <c r="AA66" s="86">
        <f t="shared" si="4"/>
        <v>0</v>
      </c>
      <c r="AB66" s="86">
        <f t="shared" si="4"/>
        <v>0</v>
      </c>
      <c r="AC66" s="86">
        <f t="shared" si="4"/>
        <v>0</v>
      </c>
      <c r="AD66" s="86">
        <f t="shared" si="4"/>
        <v>0</v>
      </c>
      <c r="AE66" s="86">
        <f t="shared" si="4"/>
        <v>0</v>
      </c>
      <c r="AF66" s="86">
        <f t="shared" si="4"/>
        <v>0</v>
      </c>
      <c r="AG66" s="86">
        <f t="shared" si="4"/>
        <v>0</v>
      </c>
      <c r="AH66" s="86">
        <f t="shared" si="4"/>
        <v>0</v>
      </c>
      <c r="AI66" s="86">
        <f t="shared" si="4"/>
        <v>0</v>
      </c>
      <c r="AJ66" s="86">
        <f t="shared" si="4"/>
        <v>0</v>
      </c>
      <c r="AK66" s="86">
        <f t="shared" si="4"/>
        <v>0</v>
      </c>
      <c r="AL66" s="41">
        <f t="shared" si="4"/>
        <v>0</v>
      </c>
      <c r="AM66" s="60">
        <f t="shared" si="2"/>
        <v>0</v>
      </c>
    </row>
    <row r="67" spans="1:39">
      <c r="A67" s="99">
        <v>29</v>
      </c>
      <c r="B67" s="41" t="s">
        <v>13</v>
      </c>
      <c r="C67" s="86">
        <f t="shared" si="4"/>
        <v>0</v>
      </c>
      <c r="D67" s="86">
        <f t="shared" si="4"/>
        <v>0</v>
      </c>
      <c r="E67" s="86">
        <f t="shared" si="4"/>
        <v>0</v>
      </c>
      <c r="F67" s="86">
        <f t="shared" si="4"/>
        <v>0</v>
      </c>
      <c r="G67" s="86">
        <f t="shared" si="4"/>
        <v>0</v>
      </c>
      <c r="H67" s="86">
        <f t="shared" si="4"/>
        <v>0</v>
      </c>
      <c r="I67" s="86">
        <f t="shared" si="4"/>
        <v>0</v>
      </c>
      <c r="J67" s="86">
        <f t="shared" si="4"/>
        <v>0</v>
      </c>
      <c r="K67" s="86">
        <f t="shared" si="4"/>
        <v>0</v>
      </c>
      <c r="L67" s="86">
        <f t="shared" si="4"/>
        <v>0</v>
      </c>
      <c r="M67" s="86">
        <f t="shared" si="4"/>
        <v>0</v>
      </c>
      <c r="N67" s="86">
        <f t="shared" si="4"/>
        <v>0</v>
      </c>
      <c r="O67" s="86">
        <f t="shared" si="4"/>
        <v>0</v>
      </c>
      <c r="P67" s="86">
        <f t="shared" si="4"/>
        <v>0</v>
      </c>
      <c r="Q67" s="86">
        <f t="shared" si="4"/>
        <v>0</v>
      </c>
      <c r="R67" s="86">
        <f t="shared" si="4"/>
        <v>0</v>
      </c>
      <c r="S67" s="86">
        <f t="shared" si="4"/>
        <v>0</v>
      </c>
      <c r="T67" s="86">
        <f t="shared" si="4"/>
        <v>0</v>
      </c>
      <c r="U67" s="86">
        <f t="shared" si="4"/>
        <v>0</v>
      </c>
      <c r="V67" s="86">
        <f t="shared" si="4"/>
        <v>0</v>
      </c>
      <c r="W67" s="86">
        <f t="shared" si="4"/>
        <v>0</v>
      </c>
      <c r="X67" s="86">
        <f t="shared" si="4"/>
        <v>0</v>
      </c>
      <c r="Y67" s="86">
        <f t="shared" si="4"/>
        <v>0</v>
      </c>
      <c r="Z67" s="86">
        <f t="shared" si="4"/>
        <v>0</v>
      </c>
      <c r="AA67" s="86">
        <f t="shared" si="4"/>
        <v>0</v>
      </c>
      <c r="AB67" s="86">
        <f t="shared" si="4"/>
        <v>0</v>
      </c>
      <c r="AC67" s="86">
        <f t="shared" si="4"/>
        <v>0</v>
      </c>
      <c r="AD67" s="86">
        <f t="shared" si="4"/>
        <v>0</v>
      </c>
      <c r="AE67" s="86">
        <f t="shared" si="4"/>
        <v>0</v>
      </c>
      <c r="AF67" s="86">
        <f t="shared" si="4"/>
        <v>0</v>
      </c>
      <c r="AG67" s="86">
        <f t="shared" si="4"/>
        <v>0</v>
      </c>
      <c r="AH67" s="86">
        <f t="shared" si="4"/>
        <v>0</v>
      </c>
      <c r="AI67" s="86">
        <f t="shared" si="4"/>
        <v>0</v>
      </c>
      <c r="AJ67" s="86">
        <f t="shared" si="4"/>
        <v>0</v>
      </c>
      <c r="AK67" s="86">
        <f t="shared" si="4"/>
        <v>0</v>
      </c>
      <c r="AL67" s="41">
        <f t="shared" si="4"/>
        <v>0</v>
      </c>
      <c r="AM67" s="60">
        <f t="shared" si="2"/>
        <v>0</v>
      </c>
    </row>
    <row r="68" spans="1:39">
      <c r="A68" s="100">
        <v>32</v>
      </c>
      <c r="B68" s="42" t="s">
        <v>16</v>
      </c>
      <c r="C68" s="86">
        <f t="shared" si="4"/>
        <v>0</v>
      </c>
      <c r="D68" s="86">
        <f t="shared" si="4"/>
        <v>0</v>
      </c>
      <c r="E68" s="86">
        <f t="shared" si="4"/>
        <v>0</v>
      </c>
      <c r="F68" s="86">
        <f t="shared" si="4"/>
        <v>0</v>
      </c>
      <c r="G68" s="86">
        <f t="shared" si="4"/>
        <v>0</v>
      </c>
      <c r="H68" s="86">
        <f t="shared" si="4"/>
        <v>0</v>
      </c>
      <c r="I68" s="86">
        <f t="shared" si="4"/>
        <v>0</v>
      </c>
      <c r="J68" s="86">
        <f t="shared" si="4"/>
        <v>0</v>
      </c>
      <c r="K68" s="86">
        <f t="shared" si="4"/>
        <v>0</v>
      </c>
      <c r="L68" s="86">
        <f t="shared" si="4"/>
        <v>0</v>
      </c>
      <c r="M68" s="86">
        <f t="shared" si="4"/>
        <v>0</v>
      </c>
      <c r="N68" s="86">
        <f t="shared" si="4"/>
        <v>0</v>
      </c>
      <c r="O68" s="86">
        <f t="shared" si="4"/>
        <v>0</v>
      </c>
      <c r="P68" s="86">
        <f t="shared" si="4"/>
        <v>0</v>
      </c>
      <c r="Q68" s="86">
        <f t="shared" si="4"/>
        <v>0</v>
      </c>
      <c r="R68" s="86">
        <f t="shared" si="4"/>
        <v>0</v>
      </c>
      <c r="S68" s="86">
        <f t="shared" si="4"/>
        <v>0</v>
      </c>
      <c r="T68" s="86">
        <f t="shared" si="4"/>
        <v>0</v>
      </c>
      <c r="U68" s="86">
        <f t="shared" si="4"/>
        <v>0</v>
      </c>
      <c r="V68" s="86">
        <f t="shared" si="4"/>
        <v>0</v>
      </c>
      <c r="W68" s="86">
        <f t="shared" si="4"/>
        <v>0</v>
      </c>
      <c r="X68" s="86">
        <f t="shared" si="4"/>
        <v>0</v>
      </c>
      <c r="Y68" s="86">
        <f t="shared" si="4"/>
        <v>0</v>
      </c>
      <c r="Z68" s="86">
        <f t="shared" si="4"/>
        <v>0</v>
      </c>
      <c r="AA68" s="86">
        <f t="shared" si="4"/>
        <v>0</v>
      </c>
      <c r="AB68" s="86">
        <f t="shared" si="4"/>
        <v>0</v>
      </c>
      <c r="AC68" s="86">
        <f t="shared" si="4"/>
        <v>0</v>
      </c>
      <c r="AD68" s="86">
        <f t="shared" si="4"/>
        <v>0</v>
      </c>
      <c r="AE68" s="86">
        <f t="shared" si="4"/>
        <v>0</v>
      </c>
      <c r="AF68" s="86">
        <f t="shared" si="4"/>
        <v>0</v>
      </c>
      <c r="AG68" s="86">
        <f t="shared" si="4"/>
        <v>0</v>
      </c>
      <c r="AH68" s="86">
        <f t="shared" si="4"/>
        <v>0</v>
      </c>
      <c r="AI68" s="86">
        <f t="shared" si="4"/>
        <v>0</v>
      </c>
      <c r="AJ68" s="86">
        <f t="shared" si="4"/>
        <v>0</v>
      </c>
      <c r="AK68" s="86">
        <f t="shared" si="4"/>
        <v>0</v>
      </c>
      <c r="AL68" s="41">
        <f t="shared" si="4"/>
        <v>0</v>
      </c>
      <c r="AM68" s="60">
        <f t="shared" si="2"/>
        <v>0</v>
      </c>
    </row>
    <row r="69" spans="1:39">
      <c r="A69" s="99">
        <v>33</v>
      </c>
      <c r="B69" s="41" t="s">
        <v>14</v>
      </c>
      <c r="C69" s="69">
        <f t="shared" si="4"/>
        <v>0</v>
      </c>
      <c r="D69" s="85">
        <f t="shared" si="4"/>
        <v>0</v>
      </c>
      <c r="E69" s="85">
        <f t="shared" si="4"/>
        <v>0</v>
      </c>
      <c r="F69" s="85">
        <f t="shared" si="4"/>
        <v>0</v>
      </c>
      <c r="G69" s="85">
        <f t="shared" si="4"/>
        <v>0</v>
      </c>
      <c r="H69" s="85">
        <f t="shared" si="4"/>
        <v>0</v>
      </c>
      <c r="I69" s="85">
        <f t="shared" si="4"/>
        <v>0</v>
      </c>
      <c r="J69" s="85">
        <f t="shared" si="4"/>
        <v>0</v>
      </c>
      <c r="K69" s="85">
        <f t="shared" si="4"/>
        <v>0</v>
      </c>
      <c r="L69" s="85">
        <f t="shared" si="4"/>
        <v>0</v>
      </c>
      <c r="M69" s="85">
        <f t="shared" si="4"/>
        <v>0</v>
      </c>
      <c r="N69" s="85">
        <f t="shared" si="4"/>
        <v>0</v>
      </c>
      <c r="O69" s="85">
        <f t="shared" si="4"/>
        <v>0</v>
      </c>
      <c r="P69" s="85">
        <f t="shared" si="4"/>
        <v>0</v>
      </c>
      <c r="Q69" s="85">
        <f t="shared" si="4"/>
        <v>0</v>
      </c>
      <c r="R69" s="85">
        <f t="shared" si="4"/>
        <v>0</v>
      </c>
      <c r="S69" s="85">
        <f t="shared" si="4"/>
        <v>0</v>
      </c>
      <c r="T69" s="85">
        <f t="shared" si="4"/>
        <v>0</v>
      </c>
      <c r="U69" s="85">
        <f t="shared" si="4"/>
        <v>0</v>
      </c>
      <c r="V69" s="85">
        <f t="shared" si="4"/>
        <v>0</v>
      </c>
      <c r="W69" s="85">
        <f t="shared" si="4"/>
        <v>0</v>
      </c>
      <c r="X69" s="85">
        <f t="shared" si="4"/>
        <v>0</v>
      </c>
      <c r="Y69" s="85">
        <f t="shared" si="4"/>
        <v>0</v>
      </c>
      <c r="Z69" s="85">
        <f t="shared" si="4"/>
        <v>0</v>
      </c>
      <c r="AA69" s="85">
        <f t="shared" si="4"/>
        <v>0</v>
      </c>
      <c r="AB69" s="85">
        <f t="shared" si="4"/>
        <v>0</v>
      </c>
      <c r="AC69" s="85">
        <f t="shared" si="4"/>
        <v>0</v>
      </c>
      <c r="AD69" s="85">
        <f t="shared" si="4"/>
        <v>0</v>
      </c>
      <c r="AE69" s="85">
        <f t="shared" si="4"/>
        <v>0</v>
      </c>
      <c r="AF69" s="85">
        <f t="shared" si="4"/>
        <v>0</v>
      </c>
      <c r="AG69" s="85">
        <f t="shared" si="4"/>
        <v>0</v>
      </c>
      <c r="AH69" s="85">
        <f t="shared" si="4"/>
        <v>0</v>
      </c>
      <c r="AI69" s="85">
        <f t="shared" si="4"/>
        <v>0</v>
      </c>
      <c r="AJ69" s="85">
        <f t="shared" si="4"/>
        <v>0</v>
      </c>
      <c r="AK69" s="85">
        <f t="shared" si="4"/>
        <v>0</v>
      </c>
      <c r="AL69" s="88">
        <f t="shared" si="4"/>
        <v>0</v>
      </c>
      <c r="AM69" s="67">
        <f t="shared" si="2"/>
        <v>0</v>
      </c>
    </row>
    <row r="70" spans="1:39">
      <c r="A70" s="99">
        <v>34</v>
      </c>
      <c r="B70" s="41" t="s">
        <v>15</v>
      </c>
      <c r="C70" s="64">
        <f t="shared" si="4"/>
        <v>0</v>
      </c>
      <c r="D70" s="86">
        <f t="shared" si="4"/>
        <v>0</v>
      </c>
      <c r="E70" s="86">
        <f t="shared" si="4"/>
        <v>0</v>
      </c>
      <c r="F70" s="86">
        <f t="shared" ref="F70:AL70" si="5">+F$53*F20</f>
        <v>0</v>
      </c>
      <c r="G70" s="86">
        <f t="shared" si="5"/>
        <v>0</v>
      </c>
      <c r="H70" s="86">
        <f t="shared" si="5"/>
        <v>0</v>
      </c>
      <c r="I70" s="86">
        <f t="shared" si="5"/>
        <v>0</v>
      </c>
      <c r="J70" s="86">
        <f t="shared" si="5"/>
        <v>0</v>
      </c>
      <c r="K70" s="86">
        <f t="shared" si="5"/>
        <v>0</v>
      </c>
      <c r="L70" s="86">
        <f t="shared" si="5"/>
        <v>0</v>
      </c>
      <c r="M70" s="86">
        <f t="shared" si="5"/>
        <v>0</v>
      </c>
      <c r="N70" s="86">
        <f t="shared" si="5"/>
        <v>0</v>
      </c>
      <c r="O70" s="86">
        <f t="shared" si="5"/>
        <v>0</v>
      </c>
      <c r="P70" s="86">
        <f t="shared" si="5"/>
        <v>0</v>
      </c>
      <c r="Q70" s="86">
        <f t="shared" si="5"/>
        <v>0</v>
      </c>
      <c r="R70" s="86">
        <f t="shared" si="5"/>
        <v>0</v>
      </c>
      <c r="S70" s="86">
        <f t="shared" si="5"/>
        <v>0</v>
      </c>
      <c r="T70" s="86">
        <f t="shared" si="5"/>
        <v>0</v>
      </c>
      <c r="U70" s="86">
        <f t="shared" si="5"/>
        <v>0</v>
      </c>
      <c r="V70" s="86">
        <f t="shared" si="5"/>
        <v>0</v>
      </c>
      <c r="W70" s="86">
        <f t="shared" si="5"/>
        <v>0</v>
      </c>
      <c r="X70" s="86">
        <f t="shared" si="5"/>
        <v>0</v>
      </c>
      <c r="Y70" s="86">
        <f t="shared" si="5"/>
        <v>0</v>
      </c>
      <c r="Z70" s="86">
        <f t="shared" si="5"/>
        <v>0</v>
      </c>
      <c r="AA70" s="86">
        <f t="shared" si="5"/>
        <v>0</v>
      </c>
      <c r="AB70" s="86">
        <f t="shared" si="5"/>
        <v>0</v>
      </c>
      <c r="AC70" s="86">
        <f t="shared" si="5"/>
        <v>0</v>
      </c>
      <c r="AD70" s="86">
        <f t="shared" si="5"/>
        <v>0</v>
      </c>
      <c r="AE70" s="86">
        <f t="shared" si="5"/>
        <v>0</v>
      </c>
      <c r="AF70" s="86">
        <f t="shared" si="5"/>
        <v>0</v>
      </c>
      <c r="AG70" s="86">
        <f t="shared" si="5"/>
        <v>0</v>
      </c>
      <c r="AH70" s="86">
        <f t="shared" si="5"/>
        <v>0</v>
      </c>
      <c r="AI70" s="86">
        <f t="shared" si="5"/>
        <v>0</v>
      </c>
      <c r="AJ70" s="86">
        <f t="shared" si="5"/>
        <v>0</v>
      </c>
      <c r="AK70" s="86">
        <f t="shared" si="5"/>
        <v>0</v>
      </c>
      <c r="AL70" s="41">
        <f t="shared" si="5"/>
        <v>0</v>
      </c>
      <c r="AM70" s="60">
        <f t="shared" si="2"/>
        <v>0</v>
      </c>
    </row>
    <row r="71" spans="1:39">
      <c r="A71" s="99">
        <v>35</v>
      </c>
      <c r="B71" s="41" t="s">
        <v>17</v>
      </c>
      <c r="C71" s="64">
        <f t="shared" ref="C71:AL78" si="6">+C$53*C21</f>
        <v>0</v>
      </c>
      <c r="D71" s="86">
        <f t="shared" si="6"/>
        <v>0</v>
      </c>
      <c r="E71" s="86">
        <f t="shared" si="6"/>
        <v>0</v>
      </c>
      <c r="F71" s="86">
        <f t="shared" si="6"/>
        <v>0</v>
      </c>
      <c r="G71" s="86">
        <f t="shared" si="6"/>
        <v>0</v>
      </c>
      <c r="H71" s="86">
        <f t="shared" si="6"/>
        <v>0</v>
      </c>
      <c r="I71" s="86">
        <f t="shared" si="6"/>
        <v>0</v>
      </c>
      <c r="J71" s="86">
        <f t="shared" si="6"/>
        <v>0</v>
      </c>
      <c r="K71" s="86">
        <f t="shared" si="6"/>
        <v>0</v>
      </c>
      <c r="L71" s="86">
        <f t="shared" si="6"/>
        <v>0</v>
      </c>
      <c r="M71" s="86">
        <f t="shared" si="6"/>
        <v>0</v>
      </c>
      <c r="N71" s="86">
        <f t="shared" si="6"/>
        <v>0</v>
      </c>
      <c r="O71" s="86">
        <f t="shared" si="6"/>
        <v>0</v>
      </c>
      <c r="P71" s="86">
        <f t="shared" si="6"/>
        <v>0</v>
      </c>
      <c r="Q71" s="86">
        <f t="shared" si="6"/>
        <v>0</v>
      </c>
      <c r="R71" s="86">
        <f t="shared" si="6"/>
        <v>0</v>
      </c>
      <c r="S71" s="86">
        <f t="shared" si="6"/>
        <v>0</v>
      </c>
      <c r="T71" s="86">
        <f t="shared" si="6"/>
        <v>0</v>
      </c>
      <c r="U71" s="86">
        <f t="shared" si="6"/>
        <v>0</v>
      </c>
      <c r="V71" s="86">
        <f t="shared" si="6"/>
        <v>0</v>
      </c>
      <c r="W71" s="86">
        <f t="shared" si="6"/>
        <v>0</v>
      </c>
      <c r="X71" s="86">
        <f t="shared" si="6"/>
        <v>0</v>
      </c>
      <c r="Y71" s="86">
        <f t="shared" si="6"/>
        <v>0</v>
      </c>
      <c r="Z71" s="86">
        <f t="shared" si="6"/>
        <v>0</v>
      </c>
      <c r="AA71" s="86">
        <f t="shared" si="6"/>
        <v>0</v>
      </c>
      <c r="AB71" s="86">
        <f t="shared" si="6"/>
        <v>0</v>
      </c>
      <c r="AC71" s="86">
        <f t="shared" si="6"/>
        <v>0</v>
      </c>
      <c r="AD71" s="86">
        <f t="shared" si="6"/>
        <v>0</v>
      </c>
      <c r="AE71" s="86">
        <f t="shared" si="6"/>
        <v>0</v>
      </c>
      <c r="AF71" s="86">
        <f t="shared" si="6"/>
        <v>0</v>
      </c>
      <c r="AG71" s="86">
        <f t="shared" si="6"/>
        <v>0</v>
      </c>
      <c r="AH71" s="86">
        <f t="shared" si="6"/>
        <v>0</v>
      </c>
      <c r="AI71" s="86">
        <f t="shared" si="6"/>
        <v>0</v>
      </c>
      <c r="AJ71" s="86">
        <f t="shared" si="6"/>
        <v>0</v>
      </c>
      <c r="AK71" s="86">
        <f t="shared" si="6"/>
        <v>0</v>
      </c>
      <c r="AL71" s="41">
        <f t="shared" si="6"/>
        <v>0</v>
      </c>
      <c r="AM71" s="60">
        <f t="shared" si="2"/>
        <v>0</v>
      </c>
    </row>
    <row r="72" spans="1:39">
      <c r="A72" s="99">
        <v>39</v>
      </c>
      <c r="B72" s="41" t="s">
        <v>18</v>
      </c>
      <c r="C72" s="64">
        <f t="shared" si="6"/>
        <v>0</v>
      </c>
      <c r="D72" s="86">
        <f t="shared" si="6"/>
        <v>0</v>
      </c>
      <c r="E72" s="86">
        <f t="shared" si="6"/>
        <v>0</v>
      </c>
      <c r="F72" s="86">
        <f t="shared" si="6"/>
        <v>0</v>
      </c>
      <c r="G72" s="86">
        <f t="shared" si="6"/>
        <v>0</v>
      </c>
      <c r="H72" s="86">
        <f t="shared" si="6"/>
        <v>0</v>
      </c>
      <c r="I72" s="86">
        <f t="shared" si="6"/>
        <v>0</v>
      </c>
      <c r="J72" s="86">
        <f t="shared" si="6"/>
        <v>0</v>
      </c>
      <c r="K72" s="86">
        <f t="shared" si="6"/>
        <v>0</v>
      </c>
      <c r="L72" s="86">
        <f t="shared" si="6"/>
        <v>0</v>
      </c>
      <c r="M72" s="86">
        <f t="shared" si="6"/>
        <v>0</v>
      </c>
      <c r="N72" s="86">
        <f t="shared" si="6"/>
        <v>0</v>
      </c>
      <c r="O72" s="86">
        <f t="shared" si="6"/>
        <v>0</v>
      </c>
      <c r="P72" s="86">
        <f t="shared" si="6"/>
        <v>0</v>
      </c>
      <c r="Q72" s="86">
        <f t="shared" si="6"/>
        <v>0</v>
      </c>
      <c r="R72" s="86">
        <f t="shared" si="6"/>
        <v>0</v>
      </c>
      <c r="S72" s="86">
        <f t="shared" si="6"/>
        <v>0</v>
      </c>
      <c r="T72" s="86">
        <f t="shared" si="6"/>
        <v>0</v>
      </c>
      <c r="U72" s="86">
        <f t="shared" si="6"/>
        <v>0</v>
      </c>
      <c r="V72" s="86">
        <f t="shared" si="6"/>
        <v>0</v>
      </c>
      <c r="W72" s="86">
        <f t="shared" si="6"/>
        <v>0</v>
      </c>
      <c r="X72" s="86">
        <f t="shared" si="6"/>
        <v>0</v>
      </c>
      <c r="Y72" s="86">
        <f t="shared" si="6"/>
        <v>0</v>
      </c>
      <c r="Z72" s="86">
        <f t="shared" si="6"/>
        <v>0</v>
      </c>
      <c r="AA72" s="86">
        <f t="shared" si="6"/>
        <v>0</v>
      </c>
      <c r="AB72" s="86">
        <f t="shared" si="6"/>
        <v>0</v>
      </c>
      <c r="AC72" s="86">
        <f t="shared" si="6"/>
        <v>0</v>
      </c>
      <c r="AD72" s="86">
        <f t="shared" si="6"/>
        <v>0</v>
      </c>
      <c r="AE72" s="86">
        <f t="shared" si="6"/>
        <v>0</v>
      </c>
      <c r="AF72" s="86">
        <f t="shared" si="6"/>
        <v>0</v>
      </c>
      <c r="AG72" s="86">
        <f t="shared" si="6"/>
        <v>0</v>
      </c>
      <c r="AH72" s="86">
        <f t="shared" si="6"/>
        <v>0</v>
      </c>
      <c r="AI72" s="86">
        <f t="shared" si="6"/>
        <v>0</v>
      </c>
      <c r="AJ72" s="86">
        <f t="shared" si="6"/>
        <v>0</v>
      </c>
      <c r="AK72" s="86">
        <f t="shared" si="6"/>
        <v>0</v>
      </c>
      <c r="AL72" s="41">
        <f t="shared" si="6"/>
        <v>0</v>
      </c>
      <c r="AM72" s="60">
        <f t="shared" si="2"/>
        <v>0</v>
      </c>
    </row>
    <row r="73" spans="1:39">
      <c r="A73" s="100">
        <v>41</v>
      </c>
      <c r="B73" s="42" t="s">
        <v>19</v>
      </c>
      <c r="C73" s="70">
        <f t="shared" si="6"/>
        <v>0</v>
      </c>
      <c r="D73" s="87">
        <f t="shared" si="6"/>
        <v>0</v>
      </c>
      <c r="E73" s="87">
        <f t="shared" si="6"/>
        <v>0</v>
      </c>
      <c r="F73" s="87">
        <f t="shared" si="6"/>
        <v>0</v>
      </c>
      <c r="G73" s="87">
        <f t="shared" si="6"/>
        <v>0</v>
      </c>
      <c r="H73" s="87">
        <f t="shared" si="6"/>
        <v>0</v>
      </c>
      <c r="I73" s="87">
        <f t="shared" si="6"/>
        <v>0</v>
      </c>
      <c r="J73" s="87">
        <f t="shared" si="6"/>
        <v>0</v>
      </c>
      <c r="K73" s="87">
        <f t="shared" si="6"/>
        <v>0</v>
      </c>
      <c r="L73" s="87">
        <f t="shared" si="6"/>
        <v>0</v>
      </c>
      <c r="M73" s="87">
        <f t="shared" si="6"/>
        <v>0</v>
      </c>
      <c r="N73" s="87">
        <f t="shared" si="6"/>
        <v>0</v>
      </c>
      <c r="O73" s="87">
        <f t="shared" si="6"/>
        <v>0</v>
      </c>
      <c r="P73" s="87">
        <f t="shared" si="6"/>
        <v>0</v>
      </c>
      <c r="Q73" s="87">
        <f t="shared" si="6"/>
        <v>0</v>
      </c>
      <c r="R73" s="87">
        <f t="shared" si="6"/>
        <v>0</v>
      </c>
      <c r="S73" s="87">
        <f t="shared" si="6"/>
        <v>0</v>
      </c>
      <c r="T73" s="87">
        <f t="shared" si="6"/>
        <v>0</v>
      </c>
      <c r="U73" s="87">
        <f t="shared" si="6"/>
        <v>0</v>
      </c>
      <c r="V73" s="87">
        <f t="shared" si="6"/>
        <v>0</v>
      </c>
      <c r="W73" s="87">
        <f t="shared" si="6"/>
        <v>0</v>
      </c>
      <c r="X73" s="87">
        <f t="shared" si="6"/>
        <v>0</v>
      </c>
      <c r="Y73" s="87">
        <f t="shared" si="6"/>
        <v>0</v>
      </c>
      <c r="Z73" s="87">
        <f t="shared" si="6"/>
        <v>0</v>
      </c>
      <c r="AA73" s="87">
        <f t="shared" si="6"/>
        <v>0</v>
      </c>
      <c r="AB73" s="87">
        <f t="shared" si="6"/>
        <v>0</v>
      </c>
      <c r="AC73" s="87">
        <f t="shared" si="6"/>
        <v>0</v>
      </c>
      <c r="AD73" s="87">
        <f t="shared" si="6"/>
        <v>0</v>
      </c>
      <c r="AE73" s="87">
        <f t="shared" si="6"/>
        <v>0</v>
      </c>
      <c r="AF73" s="87">
        <f t="shared" si="6"/>
        <v>0</v>
      </c>
      <c r="AG73" s="87">
        <f t="shared" si="6"/>
        <v>0</v>
      </c>
      <c r="AH73" s="87">
        <f t="shared" si="6"/>
        <v>0</v>
      </c>
      <c r="AI73" s="87">
        <f t="shared" si="6"/>
        <v>0</v>
      </c>
      <c r="AJ73" s="87">
        <f t="shared" si="6"/>
        <v>0</v>
      </c>
      <c r="AK73" s="87">
        <f t="shared" si="6"/>
        <v>0</v>
      </c>
      <c r="AL73" s="42">
        <f t="shared" si="6"/>
        <v>0</v>
      </c>
      <c r="AM73" s="68">
        <f t="shared" si="2"/>
        <v>0</v>
      </c>
    </row>
    <row r="74" spans="1:39">
      <c r="A74" s="99">
        <v>46</v>
      </c>
      <c r="B74" s="41" t="s">
        <v>20</v>
      </c>
      <c r="C74" s="86">
        <f t="shared" si="6"/>
        <v>0</v>
      </c>
      <c r="D74" s="86">
        <f t="shared" si="6"/>
        <v>0</v>
      </c>
      <c r="E74" s="86">
        <f t="shared" si="6"/>
        <v>0</v>
      </c>
      <c r="F74" s="86">
        <f t="shared" si="6"/>
        <v>0</v>
      </c>
      <c r="G74" s="86">
        <f t="shared" si="6"/>
        <v>0</v>
      </c>
      <c r="H74" s="86">
        <f t="shared" si="6"/>
        <v>0</v>
      </c>
      <c r="I74" s="86">
        <f t="shared" si="6"/>
        <v>0</v>
      </c>
      <c r="J74" s="86">
        <f t="shared" si="6"/>
        <v>0</v>
      </c>
      <c r="K74" s="86">
        <f t="shared" si="6"/>
        <v>0</v>
      </c>
      <c r="L74" s="86">
        <f t="shared" si="6"/>
        <v>0</v>
      </c>
      <c r="M74" s="86">
        <f t="shared" si="6"/>
        <v>0</v>
      </c>
      <c r="N74" s="86">
        <f t="shared" si="6"/>
        <v>0</v>
      </c>
      <c r="O74" s="86">
        <f t="shared" si="6"/>
        <v>0</v>
      </c>
      <c r="P74" s="86">
        <f t="shared" si="6"/>
        <v>0</v>
      </c>
      <c r="Q74" s="86">
        <f t="shared" si="6"/>
        <v>0</v>
      </c>
      <c r="R74" s="86">
        <f t="shared" si="6"/>
        <v>0</v>
      </c>
      <c r="S74" s="86">
        <f t="shared" si="6"/>
        <v>0</v>
      </c>
      <c r="T74" s="86">
        <f t="shared" si="6"/>
        <v>0</v>
      </c>
      <c r="U74" s="86">
        <f t="shared" si="6"/>
        <v>0</v>
      </c>
      <c r="V74" s="86">
        <f t="shared" si="6"/>
        <v>0</v>
      </c>
      <c r="W74" s="86">
        <f t="shared" si="6"/>
        <v>0</v>
      </c>
      <c r="X74" s="86">
        <f t="shared" si="6"/>
        <v>0</v>
      </c>
      <c r="Y74" s="86">
        <f t="shared" si="6"/>
        <v>0</v>
      </c>
      <c r="Z74" s="86">
        <f t="shared" si="6"/>
        <v>0</v>
      </c>
      <c r="AA74" s="86">
        <f t="shared" si="6"/>
        <v>0</v>
      </c>
      <c r="AB74" s="86">
        <f t="shared" si="6"/>
        <v>0</v>
      </c>
      <c r="AC74" s="86">
        <f t="shared" si="6"/>
        <v>0</v>
      </c>
      <c r="AD74" s="86">
        <f t="shared" si="6"/>
        <v>0</v>
      </c>
      <c r="AE74" s="86">
        <f t="shared" si="6"/>
        <v>0</v>
      </c>
      <c r="AF74" s="86">
        <f t="shared" si="6"/>
        <v>0</v>
      </c>
      <c r="AG74" s="86">
        <f t="shared" si="6"/>
        <v>0</v>
      </c>
      <c r="AH74" s="86">
        <f t="shared" si="6"/>
        <v>0</v>
      </c>
      <c r="AI74" s="86">
        <f t="shared" si="6"/>
        <v>0</v>
      </c>
      <c r="AJ74" s="86">
        <f t="shared" si="6"/>
        <v>0</v>
      </c>
      <c r="AK74" s="86">
        <f t="shared" si="6"/>
        <v>0</v>
      </c>
      <c r="AL74" s="41">
        <f t="shared" si="6"/>
        <v>0</v>
      </c>
      <c r="AM74" s="60">
        <f t="shared" si="2"/>
        <v>0</v>
      </c>
    </row>
    <row r="75" spans="1:39">
      <c r="A75" s="99">
        <v>47</v>
      </c>
      <c r="B75" s="41" t="s">
        <v>153</v>
      </c>
      <c r="C75" s="86">
        <f t="shared" si="6"/>
        <v>0</v>
      </c>
      <c r="D75" s="86">
        <f t="shared" si="6"/>
        <v>0</v>
      </c>
      <c r="E75" s="86">
        <f t="shared" si="6"/>
        <v>0</v>
      </c>
      <c r="F75" s="86">
        <f t="shared" si="6"/>
        <v>0</v>
      </c>
      <c r="G75" s="86">
        <f t="shared" si="6"/>
        <v>0</v>
      </c>
      <c r="H75" s="86">
        <f t="shared" si="6"/>
        <v>0</v>
      </c>
      <c r="I75" s="86">
        <f t="shared" si="6"/>
        <v>0</v>
      </c>
      <c r="J75" s="86">
        <f t="shared" si="6"/>
        <v>0</v>
      </c>
      <c r="K75" s="86">
        <f t="shared" si="6"/>
        <v>0</v>
      </c>
      <c r="L75" s="86">
        <f t="shared" si="6"/>
        <v>0</v>
      </c>
      <c r="M75" s="86">
        <f t="shared" si="6"/>
        <v>0</v>
      </c>
      <c r="N75" s="86">
        <f t="shared" si="6"/>
        <v>0</v>
      </c>
      <c r="O75" s="86">
        <f t="shared" si="6"/>
        <v>0</v>
      </c>
      <c r="P75" s="86">
        <f t="shared" si="6"/>
        <v>0</v>
      </c>
      <c r="Q75" s="86">
        <f t="shared" si="6"/>
        <v>0</v>
      </c>
      <c r="R75" s="86">
        <f t="shared" si="6"/>
        <v>0</v>
      </c>
      <c r="S75" s="86">
        <f t="shared" si="6"/>
        <v>0</v>
      </c>
      <c r="T75" s="86">
        <f t="shared" si="6"/>
        <v>0</v>
      </c>
      <c r="U75" s="86">
        <f t="shared" si="6"/>
        <v>0</v>
      </c>
      <c r="V75" s="86">
        <f t="shared" si="6"/>
        <v>0</v>
      </c>
      <c r="W75" s="86">
        <f t="shared" si="6"/>
        <v>0</v>
      </c>
      <c r="X75" s="86">
        <f t="shared" si="6"/>
        <v>0</v>
      </c>
      <c r="Y75" s="86">
        <f t="shared" si="6"/>
        <v>0</v>
      </c>
      <c r="Z75" s="86">
        <f t="shared" si="6"/>
        <v>0</v>
      </c>
      <c r="AA75" s="86">
        <f t="shared" si="6"/>
        <v>0</v>
      </c>
      <c r="AB75" s="86">
        <f t="shared" si="6"/>
        <v>0</v>
      </c>
      <c r="AC75" s="86">
        <f t="shared" si="6"/>
        <v>0</v>
      </c>
      <c r="AD75" s="86">
        <f t="shared" si="6"/>
        <v>0</v>
      </c>
      <c r="AE75" s="86">
        <f t="shared" si="6"/>
        <v>0</v>
      </c>
      <c r="AF75" s="86">
        <f t="shared" si="6"/>
        <v>0</v>
      </c>
      <c r="AG75" s="86">
        <f t="shared" si="6"/>
        <v>0</v>
      </c>
      <c r="AH75" s="86">
        <f t="shared" si="6"/>
        <v>0</v>
      </c>
      <c r="AI75" s="86">
        <f t="shared" si="6"/>
        <v>0</v>
      </c>
      <c r="AJ75" s="86">
        <f t="shared" si="6"/>
        <v>0</v>
      </c>
      <c r="AK75" s="86">
        <f t="shared" si="6"/>
        <v>0</v>
      </c>
      <c r="AL75" s="41">
        <f t="shared" si="6"/>
        <v>0</v>
      </c>
      <c r="AM75" s="60">
        <f t="shared" si="2"/>
        <v>0</v>
      </c>
    </row>
    <row r="76" spans="1:39">
      <c r="A76" s="99">
        <v>48</v>
      </c>
      <c r="B76" s="41" t="s">
        <v>154</v>
      </c>
      <c r="C76" s="86">
        <f t="shared" si="6"/>
        <v>0</v>
      </c>
      <c r="D76" s="86">
        <f t="shared" si="6"/>
        <v>0</v>
      </c>
      <c r="E76" s="86">
        <f t="shared" si="6"/>
        <v>0</v>
      </c>
      <c r="F76" s="86">
        <f t="shared" si="6"/>
        <v>0</v>
      </c>
      <c r="G76" s="86">
        <f t="shared" si="6"/>
        <v>0</v>
      </c>
      <c r="H76" s="86">
        <f t="shared" si="6"/>
        <v>0</v>
      </c>
      <c r="I76" s="86">
        <f t="shared" si="6"/>
        <v>0</v>
      </c>
      <c r="J76" s="86">
        <f t="shared" si="6"/>
        <v>0</v>
      </c>
      <c r="K76" s="86">
        <f t="shared" si="6"/>
        <v>0</v>
      </c>
      <c r="L76" s="86">
        <f t="shared" si="6"/>
        <v>0</v>
      </c>
      <c r="M76" s="86">
        <f t="shared" si="6"/>
        <v>0</v>
      </c>
      <c r="N76" s="86">
        <f t="shared" si="6"/>
        <v>0</v>
      </c>
      <c r="O76" s="86">
        <f t="shared" si="6"/>
        <v>0</v>
      </c>
      <c r="P76" s="86">
        <f t="shared" si="6"/>
        <v>0</v>
      </c>
      <c r="Q76" s="86">
        <f t="shared" si="6"/>
        <v>0</v>
      </c>
      <c r="R76" s="86">
        <f t="shared" si="6"/>
        <v>0</v>
      </c>
      <c r="S76" s="86">
        <f t="shared" si="6"/>
        <v>0</v>
      </c>
      <c r="T76" s="86">
        <f t="shared" si="6"/>
        <v>0</v>
      </c>
      <c r="U76" s="86">
        <f t="shared" si="6"/>
        <v>0</v>
      </c>
      <c r="V76" s="86">
        <f t="shared" si="6"/>
        <v>0</v>
      </c>
      <c r="W76" s="86">
        <f t="shared" si="6"/>
        <v>0</v>
      </c>
      <c r="X76" s="86">
        <f t="shared" si="6"/>
        <v>0</v>
      </c>
      <c r="Y76" s="86">
        <f t="shared" si="6"/>
        <v>0</v>
      </c>
      <c r="Z76" s="86">
        <f t="shared" si="6"/>
        <v>0</v>
      </c>
      <c r="AA76" s="86">
        <f t="shared" si="6"/>
        <v>0</v>
      </c>
      <c r="AB76" s="86">
        <f t="shared" si="6"/>
        <v>0</v>
      </c>
      <c r="AC76" s="86">
        <f t="shared" si="6"/>
        <v>0</v>
      </c>
      <c r="AD76" s="86">
        <f t="shared" si="6"/>
        <v>0</v>
      </c>
      <c r="AE76" s="86">
        <f t="shared" si="6"/>
        <v>0</v>
      </c>
      <c r="AF76" s="86">
        <f t="shared" si="6"/>
        <v>0</v>
      </c>
      <c r="AG76" s="86">
        <f t="shared" si="6"/>
        <v>0</v>
      </c>
      <c r="AH76" s="86">
        <f t="shared" si="6"/>
        <v>0</v>
      </c>
      <c r="AI76" s="86">
        <f t="shared" si="6"/>
        <v>0</v>
      </c>
      <c r="AJ76" s="86">
        <f t="shared" si="6"/>
        <v>0</v>
      </c>
      <c r="AK76" s="86">
        <f t="shared" si="6"/>
        <v>0</v>
      </c>
      <c r="AL76" s="41">
        <f t="shared" si="6"/>
        <v>0</v>
      </c>
      <c r="AM76" s="60">
        <f t="shared" si="2"/>
        <v>0</v>
      </c>
    </row>
    <row r="77" spans="1:39">
      <c r="A77" s="99">
        <v>51</v>
      </c>
      <c r="B77" s="41" t="s">
        <v>21</v>
      </c>
      <c r="C77" s="86">
        <f t="shared" si="6"/>
        <v>0</v>
      </c>
      <c r="D77" s="86">
        <f t="shared" si="6"/>
        <v>0</v>
      </c>
      <c r="E77" s="86">
        <f t="shared" si="6"/>
        <v>0</v>
      </c>
      <c r="F77" s="86">
        <f t="shared" si="6"/>
        <v>0</v>
      </c>
      <c r="G77" s="86">
        <f t="shared" si="6"/>
        <v>0</v>
      </c>
      <c r="H77" s="86">
        <f t="shared" si="6"/>
        <v>0</v>
      </c>
      <c r="I77" s="86">
        <f t="shared" si="6"/>
        <v>0</v>
      </c>
      <c r="J77" s="86">
        <f t="shared" si="6"/>
        <v>0</v>
      </c>
      <c r="K77" s="86">
        <f t="shared" si="6"/>
        <v>0</v>
      </c>
      <c r="L77" s="86">
        <f t="shared" si="6"/>
        <v>0</v>
      </c>
      <c r="M77" s="86">
        <f t="shared" si="6"/>
        <v>0</v>
      </c>
      <c r="N77" s="86">
        <f t="shared" si="6"/>
        <v>0</v>
      </c>
      <c r="O77" s="86">
        <f t="shared" si="6"/>
        <v>0</v>
      </c>
      <c r="P77" s="86">
        <f t="shared" si="6"/>
        <v>0</v>
      </c>
      <c r="Q77" s="86">
        <f t="shared" si="6"/>
        <v>0</v>
      </c>
      <c r="R77" s="86">
        <f t="shared" si="6"/>
        <v>0</v>
      </c>
      <c r="S77" s="86">
        <f t="shared" si="6"/>
        <v>0</v>
      </c>
      <c r="T77" s="86">
        <f t="shared" si="6"/>
        <v>0</v>
      </c>
      <c r="U77" s="86">
        <f t="shared" si="6"/>
        <v>0</v>
      </c>
      <c r="V77" s="86">
        <f t="shared" si="6"/>
        <v>0</v>
      </c>
      <c r="W77" s="86">
        <f t="shared" si="6"/>
        <v>0</v>
      </c>
      <c r="X77" s="86">
        <f t="shared" si="6"/>
        <v>0</v>
      </c>
      <c r="Y77" s="86">
        <f t="shared" si="6"/>
        <v>0</v>
      </c>
      <c r="Z77" s="86">
        <f t="shared" si="6"/>
        <v>0</v>
      </c>
      <c r="AA77" s="86">
        <f t="shared" si="6"/>
        <v>0</v>
      </c>
      <c r="AB77" s="86">
        <f t="shared" si="6"/>
        <v>0</v>
      </c>
      <c r="AC77" s="86">
        <f t="shared" si="6"/>
        <v>0</v>
      </c>
      <c r="AD77" s="86">
        <f t="shared" si="6"/>
        <v>0</v>
      </c>
      <c r="AE77" s="86">
        <f t="shared" si="6"/>
        <v>0</v>
      </c>
      <c r="AF77" s="86">
        <f t="shared" si="6"/>
        <v>0</v>
      </c>
      <c r="AG77" s="86">
        <f t="shared" si="6"/>
        <v>0</v>
      </c>
      <c r="AH77" s="86">
        <f t="shared" si="6"/>
        <v>0</v>
      </c>
      <c r="AI77" s="86">
        <f t="shared" si="6"/>
        <v>0</v>
      </c>
      <c r="AJ77" s="86">
        <f t="shared" si="6"/>
        <v>0</v>
      </c>
      <c r="AK77" s="86">
        <f t="shared" si="6"/>
        <v>0</v>
      </c>
      <c r="AL77" s="41">
        <f t="shared" si="6"/>
        <v>0</v>
      </c>
      <c r="AM77" s="60">
        <f t="shared" si="2"/>
        <v>0</v>
      </c>
    </row>
    <row r="78" spans="1:39">
      <c r="A78" s="100">
        <v>53</v>
      </c>
      <c r="B78" s="42" t="s">
        <v>22</v>
      </c>
      <c r="C78" s="86">
        <f t="shared" si="6"/>
        <v>0</v>
      </c>
      <c r="D78" s="86">
        <f t="shared" si="6"/>
        <v>0</v>
      </c>
      <c r="E78" s="86">
        <f t="shared" si="6"/>
        <v>0</v>
      </c>
      <c r="F78" s="86">
        <f t="shared" ref="F78:AL78" si="7">+F$53*F28</f>
        <v>0</v>
      </c>
      <c r="G78" s="86">
        <f t="shared" si="7"/>
        <v>0</v>
      </c>
      <c r="H78" s="86">
        <f t="shared" si="7"/>
        <v>0</v>
      </c>
      <c r="I78" s="86">
        <f t="shared" si="7"/>
        <v>0</v>
      </c>
      <c r="J78" s="86">
        <f t="shared" si="7"/>
        <v>0</v>
      </c>
      <c r="K78" s="86">
        <f t="shared" si="7"/>
        <v>0</v>
      </c>
      <c r="L78" s="86">
        <f t="shared" si="7"/>
        <v>0</v>
      </c>
      <c r="M78" s="86">
        <f t="shared" si="7"/>
        <v>0</v>
      </c>
      <c r="N78" s="86">
        <f t="shared" si="7"/>
        <v>0</v>
      </c>
      <c r="O78" s="86">
        <f t="shared" si="7"/>
        <v>0</v>
      </c>
      <c r="P78" s="86">
        <f t="shared" si="7"/>
        <v>0</v>
      </c>
      <c r="Q78" s="86">
        <f t="shared" si="7"/>
        <v>0</v>
      </c>
      <c r="R78" s="86">
        <f t="shared" si="7"/>
        <v>0</v>
      </c>
      <c r="S78" s="86">
        <f t="shared" si="7"/>
        <v>0</v>
      </c>
      <c r="T78" s="86">
        <f t="shared" si="7"/>
        <v>0</v>
      </c>
      <c r="U78" s="86">
        <f t="shared" si="7"/>
        <v>0</v>
      </c>
      <c r="V78" s="86">
        <f t="shared" si="7"/>
        <v>0</v>
      </c>
      <c r="W78" s="86">
        <f t="shared" si="7"/>
        <v>0</v>
      </c>
      <c r="X78" s="86">
        <f t="shared" si="7"/>
        <v>0</v>
      </c>
      <c r="Y78" s="86">
        <f t="shared" si="7"/>
        <v>0</v>
      </c>
      <c r="Z78" s="86">
        <f t="shared" si="7"/>
        <v>0</v>
      </c>
      <c r="AA78" s="86">
        <f t="shared" si="7"/>
        <v>0</v>
      </c>
      <c r="AB78" s="86">
        <f t="shared" si="7"/>
        <v>0</v>
      </c>
      <c r="AC78" s="86">
        <f t="shared" si="7"/>
        <v>0</v>
      </c>
      <c r="AD78" s="86">
        <f t="shared" si="7"/>
        <v>0</v>
      </c>
      <c r="AE78" s="86">
        <f t="shared" si="7"/>
        <v>0</v>
      </c>
      <c r="AF78" s="86">
        <f t="shared" si="7"/>
        <v>0</v>
      </c>
      <c r="AG78" s="86">
        <f t="shared" si="7"/>
        <v>0</v>
      </c>
      <c r="AH78" s="86">
        <f t="shared" si="7"/>
        <v>0</v>
      </c>
      <c r="AI78" s="86">
        <f t="shared" si="7"/>
        <v>0</v>
      </c>
      <c r="AJ78" s="86">
        <f t="shared" si="7"/>
        <v>0</v>
      </c>
      <c r="AK78" s="86">
        <f t="shared" si="7"/>
        <v>0</v>
      </c>
      <c r="AL78" s="41">
        <f t="shared" si="7"/>
        <v>0</v>
      </c>
      <c r="AM78" s="60">
        <f t="shared" si="2"/>
        <v>0</v>
      </c>
    </row>
    <row r="79" spans="1:39">
      <c r="A79" s="99">
        <v>55</v>
      </c>
      <c r="B79" s="41" t="s">
        <v>23</v>
      </c>
      <c r="C79" s="69">
        <f t="shared" ref="C79:AL86" si="8">+C$53*C29</f>
        <v>0</v>
      </c>
      <c r="D79" s="85">
        <f t="shared" si="8"/>
        <v>0</v>
      </c>
      <c r="E79" s="85">
        <f t="shared" si="8"/>
        <v>0</v>
      </c>
      <c r="F79" s="85">
        <f t="shared" si="8"/>
        <v>0</v>
      </c>
      <c r="G79" s="85">
        <f t="shared" si="8"/>
        <v>0</v>
      </c>
      <c r="H79" s="85">
        <f t="shared" si="8"/>
        <v>0</v>
      </c>
      <c r="I79" s="85">
        <f t="shared" si="8"/>
        <v>0</v>
      </c>
      <c r="J79" s="85">
        <f t="shared" si="8"/>
        <v>0</v>
      </c>
      <c r="K79" s="85">
        <f t="shared" si="8"/>
        <v>0</v>
      </c>
      <c r="L79" s="85">
        <f t="shared" si="8"/>
        <v>0</v>
      </c>
      <c r="M79" s="85">
        <f t="shared" si="8"/>
        <v>0</v>
      </c>
      <c r="N79" s="85">
        <f t="shared" si="8"/>
        <v>0</v>
      </c>
      <c r="O79" s="85">
        <f t="shared" si="8"/>
        <v>0</v>
      </c>
      <c r="P79" s="85">
        <f t="shared" si="8"/>
        <v>0</v>
      </c>
      <c r="Q79" s="85">
        <f t="shared" si="8"/>
        <v>0</v>
      </c>
      <c r="R79" s="85">
        <f t="shared" si="8"/>
        <v>0</v>
      </c>
      <c r="S79" s="85">
        <f t="shared" si="8"/>
        <v>0</v>
      </c>
      <c r="T79" s="85">
        <f t="shared" si="8"/>
        <v>0</v>
      </c>
      <c r="U79" s="85">
        <f t="shared" si="8"/>
        <v>0</v>
      </c>
      <c r="V79" s="85">
        <f t="shared" si="8"/>
        <v>0</v>
      </c>
      <c r="W79" s="85">
        <f t="shared" si="8"/>
        <v>0</v>
      </c>
      <c r="X79" s="85">
        <f t="shared" si="8"/>
        <v>0</v>
      </c>
      <c r="Y79" s="85">
        <f t="shared" si="8"/>
        <v>0</v>
      </c>
      <c r="Z79" s="85">
        <f t="shared" si="8"/>
        <v>0</v>
      </c>
      <c r="AA79" s="85">
        <f t="shared" si="8"/>
        <v>0</v>
      </c>
      <c r="AB79" s="85">
        <f t="shared" si="8"/>
        <v>0</v>
      </c>
      <c r="AC79" s="85">
        <f t="shared" si="8"/>
        <v>0</v>
      </c>
      <c r="AD79" s="85">
        <f t="shared" si="8"/>
        <v>0</v>
      </c>
      <c r="AE79" s="85">
        <f t="shared" si="8"/>
        <v>0</v>
      </c>
      <c r="AF79" s="85">
        <f t="shared" si="8"/>
        <v>0</v>
      </c>
      <c r="AG79" s="85">
        <f t="shared" si="8"/>
        <v>0</v>
      </c>
      <c r="AH79" s="85">
        <f t="shared" si="8"/>
        <v>0</v>
      </c>
      <c r="AI79" s="85">
        <f t="shared" si="8"/>
        <v>0</v>
      </c>
      <c r="AJ79" s="85">
        <f t="shared" si="8"/>
        <v>0</v>
      </c>
      <c r="AK79" s="85">
        <f t="shared" si="8"/>
        <v>0</v>
      </c>
      <c r="AL79" s="88">
        <f t="shared" si="8"/>
        <v>0</v>
      </c>
      <c r="AM79" s="67">
        <f t="shared" si="2"/>
        <v>0</v>
      </c>
    </row>
    <row r="80" spans="1:39">
      <c r="A80" s="99">
        <v>57</v>
      </c>
      <c r="B80" s="41" t="s">
        <v>163</v>
      </c>
      <c r="C80" s="64">
        <f t="shared" si="8"/>
        <v>0</v>
      </c>
      <c r="D80" s="86">
        <f t="shared" si="8"/>
        <v>0</v>
      </c>
      <c r="E80" s="86">
        <f t="shared" si="8"/>
        <v>0</v>
      </c>
      <c r="F80" s="86">
        <f t="shared" si="8"/>
        <v>0</v>
      </c>
      <c r="G80" s="86">
        <f t="shared" si="8"/>
        <v>0</v>
      </c>
      <c r="H80" s="86">
        <f t="shared" si="8"/>
        <v>0</v>
      </c>
      <c r="I80" s="86">
        <f t="shared" si="8"/>
        <v>0</v>
      </c>
      <c r="J80" s="86">
        <f t="shared" si="8"/>
        <v>0</v>
      </c>
      <c r="K80" s="86">
        <f t="shared" si="8"/>
        <v>0</v>
      </c>
      <c r="L80" s="86">
        <f t="shared" si="8"/>
        <v>0</v>
      </c>
      <c r="M80" s="86">
        <f t="shared" si="8"/>
        <v>0</v>
      </c>
      <c r="N80" s="86">
        <f t="shared" si="8"/>
        <v>0</v>
      </c>
      <c r="O80" s="86">
        <f t="shared" si="8"/>
        <v>0</v>
      </c>
      <c r="P80" s="86">
        <f t="shared" si="8"/>
        <v>0</v>
      </c>
      <c r="Q80" s="86">
        <f t="shared" si="8"/>
        <v>0</v>
      </c>
      <c r="R80" s="86">
        <f t="shared" si="8"/>
        <v>0</v>
      </c>
      <c r="S80" s="86">
        <f t="shared" si="8"/>
        <v>0</v>
      </c>
      <c r="T80" s="86">
        <f t="shared" si="8"/>
        <v>0</v>
      </c>
      <c r="U80" s="86">
        <f t="shared" si="8"/>
        <v>0</v>
      </c>
      <c r="V80" s="86">
        <f t="shared" si="8"/>
        <v>0</v>
      </c>
      <c r="W80" s="86">
        <f t="shared" si="8"/>
        <v>0</v>
      </c>
      <c r="X80" s="86">
        <f t="shared" si="8"/>
        <v>0</v>
      </c>
      <c r="Y80" s="86">
        <f t="shared" si="8"/>
        <v>0</v>
      </c>
      <c r="Z80" s="86">
        <f t="shared" si="8"/>
        <v>0</v>
      </c>
      <c r="AA80" s="86">
        <f t="shared" si="8"/>
        <v>0</v>
      </c>
      <c r="AB80" s="86">
        <f t="shared" si="8"/>
        <v>0</v>
      </c>
      <c r="AC80" s="86">
        <f t="shared" si="8"/>
        <v>0</v>
      </c>
      <c r="AD80" s="86">
        <f t="shared" si="8"/>
        <v>0</v>
      </c>
      <c r="AE80" s="86">
        <f t="shared" si="8"/>
        <v>0</v>
      </c>
      <c r="AF80" s="86">
        <f t="shared" si="8"/>
        <v>0</v>
      </c>
      <c r="AG80" s="86">
        <f t="shared" si="8"/>
        <v>0</v>
      </c>
      <c r="AH80" s="86">
        <f t="shared" si="8"/>
        <v>0</v>
      </c>
      <c r="AI80" s="86">
        <f t="shared" si="8"/>
        <v>0</v>
      </c>
      <c r="AJ80" s="86">
        <f t="shared" si="8"/>
        <v>0</v>
      </c>
      <c r="AK80" s="86">
        <f t="shared" si="8"/>
        <v>0</v>
      </c>
      <c r="AL80" s="41">
        <f t="shared" si="8"/>
        <v>0</v>
      </c>
      <c r="AM80" s="60">
        <f t="shared" si="2"/>
        <v>0</v>
      </c>
    </row>
    <row r="81" spans="1:39">
      <c r="A81" s="99">
        <v>59</v>
      </c>
      <c r="B81" s="41" t="s">
        <v>25</v>
      </c>
      <c r="C81" s="64">
        <f t="shared" si="8"/>
        <v>0</v>
      </c>
      <c r="D81" s="86">
        <f t="shared" si="8"/>
        <v>0</v>
      </c>
      <c r="E81" s="86">
        <f t="shared" si="8"/>
        <v>0</v>
      </c>
      <c r="F81" s="86">
        <f t="shared" si="8"/>
        <v>0</v>
      </c>
      <c r="G81" s="86">
        <f t="shared" si="8"/>
        <v>0</v>
      </c>
      <c r="H81" s="86">
        <f t="shared" si="8"/>
        <v>0</v>
      </c>
      <c r="I81" s="86">
        <f t="shared" si="8"/>
        <v>0</v>
      </c>
      <c r="J81" s="86">
        <f t="shared" si="8"/>
        <v>0</v>
      </c>
      <c r="K81" s="86">
        <f t="shared" si="8"/>
        <v>0</v>
      </c>
      <c r="L81" s="86">
        <f t="shared" si="8"/>
        <v>0</v>
      </c>
      <c r="M81" s="86">
        <f t="shared" si="8"/>
        <v>0</v>
      </c>
      <c r="N81" s="86">
        <f t="shared" si="8"/>
        <v>0</v>
      </c>
      <c r="O81" s="86">
        <f t="shared" si="8"/>
        <v>0</v>
      </c>
      <c r="P81" s="86">
        <f t="shared" si="8"/>
        <v>0</v>
      </c>
      <c r="Q81" s="86">
        <f t="shared" si="8"/>
        <v>0</v>
      </c>
      <c r="R81" s="86">
        <f t="shared" si="8"/>
        <v>0</v>
      </c>
      <c r="S81" s="86">
        <f t="shared" si="8"/>
        <v>0</v>
      </c>
      <c r="T81" s="86">
        <f t="shared" si="8"/>
        <v>0</v>
      </c>
      <c r="U81" s="86">
        <f t="shared" si="8"/>
        <v>0</v>
      </c>
      <c r="V81" s="86">
        <f t="shared" si="8"/>
        <v>0</v>
      </c>
      <c r="W81" s="86">
        <f t="shared" si="8"/>
        <v>0</v>
      </c>
      <c r="X81" s="86">
        <f t="shared" si="8"/>
        <v>0</v>
      </c>
      <c r="Y81" s="86">
        <f t="shared" si="8"/>
        <v>0</v>
      </c>
      <c r="Z81" s="86">
        <f t="shared" si="8"/>
        <v>0</v>
      </c>
      <c r="AA81" s="86">
        <f t="shared" si="8"/>
        <v>0</v>
      </c>
      <c r="AB81" s="86">
        <f t="shared" si="8"/>
        <v>0</v>
      </c>
      <c r="AC81" s="86">
        <f t="shared" si="8"/>
        <v>0</v>
      </c>
      <c r="AD81" s="86">
        <f t="shared" si="8"/>
        <v>0</v>
      </c>
      <c r="AE81" s="86">
        <f t="shared" si="8"/>
        <v>0</v>
      </c>
      <c r="AF81" s="86">
        <f t="shared" si="8"/>
        <v>0</v>
      </c>
      <c r="AG81" s="86">
        <f t="shared" si="8"/>
        <v>0</v>
      </c>
      <c r="AH81" s="86">
        <f t="shared" si="8"/>
        <v>0</v>
      </c>
      <c r="AI81" s="86">
        <f t="shared" si="8"/>
        <v>0</v>
      </c>
      <c r="AJ81" s="86">
        <f t="shared" si="8"/>
        <v>0</v>
      </c>
      <c r="AK81" s="86">
        <f t="shared" si="8"/>
        <v>0</v>
      </c>
      <c r="AL81" s="41">
        <f t="shared" si="8"/>
        <v>0</v>
      </c>
      <c r="AM81" s="60">
        <f t="shared" si="2"/>
        <v>0</v>
      </c>
    </row>
    <row r="82" spans="1:39">
      <c r="A82" s="99">
        <v>61</v>
      </c>
      <c r="B82" s="41" t="s">
        <v>26</v>
      </c>
      <c r="C82" s="64">
        <f t="shared" si="8"/>
        <v>0</v>
      </c>
      <c r="D82" s="86">
        <f t="shared" si="8"/>
        <v>0</v>
      </c>
      <c r="E82" s="86">
        <f t="shared" si="8"/>
        <v>0</v>
      </c>
      <c r="F82" s="86">
        <f t="shared" si="8"/>
        <v>0</v>
      </c>
      <c r="G82" s="86">
        <f t="shared" si="8"/>
        <v>0</v>
      </c>
      <c r="H82" s="86">
        <f t="shared" si="8"/>
        <v>0</v>
      </c>
      <c r="I82" s="86">
        <f t="shared" si="8"/>
        <v>0</v>
      </c>
      <c r="J82" s="86">
        <f t="shared" si="8"/>
        <v>0</v>
      </c>
      <c r="K82" s="86">
        <f t="shared" si="8"/>
        <v>0</v>
      </c>
      <c r="L82" s="86">
        <f t="shared" si="8"/>
        <v>0</v>
      </c>
      <c r="M82" s="86">
        <f t="shared" si="8"/>
        <v>0</v>
      </c>
      <c r="N82" s="86">
        <f t="shared" si="8"/>
        <v>0</v>
      </c>
      <c r="O82" s="86">
        <f t="shared" si="8"/>
        <v>0</v>
      </c>
      <c r="P82" s="86">
        <f t="shared" si="8"/>
        <v>0</v>
      </c>
      <c r="Q82" s="86">
        <f t="shared" si="8"/>
        <v>0</v>
      </c>
      <c r="R82" s="86">
        <f t="shared" si="8"/>
        <v>0</v>
      </c>
      <c r="S82" s="86">
        <f t="shared" si="8"/>
        <v>0</v>
      </c>
      <c r="T82" s="86">
        <f t="shared" si="8"/>
        <v>0</v>
      </c>
      <c r="U82" s="86">
        <f t="shared" si="8"/>
        <v>0</v>
      </c>
      <c r="V82" s="86">
        <f t="shared" si="8"/>
        <v>0</v>
      </c>
      <c r="W82" s="86">
        <f t="shared" si="8"/>
        <v>0</v>
      </c>
      <c r="X82" s="86">
        <f t="shared" si="8"/>
        <v>0</v>
      </c>
      <c r="Y82" s="86">
        <f t="shared" si="8"/>
        <v>0</v>
      </c>
      <c r="Z82" s="86">
        <f t="shared" si="8"/>
        <v>0</v>
      </c>
      <c r="AA82" s="86">
        <f t="shared" si="8"/>
        <v>0</v>
      </c>
      <c r="AB82" s="86">
        <f t="shared" si="8"/>
        <v>0</v>
      </c>
      <c r="AC82" s="86">
        <f t="shared" si="8"/>
        <v>0</v>
      </c>
      <c r="AD82" s="86">
        <f t="shared" si="8"/>
        <v>0</v>
      </c>
      <c r="AE82" s="86">
        <f t="shared" si="8"/>
        <v>0</v>
      </c>
      <c r="AF82" s="86">
        <f t="shared" si="8"/>
        <v>0</v>
      </c>
      <c r="AG82" s="86">
        <f t="shared" si="8"/>
        <v>0</v>
      </c>
      <c r="AH82" s="86">
        <f t="shared" si="8"/>
        <v>0</v>
      </c>
      <c r="AI82" s="86">
        <f t="shared" si="8"/>
        <v>0</v>
      </c>
      <c r="AJ82" s="86">
        <f t="shared" si="8"/>
        <v>0</v>
      </c>
      <c r="AK82" s="86">
        <f t="shared" si="8"/>
        <v>0</v>
      </c>
      <c r="AL82" s="41">
        <f t="shared" si="8"/>
        <v>0</v>
      </c>
      <c r="AM82" s="60">
        <f t="shared" si="2"/>
        <v>0</v>
      </c>
    </row>
    <row r="83" spans="1:39">
      <c r="A83" s="100">
        <v>63</v>
      </c>
      <c r="B83" s="42" t="s">
        <v>27</v>
      </c>
      <c r="C83" s="70">
        <f t="shared" si="8"/>
        <v>0</v>
      </c>
      <c r="D83" s="87">
        <f t="shared" si="8"/>
        <v>0</v>
      </c>
      <c r="E83" s="87">
        <f t="shared" si="8"/>
        <v>0</v>
      </c>
      <c r="F83" s="87">
        <f t="shared" si="8"/>
        <v>0</v>
      </c>
      <c r="G83" s="87">
        <f t="shared" si="8"/>
        <v>0</v>
      </c>
      <c r="H83" s="87">
        <f t="shared" si="8"/>
        <v>0</v>
      </c>
      <c r="I83" s="87">
        <f t="shared" si="8"/>
        <v>0</v>
      </c>
      <c r="J83" s="87">
        <f t="shared" si="8"/>
        <v>0</v>
      </c>
      <c r="K83" s="87">
        <f t="shared" si="8"/>
        <v>0</v>
      </c>
      <c r="L83" s="87">
        <f t="shared" si="8"/>
        <v>0</v>
      </c>
      <c r="M83" s="87">
        <f t="shared" si="8"/>
        <v>0</v>
      </c>
      <c r="N83" s="87">
        <f t="shared" si="8"/>
        <v>0</v>
      </c>
      <c r="O83" s="87">
        <f t="shared" si="8"/>
        <v>0</v>
      </c>
      <c r="P83" s="87">
        <f t="shared" si="8"/>
        <v>0</v>
      </c>
      <c r="Q83" s="87">
        <f t="shared" si="8"/>
        <v>0</v>
      </c>
      <c r="R83" s="87">
        <f t="shared" si="8"/>
        <v>0</v>
      </c>
      <c r="S83" s="87">
        <f t="shared" si="8"/>
        <v>0</v>
      </c>
      <c r="T83" s="87">
        <f t="shared" si="8"/>
        <v>0</v>
      </c>
      <c r="U83" s="87">
        <f t="shared" si="8"/>
        <v>0</v>
      </c>
      <c r="V83" s="87">
        <f t="shared" si="8"/>
        <v>0</v>
      </c>
      <c r="W83" s="87">
        <f t="shared" si="8"/>
        <v>0</v>
      </c>
      <c r="X83" s="87">
        <f t="shared" si="8"/>
        <v>0</v>
      </c>
      <c r="Y83" s="87">
        <f t="shared" si="8"/>
        <v>0</v>
      </c>
      <c r="Z83" s="87">
        <f t="shared" si="8"/>
        <v>0</v>
      </c>
      <c r="AA83" s="87">
        <f t="shared" si="8"/>
        <v>0</v>
      </c>
      <c r="AB83" s="87">
        <f t="shared" si="8"/>
        <v>0</v>
      </c>
      <c r="AC83" s="87">
        <f t="shared" si="8"/>
        <v>0</v>
      </c>
      <c r="AD83" s="87">
        <f t="shared" si="8"/>
        <v>0</v>
      </c>
      <c r="AE83" s="87">
        <f t="shared" si="8"/>
        <v>0</v>
      </c>
      <c r="AF83" s="87">
        <f t="shared" si="8"/>
        <v>0</v>
      </c>
      <c r="AG83" s="87">
        <f t="shared" si="8"/>
        <v>0</v>
      </c>
      <c r="AH83" s="87">
        <f t="shared" si="8"/>
        <v>0</v>
      </c>
      <c r="AI83" s="87">
        <f t="shared" si="8"/>
        <v>0</v>
      </c>
      <c r="AJ83" s="87">
        <f t="shared" si="8"/>
        <v>0</v>
      </c>
      <c r="AK83" s="87">
        <f t="shared" si="8"/>
        <v>0</v>
      </c>
      <c r="AL83" s="42">
        <f t="shared" si="8"/>
        <v>0</v>
      </c>
      <c r="AM83" s="68">
        <f t="shared" si="2"/>
        <v>0</v>
      </c>
    </row>
    <row r="84" spans="1:39">
      <c r="A84" s="99">
        <v>64</v>
      </c>
      <c r="B84" s="41" t="s">
        <v>157</v>
      </c>
      <c r="C84" s="69">
        <f t="shared" si="8"/>
        <v>0</v>
      </c>
      <c r="D84" s="85">
        <f t="shared" si="8"/>
        <v>0</v>
      </c>
      <c r="E84" s="85">
        <f t="shared" si="8"/>
        <v>0</v>
      </c>
      <c r="F84" s="85">
        <f t="shared" si="8"/>
        <v>0</v>
      </c>
      <c r="G84" s="85">
        <f t="shared" si="8"/>
        <v>0</v>
      </c>
      <c r="H84" s="85">
        <f t="shared" si="8"/>
        <v>0</v>
      </c>
      <c r="I84" s="85">
        <f t="shared" si="8"/>
        <v>0</v>
      </c>
      <c r="J84" s="85">
        <f t="shared" si="8"/>
        <v>0</v>
      </c>
      <c r="K84" s="85">
        <f t="shared" si="8"/>
        <v>0</v>
      </c>
      <c r="L84" s="85">
        <f t="shared" si="8"/>
        <v>0</v>
      </c>
      <c r="M84" s="85">
        <f t="shared" si="8"/>
        <v>0</v>
      </c>
      <c r="N84" s="85">
        <f t="shared" si="8"/>
        <v>0</v>
      </c>
      <c r="O84" s="85">
        <f t="shared" si="8"/>
        <v>0</v>
      </c>
      <c r="P84" s="85">
        <f t="shared" si="8"/>
        <v>0</v>
      </c>
      <c r="Q84" s="85">
        <f t="shared" si="8"/>
        <v>0</v>
      </c>
      <c r="R84" s="85">
        <f t="shared" si="8"/>
        <v>0</v>
      </c>
      <c r="S84" s="85">
        <f t="shared" si="8"/>
        <v>0</v>
      </c>
      <c r="T84" s="85">
        <f t="shared" si="8"/>
        <v>0</v>
      </c>
      <c r="U84" s="85">
        <f t="shared" si="8"/>
        <v>0</v>
      </c>
      <c r="V84" s="85">
        <f t="shared" si="8"/>
        <v>0</v>
      </c>
      <c r="W84" s="85">
        <f t="shared" si="8"/>
        <v>0</v>
      </c>
      <c r="X84" s="85">
        <f t="shared" si="8"/>
        <v>0</v>
      </c>
      <c r="Y84" s="85">
        <f t="shared" si="8"/>
        <v>0</v>
      </c>
      <c r="Z84" s="85">
        <f t="shared" si="8"/>
        <v>0</v>
      </c>
      <c r="AA84" s="85">
        <f t="shared" si="8"/>
        <v>0</v>
      </c>
      <c r="AB84" s="85">
        <f t="shared" si="8"/>
        <v>0</v>
      </c>
      <c r="AC84" s="85">
        <f t="shared" si="8"/>
        <v>0</v>
      </c>
      <c r="AD84" s="85">
        <f t="shared" si="8"/>
        <v>0</v>
      </c>
      <c r="AE84" s="85">
        <f t="shared" si="8"/>
        <v>0</v>
      </c>
      <c r="AF84" s="85">
        <f t="shared" si="8"/>
        <v>0</v>
      </c>
      <c r="AG84" s="85">
        <f t="shared" si="8"/>
        <v>0</v>
      </c>
      <c r="AH84" s="85">
        <f t="shared" si="8"/>
        <v>0</v>
      </c>
      <c r="AI84" s="85">
        <f t="shared" si="8"/>
        <v>0</v>
      </c>
      <c r="AJ84" s="85">
        <f t="shared" si="8"/>
        <v>0</v>
      </c>
      <c r="AK84" s="85">
        <f t="shared" si="8"/>
        <v>0</v>
      </c>
      <c r="AL84" s="88">
        <f t="shared" si="8"/>
        <v>0</v>
      </c>
      <c r="AM84" s="67">
        <f t="shared" si="2"/>
        <v>0</v>
      </c>
    </row>
    <row r="85" spans="1:39">
      <c r="A85" s="99">
        <v>65</v>
      </c>
      <c r="B85" s="41" t="s">
        <v>158</v>
      </c>
      <c r="C85" s="64">
        <f t="shared" si="8"/>
        <v>0</v>
      </c>
      <c r="D85" s="86">
        <f t="shared" si="8"/>
        <v>0</v>
      </c>
      <c r="E85" s="86">
        <f t="shared" si="8"/>
        <v>0</v>
      </c>
      <c r="F85" s="86">
        <f t="shared" si="8"/>
        <v>0</v>
      </c>
      <c r="G85" s="86">
        <f t="shared" si="8"/>
        <v>0</v>
      </c>
      <c r="H85" s="86">
        <f t="shared" si="8"/>
        <v>0</v>
      </c>
      <c r="I85" s="86">
        <f t="shared" si="8"/>
        <v>0</v>
      </c>
      <c r="J85" s="86">
        <f t="shared" si="8"/>
        <v>0</v>
      </c>
      <c r="K85" s="86">
        <f t="shared" si="8"/>
        <v>0</v>
      </c>
      <c r="L85" s="86">
        <f t="shared" si="8"/>
        <v>0</v>
      </c>
      <c r="M85" s="86">
        <f t="shared" si="8"/>
        <v>0</v>
      </c>
      <c r="N85" s="86">
        <f t="shared" si="8"/>
        <v>0</v>
      </c>
      <c r="O85" s="86">
        <f t="shared" si="8"/>
        <v>0</v>
      </c>
      <c r="P85" s="86">
        <f t="shared" si="8"/>
        <v>0</v>
      </c>
      <c r="Q85" s="86">
        <f t="shared" si="8"/>
        <v>0</v>
      </c>
      <c r="R85" s="86">
        <f t="shared" si="8"/>
        <v>0</v>
      </c>
      <c r="S85" s="86">
        <f t="shared" si="8"/>
        <v>0</v>
      </c>
      <c r="T85" s="86">
        <f t="shared" si="8"/>
        <v>0</v>
      </c>
      <c r="U85" s="86">
        <f t="shared" si="8"/>
        <v>0</v>
      </c>
      <c r="V85" s="86">
        <f t="shared" si="8"/>
        <v>0</v>
      </c>
      <c r="W85" s="86">
        <f t="shared" si="8"/>
        <v>0</v>
      </c>
      <c r="X85" s="86">
        <f t="shared" si="8"/>
        <v>0</v>
      </c>
      <c r="Y85" s="86">
        <f t="shared" si="8"/>
        <v>0</v>
      </c>
      <c r="Z85" s="86">
        <f t="shared" si="8"/>
        <v>0</v>
      </c>
      <c r="AA85" s="86">
        <f t="shared" si="8"/>
        <v>0</v>
      </c>
      <c r="AB85" s="86">
        <f t="shared" si="8"/>
        <v>0</v>
      </c>
      <c r="AC85" s="86">
        <f t="shared" si="8"/>
        <v>0</v>
      </c>
      <c r="AD85" s="86">
        <f t="shared" si="8"/>
        <v>0</v>
      </c>
      <c r="AE85" s="86">
        <f t="shared" si="8"/>
        <v>0</v>
      </c>
      <c r="AF85" s="86">
        <f t="shared" si="8"/>
        <v>0</v>
      </c>
      <c r="AG85" s="86">
        <f t="shared" si="8"/>
        <v>0</v>
      </c>
      <c r="AH85" s="86">
        <f t="shared" si="8"/>
        <v>0</v>
      </c>
      <c r="AI85" s="86">
        <f t="shared" si="8"/>
        <v>0</v>
      </c>
      <c r="AJ85" s="86">
        <f t="shared" si="8"/>
        <v>0</v>
      </c>
      <c r="AK85" s="86">
        <f t="shared" si="8"/>
        <v>0</v>
      </c>
      <c r="AL85" s="41">
        <f t="shared" si="8"/>
        <v>0</v>
      </c>
      <c r="AM85" s="60">
        <f t="shared" si="2"/>
        <v>0</v>
      </c>
    </row>
    <row r="86" spans="1:39">
      <c r="A86" s="99">
        <v>66</v>
      </c>
      <c r="B86" s="41" t="s">
        <v>28</v>
      </c>
      <c r="C86" s="64">
        <f t="shared" si="8"/>
        <v>0</v>
      </c>
      <c r="D86" s="86">
        <f t="shared" si="8"/>
        <v>0</v>
      </c>
      <c r="E86" s="86">
        <f t="shared" si="8"/>
        <v>0</v>
      </c>
      <c r="F86" s="86">
        <f t="shared" ref="F86:AL86" si="9">+F$53*F36</f>
        <v>0</v>
      </c>
      <c r="G86" s="86">
        <f t="shared" si="9"/>
        <v>0</v>
      </c>
      <c r="H86" s="86">
        <f t="shared" si="9"/>
        <v>0</v>
      </c>
      <c r="I86" s="86">
        <f t="shared" si="9"/>
        <v>0</v>
      </c>
      <c r="J86" s="86">
        <f t="shared" si="9"/>
        <v>0</v>
      </c>
      <c r="K86" s="86">
        <f t="shared" si="9"/>
        <v>0</v>
      </c>
      <c r="L86" s="86">
        <f t="shared" si="9"/>
        <v>0</v>
      </c>
      <c r="M86" s="86">
        <f t="shared" si="9"/>
        <v>0</v>
      </c>
      <c r="N86" s="86">
        <f t="shared" si="9"/>
        <v>0</v>
      </c>
      <c r="O86" s="86">
        <f t="shared" si="9"/>
        <v>0</v>
      </c>
      <c r="P86" s="86">
        <f t="shared" si="9"/>
        <v>0</v>
      </c>
      <c r="Q86" s="86">
        <f t="shared" si="9"/>
        <v>0</v>
      </c>
      <c r="R86" s="86">
        <f t="shared" si="9"/>
        <v>0</v>
      </c>
      <c r="S86" s="86">
        <f t="shared" si="9"/>
        <v>0</v>
      </c>
      <c r="T86" s="86">
        <f t="shared" si="9"/>
        <v>0</v>
      </c>
      <c r="U86" s="86">
        <f t="shared" si="9"/>
        <v>0</v>
      </c>
      <c r="V86" s="86">
        <f t="shared" si="9"/>
        <v>0</v>
      </c>
      <c r="W86" s="86">
        <f t="shared" si="9"/>
        <v>0</v>
      </c>
      <c r="X86" s="86">
        <f t="shared" si="9"/>
        <v>0</v>
      </c>
      <c r="Y86" s="86">
        <f t="shared" si="9"/>
        <v>0</v>
      </c>
      <c r="Z86" s="86">
        <f t="shared" si="9"/>
        <v>0</v>
      </c>
      <c r="AA86" s="86">
        <f t="shared" si="9"/>
        <v>0</v>
      </c>
      <c r="AB86" s="86">
        <f t="shared" si="9"/>
        <v>0</v>
      </c>
      <c r="AC86" s="86">
        <f t="shared" si="9"/>
        <v>0</v>
      </c>
      <c r="AD86" s="86">
        <f t="shared" si="9"/>
        <v>0</v>
      </c>
      <c r="AE86" s="86">
        <f t="shared" si="9"/>
        <v>0</v>
      </c>
      <c r="AF86" s="86">
        <f t="shared" si="9"/>
        <v>0</v>
      </c>
      <c r="AG86" s="86">
        <f t="shared" si="9"/>
        <v>0</v>
      </c>
      <c r="AH86" s="86">
        <f t="shared" si="9"/>
        <v>0</v>
      </c>
      <c r="AI86" s="86">
        <f t="shared" si="9"/>
        <v>0</v>
      </c>
      <c r="AJ86" s="86">
        <f t="shared" si="9"/>
        <v>0</v>
      </c>
      <c r="AK86" s="86">
        <f t="shared" si="9"/>
        <v>0</v>
      </c>
      <c r="AL86" s="41">
        <f t="shared" si="9"/>
        <v>0</v>
      </c>
      <c r="AM86" s="60">
        <f t="shared" si="2"/>
        <v>0</v>
      </c>
    </row>
    <row r="87" spans="1:39">
      <c r="A87" s="99">
        <v>67</v>
      </c>
      <c r="B87" s="41" t="s">
        <v>29</v>
      </c>
      <c r="C87" s="64">
        <f t="shared" ref="C87:AL89" si="10">+C$53*C37</f>
        <v>0</v>
      </c>
      <c r="D87" s="86">
        <f t="shared" si="10"/>
        <v>0</v>
      </c>
      <c r="E87" s="86">
        <f t="shared" si="10"/>
        <v>0</v>
      </c>
      <c r="F87" s="86">
        <f t="shared" si="10"/>
        <v>0</v>
      </c>
      <c r="G87" s="86">
        <f t="shared" si="10"/>
        <v>0</v>
      </c>
      <c r="H87" s="86">
        <f t="shared" si="10"/>
        <v>0</v>
      </c>
      <c r="I87" s="86">
        <f t="shared" si="10"/>
        <v>0</v>
      </c>
      <c r="J87" s="86">
        <f t="shared" si="10"/>
        <v>0</v>
      </c>
      <c r="K87" s="86">
        <f t="shared" si="10"/>
        <v>0</v>
      </c>
      <c r="L87" s="86">
        <f t="shared" si="10"/>
        <v>0</v>
      </c>
      <c r="M87" s="86">
        <f t="shared" si="10"/>
        <v>0</v>
      </c>
      <c r="N87" s="86">
        <f t="shared" si="10"/>
        <v>0</v>
      </c>
      <c r="O87" s="86">
        <f t="shared" si="10"/>
        <v>0</v>
      </c>
      <c r="P87" s="86">
        <f t="shared" si="10"/>
        <v>0</v>
      </c>
      <c r="Q87" s="86">
        <f t="shared" si="10"/>
        <v>0</v>
      </c>
      <c r="R87" s="86">
        <f t="shared" si="10"/>
        <v>0</v>
      </c>
      <c r="S87" s="86">
        <f t="shared" si="10"/>
        <v>0</v>
      </c>
      <c r="T87" s="86">
        <f t="shared" si="10"/>
        <v>0</v>
      </c>
      <c r="U87" s="86">
        <f t="shared" si="10"/>
        <v>0</v>
      </c>
      <c r="V87" s="86">
        <f t="shared" si="10"/>
        <v>0</v>
      </c>
      <c r="W87" s="86">
        <f t="shared" si="10"/>
        <v>0</v>
      </c>
      <c r="X87" s="86">
        <f t="shared" si="10"/>
        <v>0</v>
      </c>
      <c r="Y87" s="86">
        <f t="shared" si="10"/>
        <v>0</v>
      </c>
      <c r="Z87" s="86">
        <f t="shared" si="10"/>
        <v>0</v>
      </c>
      <c r="AA87" s="86">
        <f t="shared" si="10"/>
        <v>0</v>
      </c>
      <c r="AB87" s="86">
        <f t="shared" si="10"/>
        <v>0</v>
      </c>
      <c r="AC87" s="86">
        <f t="shared" si="10"/>
        <v>0</v>
      </c>
      <c r="AD87" s="86">
        <f t="shared" si="10"/>
        <v>0</v>
      </c>
      <c r="AE87" s="86">
        <f t="shared" si="10"/>
        <v>0</v>
      </c>
      <c r="AF87" s="86">
        <f t="shared" si="10"/>
        <v>0</v>
      </c>
      <c r="AG87" s="86">
        <f t="shared" si="10"/>
        <v>0</v>
      </c>
      <c r="AH87" s="86">
        <f t="shared" si="10"/>
        <v>0</v>
      </c>
      <c r="AI87" s="86">
        <f t="shared" si="10"/>
        <v>0</v>
      </c>
      <c r="AJ87" s="86">
        <f t="shared" si="10"/>
        <v>0</v>
      </c>
      <c r="AK87" s="86">
        <f t="shared" si="10"/>
        <v>0</v>
      </c>
      <c r="AL87" s="41">
        <f t="shared" si="10"/>
        <v>0</v>
      </c>
      <c r="AM87" s="60">
        <f t="shared" si="2"/>
        <v>0</v>
      </c>
    </row>
    <row r="88" spans="1:39">
      <c r="A88" s="100">
        <v>68</v>
      </c>
      <c r="B88" s="42" t="s">
        <v>30</v>
      </c>
      <c r="C88" s="70">
        <f t="shared" si="10"/>
        <v>0</v>
      </c>
      <c r="D88" s="87">
        <f t="shared" si="10"/>
        <v>0</v>
      </c>
      <c r="E88" s="87">
        <f t="shared" si="10"/>
        <v>0</v>
      </c>
      <c r="F88" s="87">
        <f t="shared" si="10"/>
        <v>0</v>
      </c>
      <c r="G88" s="87">
        <f t="shared" si="10"/>
        <v>0</v>
      </c>
      <c r="H88" s="87">
        <f t="shared" si="10"/>
        <v>0</v>
      </c>
      <c r="I88" s="87">
        <f t="shared" si="10"/>
        <v>0</v>
      </c>
      <c r="J88" s="87">
        <f t="shared" si="10"/>
        <v>0</v>
      </c>
      <c r="K88" s="87">
        <f t="shared" si="10"/>
        <v>0</v>
      </c>
      <c r="L88" s="87">
        <f t="shared" si="10"/>
        <v>0</v>
      </c>
      <c r="M88" s="87">
        <f t="shared" si="10"/>
        <v>0</v>
      </c>
      <c r="N88" s="87">
        <f t="shared" si="10"/>
        <v>0</v>
      </c>
      <c r="O88" s="87">
        <f t="shared" si="10"/>
        <v>0</v>
      </c>
      <c r="P88" s="87">
        <f t="shared" si="10"/>
        <v>0</v>
      </c>
      <c r="Q88" s="87">
        <f t="shared" si="10"/>
        <v>0</v>
      </c>
      <c r="R88" s="87">
        <f t="shared" si="10"/>
        <v>0</v>
      </c>
      <c r="S88" s="87">
        <f t="shared" si="10"/>
        <v>0</v>
      </c>
      <c r="T88" s="87">
        <f t="shared" si="10"/>
        <v>0</v>
      </c>
      <c r="U88" s="87">
        <f t="shared" si="10"/>
        <v>0</v>
      </c>
      <c r="V88" s="87">
        <f t="shared" si="10"/>
        <v>0</v>
      </c>
      <c r="W88" s="87">
        <f t="shared" si="10"/>
        <v>0</v>
      </c>
      <c r="X88" s="87">
        <f t="shared" si="10"/>
        <v>0</v>
      </c>
      <c r="Y88" s="87">
        <f t="shared" si="10"/>
        <v>0</v>
      </c>
      <c r="Z88" s="87">
        <f t="shared" si="10"/>
        <v>0</v>
      </c>
      <c r="AA88" s="87">
        <f t="shared" si="10"/>
        <v>0</v>
      </c>
      <c r="AB88" s="87">
        <f t="shared" si="10"/>
        <v>0</v>
      </c>
      <c r="AC88" s="87">
        <f t="shared" si="10"/>
        <v>0</v>
      </c>
      <c r="AD88" s="87">
        <f t="shared" si="10"/>
        <v>0</v>
      </c>
      <c r="AE88" s="87">
        <f t="shared" si="10"/>
        <v>0</v>
      </c>
      <c r="AF88" s="87">
        <f t="shared" si="10"/>
        <v>0</v>
      </c>
      <c r="AG88" s="87">
        <f t="shared" si="10"/>
        <v>0</v>
      </c>
      <c r="AH88" s="87">
        <f t="shared" si="10"/>
        <v>0</v>
      </c>
      <c r="AI88" s="87">
        <f t="shared" si="10"/>
        <v>0</v>
      </c>
      <c r="AJ88" s="87">
        <f t="shared" si="10"/>
        <v>0</v>
      </c>
      <c r="AK88" s="87">
        <f t="shared" si="10"/>
        <v>0</v>
      </c>
      <c r="AL88" s="42">
        <f t="shared" si="10"/>
        <v>0</v>
      </c>
      <c r="AM88" s="68">
        <f t="shared" si="2"/>
        <v>0</v>
      </c>
    </row>
    <row r="89" spans="1:39">
      <c r="A89" s="101">
        <v>69</v>
      </c>
      <c r="B89" s="35" t="s">
        <v>31</v>
      </c>
      <c r="C89" s="89">
        <f t="shared" si="10"/>
        <v>0</v>
      </c>
      <c r="D89" s="89">
        <f t="shared" si="10"/>
        <v>0</v>
      </c>
      <c r="E89" s="89">
        <f t="shared" si="10"/>
        <v>0</v>
      </c>
      <c r="F89" s="89">
        <f t="shared" si="10"/>
        <v>0</v>
      </c>
      <c r="G89" s="89">
        <f t="shared" si="10"/>
        <v>0</v>
      </c>
      <c r="H89" s="89">
        <f t="shared" si="10"/>
        <v>0</v>
      </c>
      <c r="I89" s="89">
        <f t="shared" si="10"/>
        <v>0</v>
      </c>
      <c r="J89" s="89">
        <f t="shared" si="10"/>
        <v>0</v>
      </c>
      <c r="K89" s="89">
        <f t="shared" si="10"/>
        <v>0</v>
      </c>
      <c r="L89" s="89">
        <f t="shared" si="10"/>
        <v>0</v>
      </c>
      <c r="M89" s="89">
        <f t="shared" si="10"/>
        <v>0</v>
      </c>
      <c r="N89" s="89">
        <f t="shared" si="10"/>
        <v>0</v>
      </c>
      <c r="O89" s="89">
        <f t="shared" si="10"/>
        <v>0</v>
      </c>
      <c r="P89" s="89">
        <f t="shared" si="10"/>
        <v>0</v>
      </c>
      <c r="Q89" s="89">
        <f t="shared" si="10"/>
        <v>0</v>
      </c>
      <c r="R89" s="89">
        <f t="shared" si="10"/>
        <v>0</v>
      </c>
      <c r="S89" s="89">
        <f t="shared" si="10"/>
        <v>0</v>
      </c>
      <c r="T89" s="89">
        <f t="shared" si="10"/>
        <v>0</v>
      </c>
      <c r="U89" s="89">
        <f t="shared" si="10"/>
        <v>0</v>
      </c>
      <c r="V89" s="89">
        <f t="shared" si="10"/>
        <v>0</v>
      </c>
      <c r="W89" s="89">
        <f t="shared" si="10"/>
        <v>0</v>
      </c>
      <c r="X89" s="89">
        <f t="shared" si="10"/>
        <v>0</v>
      </c>
      <c r="Y89" s="89">
        <f t="shared" si="10"/>
        <v>0</v>
      </c>
      <c r="Z89" s="89">
        <f t="shared" si="10"/>
        <v>0</v>
      </c>
      <c r="AA89" s="89">
        <f t="shared" si="10"/>
        <v>0</v>
      </c>
      <c r="AB89" s="89">
        <f t="shared" si="10"/>
        <v>0</v>
      </c>
      <c r="AC89" s="89">
        <f t="shared" si="10"/>
        <v>0</v>
      </c>
      <c r="AD89" s="89">
        <f t="shared" si="10"/>
        <v>0</v>
      </c>
      <c r="AE89" s="89">
        <f t="shared" si="10"/>
        <v>0</v>
      </c>
      <c r="AF89" s="89">
        <f t="shared" si="10"/>
        <v>0</v>
      </c>
      <c r="AG89" s="89">
        <f t="shared" si="10"/>
        <v>0</v>
      </c>
      <c r="AH89" s="89">
        <f t="shared" si="10"/>
        <v>0</v>
      </c>
      <c r="AI89" s="89">
        <f t="shared" si="10"/>
        <v>0</v>
      </c>
      <c r="AJ89" s="89">
        <f t="shared" si="10"/>
        <v>0</v>
      </c>
      <c r="AK89" s="89">
        <f t="shared" si="10"/>
        <v>0</v>
      </c>
      <c r="AL89" s="35">
        <f t="shared" si="10"/>
        <v>0</v>
      </c>
      <c r="AM89" s="61">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16384" width="10.33203125" style="31"/>
  </cols>
  <sheetData>
    <row r="1" spans="1:54" ht="21" customHeight="1">
      <c r="A1" s="240" t="s">
        <v>159</v>
      </c>
      <c r="C1" s="31" t="s">
        <v>430</v>
      </c>
      <c r="U1" s="116"/>
      <c r="AM1" s="116"/>
      <c r="BA1" s="116" t="s">
        <v>160</v>
      </c>
    </row>
    <row r="2" spans="1:54">
      <c r="A2" s="32"/>
      <c r="B2" s="33"/>
      <c r="C2" s="117">
        <v>1</v>
      </c>
      <c r="D2" s="118">
        <v>2</v>
      </c>
      <c r="E2" s="118">
        <v>3</v>
      </c>
      <c r="F2" s="118">
        <v>6</v>
      </c>
      <c r="G2" s="118">
        <v>11</v>
      </c>
      <c r="H2" s="118">
        <v>15</v>
      </c>
      <c r="I2" s="118">
        <v>16</v>
      </c>
      <c r="J2" s="118">
        <v>20</v>
      </c>
      <c r="K2" s="118">
        <v>21</v>
      </c>
      <c r="L2" s="118">
        <v>25</v>
      </c>
      <c r="M2" s="118">
        <v>26</v>
      </c>
      <c r="N2" s="118">
        <v>27</v>
      </c>
      <c r="O2" s="118">
        <v>28</v>
      </c>
      <c r="P2" s="118">
        <v>29</v>
      </c>
      <c r="Q2" s="118">
        <v>32</v>
      </c>
      <c r="R2" s="118">
        <v>33</v>
      </c>
      <c r="S2" s="118">
        <v>34</v>
      </c>
      <c r="T2" s="118">
        <v>35</v>
      </c>
      <c r="U2" s="118">
        <v>39</v>
      </c>
      <c r="V2" s="118">
        <v>41</v>
      </c>
      <c r="W2" s="118">
        <v>46</v>
      </c>
      <c r="X2" s="118">
        <v>47</v>
      </c>
      <c r="Y2" s="118">
        <v>48</v>
      </c>
      <c r="Z2" s="118">
        <v>51</v>
      </c>
      <c r="AA2" s="118">
        <v>53</v>
      </c>
      <c r="AB2" s="118">
        <v>55</v>
      </c>
      <c r="AC2" s="118">
        <v>57</v>
      </c>
      <c r="AD2" s="118">
        <v>59</v>
      </c>
      <c r="AE2" s="118">
        <v>61</v>
      </c>
      <c r="AF2" s="118">
        <v>63</v>
      </c>
      <c r="AG2" s="118">
        <v>64</v>
      </c>
      <c r="AH2" s="118">
        <v>65</v>
      </c>
      <c r="AI2" s="118">
        <v>66</v>
      </c>
      <c r="AJ2" s="118">
        <v>67</v>
      </c>
      <c r="AK2" s="118">
        <v>68</v>
      </c>
      <c r="AL2" s="119">
        <v>69</v>
      </c>
      <c r="AM2" s="120">
        <v>70</v>
      </c>
      <c r="AN2" s="117">
        <v>71</v>
      </c>
      <c r="AO2" s="118">
        <v>72</v>
      </c>
      <c r="AP2" s="118">
        <v>73</v>
      </c>
      <c r="AQ2" s="118">
        <v>74</v>
      </c>
      <c r="AR2" s="118">
        <v>75</v>
      </c>
      <c r="AS2" s="118">
        <v>76</v>
      </c>
      <c r="AT2" s="119">
        <v>78</v>
      </c>
      <c r="AU2" s="120">
        <v>79</v>
      </c>
      <c r="AV2" s="120">
        <v>81</v>
      </c>
      <c r="AW2" s="120">
        <v>82</v>
      </c>
      <c r="AX2" s="120">
        <v>83</v>
      </c>
      <c r="AY2" s="120">
        <v>87</v>
      </c>
      <c r="AZ2" s="120">
        <v>88</v>
      </c>
      <c r="BA2" s="120">
        <v>97</v>
      </c>
      <c r="BB2" s="31" t="s">
        <v>433</v>
      </c>
    </row>
    <row r="3" spans="1:54" ht="33.75">
      <c r="A3" s="34"/>
      <c r="B3" s="35"/>
      <c r="C3" s="36" t="s">
        <v>0</v>
      </c>
      <c r="D3" s="37" t="s">
        <v>1</v>
      </c>
      <c r="E3" s="37" t="s">
        <v>2</v>
      </c>
      <c r="F3" s="37" t="s">
        <v>3</v>
      </c>
      <c r="G3" s="37" t="s">
        <v>4</v>
      </c>
      <c r="H3" s="37" t="s">
        <v>5</v>
      </c>
      <c r="I3" s="37" t="s">
        <v>6</v>
      </c>
      <c r="J3" s="37" t="s">
        <v>7</v>
      </c>
      <c r="K3" s="37" t="s">
        <v>164</v>
      </c>
      <c r="L3" s="37" t="s">
        <v>165</v>
      </c>
      <c r="M3" s="37" t="s">
        <v>10</v>
      </c>
      <c r="N3" s="37" t="s">
        <v>11</v>
      </c>
      <c r="O3" s="37" t="s">
        <v>12</v>
      </c>
      <c r="P3" s="37" t="s">
        <v>13</v>
      </c>
      <c r="Q3" s="37" t="s">
        <v>16</v>
      </c>
      <c r="R3" s="37" t="s">
        <v>14</v>
      </c>
      <c r="S3" s="37" t="s">
        <v>166</v>
      </c>
      <c r="T3" s="37" t="s">
        <v>17</v>
      </c>
      <c r="U3" s="37" t="s">
        <v>18</v>
      </c>
      <c r="V3" s="37" t="s">
        <v>19</v>
      </c>
      <c r="W3" s="37" t="s">
        <v>167</v>
      </c>
      <c r="X3" s="37" t="s">
        <v>153</v>
      </c>
      <c r="Y3" s="37" t="s">
        <v>154</v>
      </c>
      <c r="Z3" s="37" t="s">
        <v>21</v>
      </c>
      <c r="AA3" s="37" t="s">
        <v>22</v>
      </c>
      <c r="AB3" s="37" t="s">
        <v>23</v>
      </c>
      <c r="AC3" s="37" t="s">
        <v>163</v>
      </c>
      <c r="AD3" s="37" t="s">
        <v>25</v>
      </c>
      <c r="AE3" s="37" t="s">
        <v>26</v>
      </c>
      <c r="AF3" s="37" t="s">
        <v>27</v>
      </c>
      <c r="AG3" s="37" t="s">
        <v>157</v>
      </c>
      <c r="AH3" s="37" t="s">
        <v>158</v>
      </c>
      <c r="AI3" s="37" t="s">
        <v>168</v>
      </c>
      <c r="AJ3" s="37" t="s">
        <v>169</v>
      </c>
      <c r="AK3" s="37" t="s">
        <v>30</v>
      </c>
      <c r="AL3" s="38" t="s">
        <v>31</v>
      </c>
      <c r="AM3" s="39" t="s">
        <v>170</v>
      </c>
      <c r="AN3" s="36" t="s">
        <v>183</v>
      </c>
      <c r="AO3" s="37" t="s">
        <v>184</v>
      </c>
      <c r="AP3" s="37" t="s">
        <v>185</v>
      </c>
      <c r="AQ3" s="37" t="s">
        <v>186</v>
      </c>
      <c r="AR3" s="37" t="s">
        <v>187</v>
      </c>
      <c r="AS3" s="37" t="s">
        <v>188</v>
      </c>
      <c r="AT3" s="38" t="s">
        <v>189</v>
      </c>
      <c r="AU3" s="39" t="s">
        <v>190</v>
      </c>
      <c r="AV3" s="39" t="s">
        <v>191</v>
      </c>
      <c r="AW3" s="39" t="s">
        <v>192</v>
      </c>
      <c r="AX3" s="39" t="s">
        <v>193</v>
      </c>
      <c r="AY3" s="39" t="s">
        <v>194</v>
      </c>
      <c r="AZ3" s="39" t="s">
        <v>195</v>
      </c>
      <c r="BA3" s="39" t="s">
        <v>178</v>
      </c>
      <c r="BB3" s="31" t="s">
        <v>434</v>
      </c>
    </row>
    <row r="4" spans="1:54" ht="15" customHeight="1">
      <c r="A4" s="121">
        <v>1</v>
      </c>
      <c r="B4" s="33" t="s">
        <v>0</v>
      </c>
      <c r="C4" s="32">
        <v>18842</v>
      </c>
      <c r="D4" s="115">
        <v>61</v>
      </c>
      <c r="E4" s="115">
        <v>0</v>
      </c>
      <c r="F4" s="115">
        <v>0</v>
      </c>
      <c r="G4" s="115">
        <v>46098</v>
      </c>
      <c r="H4" s="115">
        <v>165</v>
      </c>
      <c r="I4" s="115">
        <v>0</v>
      </c>
      <c r="J4" s="115">
        <v>195</v>
      </c>
      <c r="K4" s="115">
        <v>0</v>
      </c>
      <c r="L4" s="115">
        <v>1</v>
      </c>
      <c r="M4" s="115">
        <v>0</v>
      </c>
      <c r="N4" s="115">
        <v>2</v>
      </c>
      <c r="O4" s="115">
        <v>0</v>
      </c>
      <c r="P4" s="115">
        <v>0</v>
      </c>
      <c r="Q4" s="115">
        <v>0</v>
      </c>
      <c r="R4" s="115">
        <v>0</v>
      </c>
      <c r="S4" s="115">
        <v>0</v>
      </c>
      <c r="T4" s="115">
        <v>0</v>
      </c>
      <c r="U4" s="115">
        <v>260</v>
      </c>
      <c r="V4" s="115">
        <v>557</v>
      </c>
      <c r="W4" s="115">
        <v>0</v>
      </c>
      <c r="X4" s="115">
        <v>0</v>
      </c>
      <c r="Y4" s="115">
        <v>0</v>
      </c>
      <c r="Z4" s="115">
        <v>75</v>
      </c>
      <c r="AA4" s="115">
        <v>0</v>
      </c>
      <c r="AB4" s="115">
        <v>1</v>
      </c>
      <c r="AC4" s="115">
        <v>9</v>
      </c>
      <c r="AD4" s="115">
        <v>0</v>
      </c>
      <c r="AE4" s="115">
        <v>11</v>
      </c>
      <c r="AF4" s="115">
        <v>646</v>
      </c>
      <c r="AG4" s="115">
        <v>1765</v>
      </c>
      <c r="AH4" s="115">
        <v>94</v>
      </c>
      <c r="AI4" s="115">
        <v>4</v>
      </c>
      <c r="AJ4" s="115">
        <v>5839</v>
      </c>
      <c r="AK4" s="115">
        <v>0</v>
      </c>
      <c r="AL4" s="33">
        <v>0</v>
      </c>
      <c r="AM4" s="63">
        <v>74625</v>
      </c>
      <c r="AN4" s="32">
        <v>462</v>
      </c>
      <c r="AO4" s="115">
        <v>26810</v>
      </c>
      <c r="AP4" s="115">
        <v>0</v>
      </c>
      <c r="AQ4" s="115">
        <v>0</v>
      </c>
      <c r="AR4" s="115">
        <v>2134</v>
      </c>
      <c r="AS4" s="115">
        <v>-214</v>
      </c>
      <c r="AT4" s="33">
        <v>29192</v>
      </c>
      <c r="AU4" s="63">
        <v>103817</v>
      </c>
      <c r="AV4" s="63">
        <v>68785</v>
      </c>
      <c r="AW4" s="63">
        <v>97977</v>
      </c>
      <c r="AX4" s="63">
        <v>172602</v>
      </c>
      <c r="AY4" s="63">
        <v>-31560</v>
      </c>
      <c r="AZ4" s="63">
        <v>66417</v>
      </c>
      <c r="BA4" s="63">
        <v>141042</v>
      </c>
      <c r="BB4" s="31">
        <v>26810</v>
      </c>
    </row>
    <row r="5" spans="1:54" ht="15" customHeight="1">
      <c r="A5" s="122">
        <v>2</v>
      </c>
      <c r="B5" s="41" t="s">
        <v>1</v>
      </c>
      <c r="C5" s="64">
        <v>23</v>
      </c>
      <c r="D5" s="86">
        <v>5692</v>
      </c>
      <c r="E5" s="86">
        <v>13</v>
      </c>
      <c r="F5" s="86">
        <v>2</v>
      </c>
      <c r="G5" s="86">
        <v>40</v>
      </c>
      <c r="H5" s="86">
        <v>0</v>
      </c>
      <c r="I5" s="86">
        <v>8444</v>
      </c>
      <c r="J5" s="86">
        <v>14</v>
      </c>
      <c r="K5" s="86">
        <v>0</v>
      </c>
      <c r="L5" s="86">
        <v>0</v>
      </c>
      <c r="M5" s="86">
        <v>0</v>
      </c>
      <c r="N5" s="86">
        <v>0</v>
      </c>
      <c r="O5" s="86">
        <v>0</v>
      </c>
      <c r="P5" s="86">
        <v>0</v>
      </c>
      <c r="Q5" s="86">
        <v>0</v>
      </c>
      <c r="R5" s="86">
        <v>0</v>
      </c>
      <c r="S5" s="86">
        <v>0</v>
      </c>
      <c r="T5" s="86">
        <v>1</v>
      </c>
      <c r="U5" s="86">
        <v>8</v>
      </c>
      <c r="V5" s="86">
        <v>17</v>
      </c>
      <c r="W5" s="86">
        <v>0</v>
      </c>
      <c r="X5" s="86">
        <v>0</v>
      </c>
      <c r="Y5" s="86">
        <v>0</v>
      </c>
      <c r="Z5" s="86">
        <v>0</v>
      </c>
      <c r="AA5" s="86">
        <v>0</v>
      </c>
      <c r="AB5" s="86">
        <v>0</v>
      </c>
      <c r="AC5" s="86">
        <v>0</v>
      </c>
      <c r="AD5" s="86">
        <v>0</v>
      </c>
      <c r="AE5" s="86">
        <v>1</v>
      </c>
      <c r="AF5" s="86">
        <v>18</v>
      </c>
      <c r="AG5" s="86">
        <v>46</v>
      </c>
      <c r="AH5" s="86">
        <v>0</v>
      </c>
      <c r="AI5" s="86">
        <v>0</v>
      </c>
      <c r="AJ5" s="86">
        <v>368</v>
      </c>
      <c r="AK5" s="86">
        <v>0</v>
      </c>
      <c r="AL5" s="41">
        <v>0</v>
      </c>
      <c r="AM5" s="60">
        <v>14687</v>
      </c>
      <c r="AN5" s="64">
        <v>29</v>
      </c>
      <c r="AO5" s="86">
        <v>1300</v>
      </c>
      <c r="AP5" s="86">
        <v>0</v>
      </c>
      <c r="AQ5" s="86">
        <v>0</v>
      </c>
      <c r="AR5" s="86">
        <v>0</v>
      </c>
      <c r="AS5" s="86">
        <v>2601</v>
      </c>
      <c r="AT5" s="41">
        <v>3930</v>
      </c>
      <c r="AU5" s="60">
        <v>18617</v>
      </c>
      <c r="AV5" s="60">
        <v>16757</v>
      </c>
      <c r="AW5" s="60">
        <v>20687</v>
      </c>
      <c r="AX5" s="60">
        <v>35374</v>
      </c>
      <c r="AY5" s="60">
        <v>-6844</v>
      </c>
      <c r="AZ5" s="60">
        <v>13843</v>
      </c>
      <c r="BA5" s="60">
        <v>28530</v>
      </c>
      <c r="BB5" s="31">
        <v>1300</v>
      </c>
    </row>
    <row r="6" spans="1:54" ht="15" customHeight="1">
      <c r="A6" s="122">
        <v>3</v>
      </c>
      <c r="B6" s="41" t="s">
        <v>2</v>
      </c>
      <c r="C6" s="64">
        <v>0</v>
      </c>
      <c r="D6" s="86">
        <v>0</v>
      </c>
      <c r="E6" s="86">
        <v>2368</v>
      </c>
      <c r="F6" s="86">
        <v>0</v>
      </c>
      <c r="G6" s="86">
        <v>16348</v>
      </c>
      <c r="H6" s="86">
        <v>0</v>
      </c>
      <c r="I6" s="86">
        <v>0</v>
      </c>
      <c r="J6" s="86">
        <v>5</v>
      </c>
      <c r="K6" s="86">
        <v>0</v>
      </c>
      <c r="L6" s="86">
        <v>0</v>
      </c>
      <c r="M6" s="86">
        <v>0</v>
      </c>
      <c r="N6" s="86">
        <v>0</v>
      </c>
      <c r="O6" s="86">
        <v>0</v>
      </c>
      <c r="P6" s="86">
        <v>0</v>
      </c>
      <c r="Q6" s="86">
        <v>0</v>
      </c>
      <c r="R6" s="86">
        <v>0</v>
      </c>
      <c r="S6" s="86">
        <v>0</v>
      </c>
      <c r="T6" s="86">
        <v>0</v>
      </c>
      <c r="U6" s="86">
        <v>33</v>
      </c>
      <c r="V6" s="86">
        <v>0</v>
      </c>
      <c r="W6" s="86">
        <v>0</v>
      </c>
      <c r="X6" s="86">
        <v>0</v>
      </c>
      <c r="Y6" s="86">
        <v>0</v>
      </c>
      <c r="Z6" s="86">
        <v>0</v>
      </c>
      <c r="AA6" s="86">
        <v>0</v>
      </c>
      <c r="AB6" s="86">
        <v>0</v>
      </c>
      <c r="AC6" s="86">
        <v>1</v>
      </c>
      <c r="AD6" s="86">
        <v>0</v>
      </c>
      <c r="AE6" s="86">
        <v>2</v>
      </c>
      <c r="AF6" s="86">
        <v>20</v>
      </c>
      <c r="AG6" s="86">
        <v>425</v>
      </c>
      <c r="AH6" s="86">
        <v>0</v>
      </c>
      <c r="AI6" s="86">
        <v>0</v>
      </c>
      <c r="AJ6" s="86">
        <v>1321</v>
      </c>
      <c r="AK6" s="86">
        <v>0</v>
      </c>
      <c r="AL6" s="41">
        <v>0</v>
      </c>
      <c r="AM6" s="60">
        <v>20523</v>
      </c>
      <c r="AN6" s="64">
        <v>133</v>
      </c>
      <c r="AO6" s="86">
        <v>2647</v>
      </c>
      <c r="AP6" s="86">
        <v>0</v>
      </c>
      <c r="AQ6" s="86">
        <v>0</v>
      </c>
      <c r="AR6" s="86">
        <v>0</v>
      </c>
      <c r="AS6" s="86">
        <v>111</v>
      </c>
      <c r="AT6" s="41">
        <v>2891</v>
      </c>
      <c r="AU6" s="60">
        <v>23414</v>
      </c>
      <c r="AV6" s="60">
        <v>31519</v>
      </c>
      <c r="AW6" s="60">
        <v>34410</v>
      </c>
      <c r="AX6" s="60">
        <v>54933</v>
      </c>
      <c r="AY6" s="60">
        <v>-13545</v>
      </c>
      <c r="AZ6" s="60">
        <v>20865</v>
      </c>
      <c r="BA6" s="60">
        <v>41388</v>
      </c>
      <c r="BB6" s="31">
        <v>2647</v>
      </c>
    </row>
    <row r="7" spans="1:54" ht="15" customHeight="1">
      <c r="A7" s="122">
        <v>6</v>
      </c>
      <c r="B7" s="41" t="s">
        <v>3</v>
      </c>
      <c r="C7" s="64">
        <v>0</v>
      </c>
      <c r="D7" s="86">
        <v>5</v>
      </c>
      <c r="E7" s="86">
        <v>0</v>
      </c>
      <c r="F7" s="86">
        <v>146</v>
      </c>
      <c r="G7" s="86">
        <v>69</v>
      </c>
      <c r="H7" s="86">
        <v>2</v>
      </c>
      <c r="I7" s="86">
        <v>257</v>
      </c>
      <c r="J7" s="86">
        <v>2857</v>
      </c>
      <c r="K7" s="86">
        <v>339211</v>
      </c>
      <c r="L7" s="86">
        <v>11656</v>
      </c>
      <c r="M7" s="86">
        <v>148443</v>
      </c>
      <c r="N7" s="86">
        <v>261144</v>
      </c>
      <c r="O7" s="86">
        <v>11</v>
      </c>
      <c r="P7" s="86">
        <v>7</v>
      </c>
      <c r="Q7" s="86">
        <v>20</v>
      </c>
      <c r="R7" s="86">
        <v>1</v>
      </c>
      <c r="S7" s="86">
        <v>2</v>
      </c>
      <c r="T7" s="86">
        <v>36</v>
      </c>
      <c r="U7" s="86">
        <v>18</v>
      </c>
      <c r="V7" s="86">
        <v>3330</v>
      </c>
      <c r="W7" s="86">
        <v>109820</v>
      </c>
      <c r="X7" s="86">
        <v>0</v>
      </c>
      <c r="Y7" s="86">
        <v>0</v>
      </c>
      <c r="Z7" s="86">
        <v>1</v>
      </c>
      <c r="AA7" s="86">
        <v>0</v>
      </c>
      <c r="AB7" s="86">
        <v>0</v>
      </c>
      <c r="AC7" s="86">
        <v>0</v>
      </c>
      <c r="AD7" s="86">
        <v>0</v>
      </c>
      <c r="AE7" s="86">
        <v>3</v>
      </c>
      <c r="AF7" s="86">
        <v>4</v>
      </c>
      <c r="AG7" s="86">
        <v>8</v>
      </c>
      <c r="AH7" s="86">
        <v>3</v>
      </c>
      <c r="AI7" s="86">
        <v>3</v>
      </c>
      <c r="AJ7" s="86">
        <v>9</v>
      </c>
      <c r="AK7" s="86">
        <v>0</v>
      </c>
      <c r="AL7" s="41">
        <v>8</v>
      </c>
      <c r="AM7" s="60">
        <v>877074</v>
      </c>
      <c r="AN7" s="64">
        <v>-49</v>
      </c>
      <c r="AO7" s="86">
        <v>-56</v>
      </c>
      <c r="AP7" s="86">
        <v>0</v>
      </c>
      <c r="AQ7" s="86">
        <v>0</v>
      </c>
      <c r="AR7" s="86">
        <v>0</v>
      </c>
      <c r="AS7" s="86">
        <v>-666</v>
      </c>
      <c r="AT7" s="41">
        <v>-771</v>
      </c>
      <c r="AU7" s="60">
        <v>876303</v>
      </c>
      <c r="AV7" s="60">
        <v>25663</v>
      </c>
      <c r="AW7" s="60">
        <v>24892</v>
      </c>
      <c r="AX7" s="60">
        <v>901966</v>
      </c>
      <c r="AY7" s="60">
        <v>-871927</v>
      </c>
      <c r="AZ7" s="60">
        <v>-847035</v>
      </c>
      <c r="BA7" s="60">
        <v>30039</v>
      </c>
      <c r="BB7" s="31">
        <v>-56</v>
      </c>
    </row>
    <row r="8" spans="1:54" ht="15" customHeight="1">
      <c r="A8" s="123">
        <v>11</v>
      </c>
      <c r="B8" s="42" t="s">
        <v>4</v>
      </c>
      <c r="C8" s="70">
        <v>17250</v>
      </c>
      <c r="D8" s="87">
        <v>773</v>
      </c>
      <c r="E8" s="87">
        <v>6061</v>
      </c>
      <c r="F8" s="87">
        <v>0</v>
      </c>
      <c r="G8" s="87">
        <v>33206</v>
      </c>
      <c r="H8" s="87">
        <v>12</v>
      </c>
      <c r="I8" s="87">
        <v>81</v>
      </c>
      <c r="J8" s="87">
        <v>723</v>
      </c>
      <c r="K8" s="87">
        <v>2</v>
      </c>
      <c r="L8" s="87">
        <v>49</v>
      </c>
      <c r="M8" s="87">
        <v>0</v>
      </c>
      <c r="N8" s="87">
        <v>0</v>
      </c>
      <c r="O8" s="87">
        <v>0</v>
      </c>
      <c r="P8" s="87">
        <v>0</v>
      </c>
      <c r="Q8" s="87">
        <v>0</v>
      </c>
      <c r="R8" s="87">
        <v>0</v>
      </c>
      <c r="S8" s="87">
        <v>0</v>
      </c>
      <c r="T8" s="87">
        <v>0</v>
      </c>
      <c r="U8" s="87">
        <v>114</v>
      </c>
      <c r="V8" s="87">
        <v>12</v>
      </c>
      <c r="W8" s="87">
        <v>0</v>
      </c>
      <c r="X8" s="87">
        <v>0</v>
      </c>
      <c r="Y8" s="87">
        <v>0</v>
      </c>
      <c r="Z8" s="87">
        <v>82</v>
      </c>
      <c r="AA8" s="87">
        <v>0</v>
      </c>
      <c r="AB8" s="87">
        <v>0</v>
      </c>
      <c r="AC8" s="87">
        <v>43</v>
      </c>
      <c r="AD8" s="87">
        <v>0</v>
      </c>
      <c r="AE8" s="87">
        <v>120</v>
      </c>
      <c r="AF8" s="87">
        <v>1778</v>
      </c>
      <c r="AG8" s="87">
        <v>6624</v>
      </c>
      <c r="AH8" s="87">
        <v>65</v>
      </c>
      <c r="AI8" s="87">
        <v>2</v>
      </c>
      <c r="AJ8" s="87">
        <v>42929</v>
      </c>
      <c r="AK8" s="87">
        <v>0</v>
      </c>
      <c r="AL8" s="42">
        <v>110</v>
      </c>
      <c r="AM8" s="68">
        <v>110036</v>
      </c>
      <c r="AN8" s="70">
        <v>8003</v>
      </c>
      <c r="AO8" s="87">
        <v>234705</v>
      </c>
      <c r="AP8" s="87">
        <v>0</v>
      </c>
      <c r="AQ8" s="87">
        <v>0</v>
      </c>
      <c r="AR8" s="87">
        <v>0</v>
      </c>
      <c r="AS8" s="87">
        <v>-1304</v>
      </c>
      <c r="AT8" s="42">
        <v>241404</v>
      </c>
      <c r="AU8" s="68">
        <v>351440</v>
      </c>
      <c r="AV8" s="68">
        <v>202356</v>
      </c>
      <c r="AW8" s="68">
        <v>443760</v>
      </c>
      <c r="AX8" s="68">
        <v>553796</v>
      </c>
      <c r="AY8" s="68">
        <v>-261378</v>
      </c>
      <c r="AZ8" s="68">
        <v>182382</v>
      </c>
      <c r="BA8" s="68">
        <v>292418</v>
      </c>
      <c r="BB8" s="31">
        <v>234705</v>
      </c>
    </row>
    <row r="9" spans="1:54" ht="15" customHeight="1">
      <c r="A9" s="122">
        <v>15</v>
      </c>
      <c r="B9" s="41" t="s">
        <v>5</v>
      </c>
      <c r="C9" s="64">
        <v>572</v>
      </c>
      <c r="D9" s="86">
        <v>55</v>
      </c>
      <c r="E9" s="86">
        <v>629</v>
      </c>
      <c r="F9" s="86">
        <v>99</v>
      </c>
      <c r="G9" s="86">
        <v>159</v>
      </c>
      <c r="H9" s="86">
        <v>4718</v>
      </c>
      <c r="I9" s="86">
        <v>351</v>
      </c>
      <c r="J9" s="86">
        <v>266</v>
      </c>
      <c r="K9" s="86">
        <v>20</v>
      </c>
      <c r="L9" s="86">
        <v>166</v>
      </c>
      <c r="M9" s="86">
        <v>283</v>
      </c>
      <c r="N9" s="86">
        <v>99</v>
      </c>
      <c r="O9" s="86">
        <v>59</v>
      </c>
      <c r="P9" s="86">
        <v>265</v>
      </c>
      <c r="Q9" s="86">
        <v>1176</v>
      </c>
      <c r="R9" s="86">
        <v>63</v>
      </c>
      <c r="S9" s="86">
        <v>210</v>
      </c>
      <c r="T9" s="86">
        <v>1512</v>
      </c>
      <c r="U9" s="86">
        <v>571</v>
      </c>
      <c r="V9" s="86">
        <v>1378</v>
      </c>
      <c r="W9" s="86">
        <v>36</v>
      </c>
      <c r="X9" s="86">
        <v>37</v>
      </c>
      <c r="Y9" s="86">
        <v>85</v>
      </c>
      <c r="Z9" s="86">
        <v>2455</v>
      </c>
      <c r="AA9" s="86">
        <v>327</v>
      </c>
      <c r="AB9" s="86">
        <v>10</v>
      </c>
      <c r="AC9" s="86">
        <v>1405</v>
      </c>
      <c r="AD9" s="86">
        <v>156</v>
      </c>
      <c r="AE9" s="86">
        <v>1206</v>
      </c>
      <c r="AF9" s="86">
        <v>78</v>
      </c>
      <c r="AG9" s="86">
        <v>2356</v>
      </c>
      <c r="AH9" s="86">
        <v>1188</v>
      </c>
      <c r="AI9" s="86">
        <v>629</v>
      </c>
      <c r="AJ9" s="86">
        <v>1801</v>
      </c>
      <c r="AK9" s="86">
        <v>221</v>
      </c>
      <c r="AL9" s="41">
        <v>18</v>
      </c>
      <c r="AM9" s="60">
        <v>24659</v>
      </c>
      <c r="AN9" s="64">
        <v>1014</v>
      </c>
      <c r="AO9" s="86">
        <v>43607</v>
      </c>
      <c r="AP9" s="86">
        <v>0</v>
      </c>
      <c r="AQ9" s="86">
        <v>8</v>
      </c>
      <c r="AR9" s="86">
        <v>3025</v>
      </c>
      <c r="AS9" s="86">
        <v>4402</v>
      </c>
      <c r="AT9" s="41">
        <v>52056</v>
      </c>
      <c r="AU9" s="60">
        <v>76715</v>
      </c>
      <c r="AV9" s="60">
        <v>12155</v>
      </c>
      <c r="AW9" s="60">
        <v>64211</v>
      </c>
      <c r="AX9" s="60">
        <v>88870</v>
      </c>
      <c r="AY9" s="60">
        <v>-69890</v>
      </c>
      <c r="AZ9" s="60">
        <v>-5679</v>
      </c>
      <c r="BA9" s="60">
        <v>18980</v>
      </c>
      <c r="BB9" s="31">
        <v>43607</v>
      </c>
    </row>
    <row r="10" spans="1:54" ht="15" customHeight="1">
      <c r="A10" s="122">
        <v>16</v>
      </c>
      <c r="B10" s="41" t="s">
        <v>6</v>
      </c>
      <c r="C10" s="64">
        <v>3688</v>
      </c>
      <c r="D10" s="86">
        <v>246</v>
      </c>
      <c r="E10" s="86">
        <v>188</v>
      </c>
      <c r="F10" s="86">
        <v>52</v>
      </c>
      <c r="G10" s="86">
        <v>5493</v>
      </c>
      <c r="H10" s="86">
        <v>136</v>
      </c>
      <c r="I10" s="86">
        <v>14778</v>
      </c>
      <c r="J10" s="86">
        <v>2581</v>
      </c>
      <c r="K10" s="86">
        <v>13</v>
      </c>
      <c r="L10" s="86">
        <v>1802</v>
      </c>
      <c r="M10" s="86">
        <v>194</v>
      </c>
      <c r="N10" s="86">
        <v>249</v>
      </c>
      <c r="O10" s="86">
        <v>113</v>
      </c>
      <c r="P10" s="86">
        <v>762</v>
      </c>
      <c r="Q10" s="86">
        <v>741</v>
      </c>
      <c r="R10" s="86">
        <v>204</v>
      </c>
      <c r="S10" s="86">
        <v>1019</v>
      </c>
      <c r="T10" s="86">
        <v>2230</v>
      </c>
      <c r="U10" s="86">
        <v>2649</v>
      </c>
      <c r="V10" s="86">
        <v>20597</v>
      </c>
      <c r="W10" s="86">
        <v>1158</v>
      </c>
      <c r="X10" s="86">
        <v>119</v>
      </c>
      <c r="Y10" s="86">
        <v>152</v>
      </c>
      <c r="Z10" s="86">
        <v>4594</v>
      </c>
      <c r="AA10" s="86">
        <v>1043</v>
      </c>
      <c r="AB10" s="86">
        <v>244</v>
      </c>
      <c r="AC10" s="86">
        <v>1149</v>
      </c>
      <c r="AD10" s="86">
        <v>3166</v>
      </c>
      <c r="AE10" s="86">
        <v>459</v>
      </c>
      <c r="AF10" s="86">
        <v>1324</v>
      </c>
      <c r="AG10" s="86">
        <v>4375</v>
      </c>
      <c r="AH10" s="86">
        <v>838</v>
      </c>
      <c r="AI10" s="86">
        <v>1453</v>
      </c>
      <c r="AJ10" s="86">
        <v>2165</v>
      </c>
      <c r="AK10" s="86">
        <v>4894</v>
      </c>
      <c r="AL10" s="41">
        <v>42</v>
      </c>
      <c r="AM10" s="60">
        <v>84910</v>
      </c>
      <c r="AN10" s="64">
        <v>661</v>
      </c>
      <c r="AO10" s="86">
        <v>3341</v>
      </c>
      <c r="AP10" s="86">
        <v>10</v>
      </c>
      <c r="AQ10" s="86">
        <v>149</v>
      </c>
      <c r="AR10" s="86">
        <v>3830</v>
      </c>
      <c r="AS10" s="86">
        <v>322</v>
      </c>
      <c r="AT10" s="41">
        <v>8313</v>
      </c>
      <c r="AU10" s="60">
        <v>93223</v>
      </c>
      <c r="AV10" s="60">
        <v>54908</v>
      </c>
      <c r="AW10" s="60">
        <v>63221</v>
      </c>
      <c r="AX10" s="60">
        <v>148131</v>
      </c>
      <c r="AY10" s="60">
        <v>-81790</v>
      </c>
      <c r="AZ10" s="60">
        <v>-18569</v>
      </c>
      <c r="BA10" s="60">
        <v>66341</v>
      </c>
      <c r="BB10" s="31">
        <v>3341</v>
      </c>
    </row>
    <row r="11" spans="1:54" ht="15" customHeight="1">
      <c r="A11" s="122">
        <v>20</v>
      </c>
      <c r="B11" s="41" t="s">
        <v>7</v>
      </c>
      <c r="C11" s="64">
        <v>8469</v>
      </c>
      <c r="D11" s="86">
        <v>11</v>
      </c>
      <c r="E11" s="86">
        <v>739</v>
      </c>
      <c r="F11" s="86">
        <v>711</v>
      </c>
      <c r="G11" s="86">
        <v>1679</v>
      </c>
      <c r="H11" s="86">
        <v>1820</v>
      </c>
      <c r="I11" s="86">
        <v>1462</v>
      </c>
      <c r="J11" s="86">
        <v>306217</v>
      </c>
      <c r="K11" s="86">
        <v>377</v>
      </c>
      <c r="L11" s="86">
        <v>1274</v>
      </c>
      <c r="M11" s="86">
        <v>3673</v>
      </c>
      <c r="N11" s="86">
        <v>1407</v>
      </c>
      <c r="O11" s="86">
        <v>496</v>
      </c>
      <c r="P11" s="86">
        <v>2714</v>
      </c>
      <c r="Q11" s="86">
        <v>3394</v>
      </c>
      <c r="R11" s="86">
        <v>283</v>
      </c>
      <c r="S11" s="86">
        <v>3178</v>
      </c>
      <c r="T11" s="86">
        <v>7435</v>
      </c>
      <c r="U11" s="86">
        <v>16086</v>
      </c>
      <c r="V11" s="86">
        <v>2370</v>
      </c>
      <c r="W11" s="86">
        <v>160</v>
      </c>
      <c r="X11" s="86">
        <v>354</v>
      </c>
      <c r="Y11" s="86">
        <v>628</v>
      </c>
      <c r="Z11" s="86">
        <v>6</v>
      </c>
      <c r="AA11" s="86">
        <v>4</v>
      </c>
      <c r="AB11" s="86">
        <v>18</v>
      </c>
      <c r="AC11" s="86">
        <v>170</v>
      </c>
      <c r="AD11" s="86">
        <v>287</v>
      </c>
      <c r="AE11" s="86">
        <v>332</v>
      </c>
      <c r="AF11" s="86">
        <v>707</v>
      </c>
      <c r="AG11" s="86">
        <v>92564</v>
      </c>
      <c r="AH11" s="86">
        <v>110</v>
      </c>
      <c r="AI11" s="86">
        <v>1160</v>
      </c>
      <c r="AJ11" s="86">
        <v>2103</v>
      </c>
      <c r="AK11" s="86">
        <v>106</v>
      </c>
      <c r="AL11" s="41">
        <v>262</v>
      </c>
      <c r="AM11" s="60">
        <v>462766</v>
      </c>
      <c r="AN11" s="64">
        <v>1588</v>
      </c>
      <c r="AO11" s="86">
        <v>21495</v>
      </c>
      <c r="AP11" s="86">
        <v>0</v>
      </c>
      <c r="AQ11" s="86">
        <v>0</v>
      </c>
      <c r="AR11" s="86">
        <v>0</v>
      </c>
      <c r="AS11" s="86">
        <v>-2876</v>
      </c>
      <c r="AT11" s="41">
        <v>20207</v>
      </c>
      <c r="AU11" s="60">
        <v>482973</v>
      </c>
      <c r="AV11" s="60">
        <v>581469</v>
      </c>
      <c r="AW11" s="60">
        <v>601676</v>
      </c>
      <c r="AX11" s="60">
        <v>1064442</v>
      </c>
      <c r="AY11" s="60">
        <v>-323387</v>
      </c>
      <c r="AZ11" s="60">
        <v>278289</v>
      </c>
      <c r="BA11" s="60">
        <v>741055</v>
      </c>
      <c r="BB11" s="31">
        <v>21495</v>
      </c>
    </row>
    <row r="12" spans="1:54" ht="15" customHeight="1">
      <c r="A12" s="122">
        <v>21</v>
      </c>
      <c r="B12" s="41" t="s">
        <v>8</v>
      </c>
      <c r="C12" s="64">
        <v>1059</v>
      </c>
      <c r="D12" s="86">
        <v>378</v>
      </c>
      <c r="E12" s="86">
        <v>1421</v>
      </c>
      <c r="F12" s="86">
        <v>642</v>
      </c>
      <c r="G12" s="86">
        <v>671</v>
      </c>
      <c r="H12" s="86">
        <v>62</v>
      </c>
      <c r="I12" s="86">
        <v>246</v>
      </c>
      <c r="J12" s="86">
        <v>180097</v>
      </c>
      <c r="K12" s="86">
        <v>31345</v>
      </c>
      <c r="L12" s="86">
        <v>2018</v>
      </c>
      <c r="M12" s="86">
        <v>57567</v>
      </c>
      <c r="N12" s="86">
        <v>1335</v>
      </c>
      <c r="O12" s="86">
        <v>130</v>
      </c>
      <c r="P12" s="86">
        <v>153</v>
      </c>
      <c r="Q12" s="86">
        <v>366</v>
      </c>
      <c r="R12" s="86">
        <v>24</v>
      </c>
      <c r="S12" s="86">
        <v>32</v>
      </c>
      <c r="T12" s="86">
        <v>687</v>
      </c>
      <c r="U12" s="86">
        <v>377</v>
      </c>
      <c r="V12" s="86">
        <v>7275</v>
      </c>
      <c r="W12" s="86">
        <v>21251</v>
      </c>
      <c r="X12" s="86">
        <v>490</v>
      </c>
      <c r="Y12" s="86">
        <v>511</v>
      </c>
      <c r="Z12" s="86">
        <v>939</v>
      </c>
      <c r="AA12" s="86">
        <v>110</v>
      </c>
      <c r="AB12" s="86">
        <v>189</v>
      </c>
      <c r="AC12" s="86">
        <v>52003</v>
      </c>
      <c r="AD12" s="86">
        <v>186</v>
      </c>
      <c r="AE12" s="86">
        <v>3921</v>
      </c>
      <c r="AF12" s="86">
        <v>602</v>
      </c>
      <c r="AG12" s="86">
        <v>1685</v>
      </c>
      <c r="AH12" s="86">
        <v>161</v>
      </c>
      <c r="AI12" s="86">
        <v>678</v>
      </c>
      <c r="AJ12" s="86">
        <v>1907</v>
      </c>
      <c r="AK12" s="86">
        <v>0</v>
      </c>
      <c r="AL12" s="41">
        <v>701</v>
      </c>
      <c r="AM12" s="60">
        <v>371219</v>
      </c>
      <c r="AN12" s="64">
        <v>145</v>
      </c>
      <c r="AO12" s="86">
        <v>53433</v>
      </c>
      <c r="AP12" s="86">
        <v>0</v>
      </c>
      <c r="AQ12" s="86">
        <v>0</v>
      </c>
      <c r="AR12" s="86">
        <v>0</v>
      </c>
      <c r="AS12" s="86">
        <v>-4395</v>
      </c>
      <c r="AT12" s="41">
        <v>49183</v>
      </c>
      <c r="AU12" s="60">
        <v>420402</v>
      </c>
      <c r="AV12" s="60">
        <v>416406</v>
      </c>
      <c r="AW12" s="60">
        <v>465589</v>
      </c>
      <c r="AX12" s="60">
        <v>836808</v>
      </c>
      <c r="AY12" s="60">
        <v>-281191</v>
      </c>
      <c r="AZ12" s="60">
        <v>184398</v>
      </c>
      <c r="BA12" s="60">
        <v>555617</v>
      </c>
      <c r="BB12" s="31">
        <v>53433</v>
      </c>
    </row>
    <row r="13" spans="1:54" ht="15" customHeight="1">
      <c r="A13" s="123">
        <v>25</v>
      </c>
      <c r="B13" s="42" t="s">
        <v>9</v>
      </c>
      <c r="C13" s="70">
        <v>347</v>
      </c>
      <c r="D13" s="87">
        <v>21</v>
      </c>
      <c r="E13" s="87">
        <v>1</v>
      </c>
      <c r="F13" s="87">
        <v>5</v>
      </c>
      <c r="G13" s="87">
        <v>1974</v>
      </c>
      <c r="H13" s="87">
        <v>20</v>
      </c>
      <c r="I13" s="87">
        <v>203</v>
      </c>
      <c r="J13" s="87">
        <v>1747</v>
      </c>
      <c r="K13" s="87">
        <v>50</v>
      </c>
      <c r="L13" s="87">
        <v>5526</v>
      </c>
      <c r="M13" s="87">
        <v>4888</v>
      </c>
      <c r="N13" s="87">
        <v>443</v>
      </c>
      <c r="O13" s="87">
        <v>180</v>
      </c>
      <c r="P13" s="87">
        <v>2718</v>
      </c>
      <c r="Q13" s="87">
        <v>5099</v>
      </c>
      <c r="R13" s="87">
        <v>191</v>
      </c>
      <c r="S13" s="87">
        <v>1134</v>
      </c>
      <c r="T13" s="87">
        <v>3413</v>
      </c>
      <c r="U13" s="87">
        <v>336</v>
      </c>
      <c r="V13" s="87">
        <v>25085</v>
      </c>
      <c r="W13" s="87">
        <v>13</v>
      </c>
      <c r="X13" s="87">
        <v>183</v>
      </c>
      <c r="Y13" s="87">
        <v>22</v>
      </c>
      <c r="Z13" s="87">
        <v>121</v>
      </c>
      <c r="AA13" s="87">
        <v>2</v>
      </c>
      <c r="AB13" s="87">
        <v>38</v>
      </c>
      <c r="AC13" s="87">
        <v>37</v>
      </c>
      <c r="AD13" s="87">
        <v>1</v>
      </c>
      <c r="AE13" s="87">
        <v>62</v>
      </c>
      <c r="AF13" s="87">
        <v>506</v>
      </c>
      <c r="AG13" s="87">
        <v>594</v>
      </c>
      <c r="AH13" s="87">
        <v>22</v>
      </c>
      <c r="AI13" s="87">
        <v>197</v>
      </c>
      <c r="AJ13" s="87">
        <v>523</v>
      </c>
      <c r="AK13" s="87">
        <v>57</v>
      </c>
      <c r="AL13" s="42">
        <v>171</v>
      </c>
      <c r="AM13" s="68">
        <v>55930</v>
      </c>
      <c r="AN13" s="70">
        <v>109</v>
      </c>
      <c r="AO13" s="87">
        <v>1012</v>
      </c>
      <c r="AP13" s="87">
        <v>0</v>
      </c>
      <c r="AQ13" s="87">
        <v>0</v>
      </c>
      <c r="AR13" s="87">
        <v>0</v>
      </c>
      <c r="AS13" s="87">
        <v>27</v>
      </c>
      <c r="AT13" s="42">
        <v>1148</v>
      </c>
      <c r="AU13" s="68">
        <v>57078</v>
      </c>
      <c r="AV13" s="68">
        <v>66406</v>
      </c>
      <c r="AW13" s="68">
        <v>67554</v>
      </c>
      <c r="AX13" s="68">
        <v>123484</v>
      </c>
      <c r="AY13" s="68">
        <v>-30705</v>
      </c>
      <c r="AZ13" s="68">
        <v>36849</v>
      </c>
      <c r="BA13" s="68">
        <v>92779</v>
      </c>
      <c r="BB13" s="31">
        <v>1012</v>
      </c>
    </row>
    <row r="14" spans="1:54" ht="15" customHeight="1">
      <c r="A14" s="122">
        <v>26</v>
      </c>
      <c r="B14" s="41" t="s">
        <v>10</v>
      </c>
      <c r="C14" s="64">
        <v>5</v>
      </c>
      <c r="D14" s="86">
        <v>1</v>
      </c>
      <c r="E14" s="86">
        <v>17</v>
      </c>
      <c r="F14" s="86">
        <v>35</v>
      </c>
      <c r="G14" s="86">
        <v>0</v>
      </c>
      <c r="H14" s="86">
        <v>7</v>
      </c>
      <c r="I14" s="86">
        <v>365</v>
      </c>
      <c r="J14" s="86">
        <v>1</v>
      </c>
      <c r="K14" s="86">
        <v>0</v>
      </c>
      <c r="L14" s="86">
        <v>614</v>
      </c>
      <c r="M14" s="86">
        <v>708294</v>
      </c>
      <c r="N14" s="86">
        <v>138</v>
      </c>
      <c r="O14" s="86">
        <v>13179</v>
      </c>
      <c r="P14" s="86">
        <v>11518</v>
      </c>
      <c r="Q14" s="86">
        <v>178</v>
      </c>
      <c r="R14" s="86">
        <v>1348</v>
      </c>
      <c r="S14" s="86">
        <v>4097</v>
      </c>
      <c r="T14" s="86">
        <v>55592</v>
      </c>
      <c r="U14" s="86">
        <v>276</v>
      </c>
      <c r="V14" s="86">
        <v>10859</v>
      </c>
      <c r="W14" s="86">
        <v>0</v>
      </c>
      <c r="X14" s="86">
        <v>1</v>
      </c>
      <c r="Y14" s="86">
        <v>0</v>
      </c>
      <c r="Z14" s="86">
        <v>0</v>
      </c>
      <c r="AA14" s="86">
        <v>0</v>
      </c>
      <c r="AB14" s="86">
        <v>0</v>
      </c>
      <c r="AC14" s="86">
        <v>5</v>
      </c>
      <c r="AD14" s="86">
        <v>0</v>
      </c>
      <c r="AE14" s="86">
        <v>11</v>
      </c>
      <c r="AF14" s="86">
        <v>0</v>
      </c>
      <c r="AG14" s="86">
        <v>2</v>
      </c>
      <c r="AH14" s="86">
        <v>0</v>
      </c>
      <c r="AI14" s="86">
        <v>35</v>
      </c>
      <c r="AJ14" s="86">
        <v>7</v>
      </c>
      <c r="AK14" s="86">
        <v>0</v>
      </c>
      <c r="AL14" s="41">
        <v>176</v>
      </c>
      <c r="AM14" s="60">
        <v>806761</v>
      </c>
      <c r="AN14" s="64">
        <v>0</v>
      </c>
      <c r="AO14" s="86">
        <v>-315</v>
      </c>
      <c r="AP14" s="86">
        <v>0</v>
      </c>
      <c r="AQ14" s="86">
        <v>-244</v>
      </c>
      <c r="AR14" s="86">
        <v>-1364</v>
      </c>
      <c r="AS14" s="86">
        <v>9974</v>
      </c>
      <c r="AT14" s="41">
        <v>8051</v>
      </c>
      <c r="AU14" s="60">
        <v>814812</v>
      </c>
      <c r="AV14" s="60">
        <v>765447</v>
      </c>
      <c r="AW14" s="60">
        <v>773498</v>
      </c>
      <c r="AX14" s="60">
        <v>1580259</v>
      </c>
      <c r="AY14" s="60">
        <v>-186432</v>
      </c>
      <c r="AZ14" s="60">
        <v>587066</v>
      </c>
      <c r="BA14" s="60">
        <v>1393827</v>
      </c>
      <c r="BB14" s="31">
        <v>-315</v>
      </c>
    </row>
    <row r="15" spans="1:54" ht="15" customHeight="1">
      <c r="A15" s="122">
        <v>27</v>
      </c>
      <c r="B15" s="41" t="s">
        <v>11</v>
      </c>
      <c r="C15" s="64">
        <v>0</v>
      </c>
      <c r="D15" s="86">
        <v>0</v>
      </c>
      <c r="E15" s="86">
        <v>0</v>
      </c>
      <c r="F15" s="86">
        <v>21</v>
      </c>
      <c r="G15" s="86">
        <v>299</v>
      </c>
      <c r="H15" s="86">
        <v>0</v>
      </c>
      <c r="I15" s="86">
        <v>109</v>
      </c>
      <c r="J15" s="86">
        <v>1372</v>
      </c>
      <c r="K15" s="86">
        <v>6</v>
      </c>
      <c r="L15" s="86">
        <v>929</v>
      </c>
      <c r="M15" s="86">
        <v>2411</v>
      </c>
      <c r="N15" s="86">
        <v>42110</v>
      </c>
      <c r="O15" s="86">
        <v>2733</v>
      </c>
      <c r="P15" s="86">
        <v>5460</v>
      </c>
      <c r="Q15" s="86">
        <v>8379</v>
      </c>
      <c r="R15" s="86">
        <v>1495</v>
      </c>
      <c r="S15" s="86">
        <v>9519</v>
      </c>
      <c r="T15" s="86">
        <v>10871</v>
      </c>
      <c r="U15" s="86">
        <v>345</v>
      </c>
      <c r="V15" s="86">
        <v>4454</v>
      </c>
      <c r="W15" s="86">
        <v>80</v>
      </c>
      <c r="X15" s="86">
        <v>10</v>
      </c>
      <c r="Y15" s="86">
        <v>0</v>
      </c>
      <c r="Z15" s="86">
        <v>7</v>
      </c>
      <c r="AA15" s="86">
        <v>0</v>
      </c>
      <c r="AB15" s="86">
        <v>0</v>
      </c>
      <c r="AC15" s="86">
        <v>20</v>
      </c>
      <c r="AD15" s="86">
        <v>21</v>
      </c>
      <c r="AE15" s="86">
        <v>74</v>
      </c>
      <c r="AF15" s="86">
        <v>5</v>
      </c>
      <c r="AG15" s="86">
        <v>899</v>
      </c>
      <c r="AH15" s="86">
        <v>10</v>
      </c>
      <c r="AI15" s="86">
        <v>109</v>
      </c>
      <c r="AJ15" s="86">
        <v>136</v>
      </c>
      <c r="AK15" s="86">
        <v>11</v>
      </c>
      <c r="AL15" s="41">
        <v>138</v>
      </c>
      <c r="AM15" s="60">
        <v>92033</v>
      </c>
      <c r="AN15" s="64">
        <v>12</v>
      </c>
      <c r="AO15" s="86">
        <v>-1</v>
      </c>
      <c r="AP15" s="86">
        <v>0</v>
      </c>
      <c r="AQ15" s="86">
        <v>0</v>
      </c>
      <c r="AR15" s="86">
        <v>-1663</v>
      </c>
      <c r="AS15" s="86">
        <v>-2011</v>
      </c>
      <c r="AT15" s="41">
        <v>-3663</v>
      </c>
      <c r="AU15" s="60">
        <v>88370</v>
      </c>
      <c r="AV15" s="60">
        <v>490930</v>
      </c>
      <c r="AW15" s="60">
        <v>487267</v>
      </c>
      <c r="AX15" s="60">
        <v>579300</v>
      </c>
      <c r="AY15" s="60">
        <v>-70020</v>
      </c>
      <c r="AZ15" s="60">
        <v>417247</v>
      </c>
      <c r="BA15" s="60">
        <v>509280</v>
      </c>
      <c r="BB15" s="31">
        <v>-1</v>
      </c>
    </row>
    <row r="16" spans="1:54" ht="15" customHeight="1">
      <c r="A16" s="122">
        <v>28</v>
      </c>
      <c r="B16" s="41" t="s">
        <v>12</v>
      </c>
      <c r="C16" s="64">
        <v>187</v>
      </c>
      <c r="D16" s="86">
        <v>16</v>
      </c>
      <c r="E16" s="86">
        <v>82</v>
      </c>
      <c r="F16" s="86">
        <v>391</v>
      </c>
      <c r="G16" s="86">
        <v>6022</v>
      </c>
      <c r="H16" s="86">
        <v>36</v>
      </c>
      <c r="I16" s="86">
        <v>752</v>
      </c>
      <c r="J16" s="86">
        <v>1904</v>
      </c>
      <c r="K16" s="86">
        <v>328</v>
      </c>
      <c r="L16" s="86">
        <v>731</v>
      </c>
      <c r="M16" s="86">
        <v>121</v>
      </c>
      <c r="N16" s="86">
        <v>157</v>
      </c>
      <c r="O16" s="86">
        <v>3037</v>
      </c>
      <c r="P16" s="86">
        <v>5014</v>
      </c>
      <c r="Q16" s="86">
        <v>2922</v>
      </c>
      <c r="R16" s="86">
        <v>995</v>
      </c>
      <c r="S16" s="86">
        <v>5422</v>
      </c>
      <c r="T16" s="86">
        <v>10528</v>
      </c>
      <c r="U16" s="86">
        <v>869</v>
      </c>
      <c r="V16" s="86">
        <v>42066</v>
      </c>
      <c r="W16" s="86">
        <v>116</v>
      </c>
      <c r="X16" s="86">
        <v>30</v>
      </c>
      <c r="Y16" s="86">
        <v>7</v>
      </c>
      <c r="Z16" s="86">
        <v>1622</v>
      </c>
      <c r="AA16" s="86">
        <v>27</v>
      </c>
      <c r="AB16" s="86">
        <v>174</v>
      </c>
      <c r="AC16" s="86">
        <v>828</v>
      </c>
      <c r="AD16" s="86">
        <v>111</v>
      </c>
      <c r="AE16" s="86">
        <v>1613</v>
      </c>
      <c r="AF16" s="86">
        <v>41</v>
      </c>
      <c r="AG16" s="86">
        <v>252</v>
      </c>
      <c r="AH16" s="86">
        <v>113</v>
      </c>
      <c r="AI16" s="86">
        <v>333</v>
      </c>
      <c r="AJ16" s="86">
        <v>773</v>
      </c>
      <c r="AK16" s="86">
        <v>4</v>
      </c>
      <c r="AL16" s="41">
        <v>210</v>
      </c>
      <c r="AM16" s="60">
        <v>87834</v>
      </c>
      <c r="AN16" s="64">
        <v>276</v>
      </c>
      <c r="AO16" s="86">
        <v>1999</v>
      </c>
      <c r="AP16" s="86">
        <v>2</v>
      </c>
      <c r="AQ16" s="86">
        <v>149</v>
      </c>
      <c r="AR16" s="86">
        <v>4488</v>
      </c>
      <c r="AS16" s="86">
        <v>-1139</v>
      </c>
      <c r="AT16" s="41">
        <v>5775</v>
      </c>
      <c r="AU16" s="60">
        <v>93609</v>
      </c>
      <c r="AV16" s="60">
        <v>26710</v>
      </c>
      <c r="AW16" s="60">
        <v>32485</v>
      </c>
      <c r="AX16" s="60">
        <v>120319</v>
      </c>
      <c r="AY16" s="60">
        <v>-68793</v>
      </c>
      <c r="AZ16" s="60">
        <v>-36308</v>
      </c>
      <c r="BA16" s="60">
        <v>51526</v>
      </c>
      <c r="BB16" s="31">
        <v>1999</v>
      </c>
    </row>
    <row r="17" spans="1:54" ht="15" customHeight="1">
      <c r="A17" s="122">
        <v>29</v>
      </c>
      <c r="B17" s="41" t="s">
        <v>13</v>
      </c>
      <c r="C17" s="64">
        <v>40</v>
      </c>
      <c r="D17" s="86">
        <v>10</v>
      </c>
      <c r="E17" s="86">
        <v>1</v>
      </c>
      <c r="F17" s="86">
        <v>80</v>
      </c>
      <c r="G17" s="86">
        <v>0</v>
      </c>
      <c r="H17" s="86">
        <v>0</v>
      </c>
      <c r="I17" s="86">
        <v>132</v>
      </c>
      <c r="J17" s="86">
        <v>4</v>
      </c>
      <c r="K17" s="86">
        <v>6</v>
      </c>
      <c r="L17" s="86">
        <v>412</v>
      </c>
      <c r="M17" s="86">
        <v>24</v>
      </c>
      <c r="N17" s="86">
        <v>3</v>
      </c>
      <c r="O17" s="86">
        <v>126</v>
      </c>
      <c r="P17" s="86">
        <v>44338</v>
      </c>
      <c r="Q17" s="86">
        <v>1263</v>
      </c>
      <c r="R17" s="86">
        <v>371</v>
      </c>
      <c r="S17" s="86">
        <v>2131</v>
      </c>
      <c r="T17" s="86">
        <v>8858</v>
      </c>
      <c r="U17" s="86">
        <v>250</v>
      </c>
      <c r="V17" s="86">
        <v>3151</v>
      </c>
      <c r="W17" s="86">
        <v>0</v>
      </c>
      <c r="X17" s="86">
        <v>451</v>
      </c>
      <c r="Y17" s="86">
        <v>1</v>
      </c>
      <c r="Z17" s="86">
        <v>594</v>
      </c>
      <c r="AA17" s="86">
        <v>2</v>
      </c>
      <c r="AB17" s="86">
        <v>0</v>
      </c>
      <c r="AC17" s="86">
        <v>73</v>
      </c>
      <c r="AD17" s="86">
        <v>18</v>
      </c>
      <c r="AE17" s="86">
        <v>1296</v>
      </c>
      <c r="AF17" s="86">
        <v>0</v>
      </c>
      <c r="AG17" s="86">
        <v>7644</v>
      </c>
      <c r="AH17" s="86">
        <v>0</v>
      </c>
      <c r="AI17" s="86">
        <v>6429</v>
      </c>
      <c r="AJ17" s="86">
        <v>357</v>
      </c>
      <c r="AK17" s="86">
        <v>280</v>
      </c>
      <c r="AL17" s="41">
        <v>0</v>
      </c>
      <c r="AM17" s="60">
        <v>78345</v>
      </c>
      <c r="AN17" s="64">
        <v>22</v>
      </c>
      <c r="AO17" s="86">
        <v>739</v>
      </c>
      <c r="AP17" s="86">
        <v>1</v>
      </c>
      <c r="AQ17" s="86">
        <v>6495</v>
      </c>
      <c r="AR17" s="86">
        <v>209747</v>
      </c>
      <c r="AS17" s="86">
        <v>2647</v>
      </c>
      <c r="AT17" s="41">
        <v>219651</v>
      </c>
      <c r="AU17" s="60">
        <v>297996</v>
      </c>
      <c r="AV17" s="60">
        <v>204624</v>
      </c>
      <c r="AW17" s="60">
        <v>424275</v>
      </c>
      <c r="AX17" s="60">
        <v>502620</v>
      </c>
      <c r="AY17" s="60">
        <v>-263317</v>
      </c>
      <c r="AZ17" s="60">
        <v>160958</v>
      </c>
      <c r="BA17" s="60">
        <v>239303</v>
      </c>
      <c r="BB17" s="31">
        <v>739</v>
      </c>
    </row>
    <row r="18" spans="1:54" ht="15" customHeight="1">
      <c r="A18" s="123">
        <v>32</v>
      </c>
      <c r="B18" s="42" t="s">
        <v>16</v>
      </c>
      <c r="C18" s="70">
        <v>0</v>
      </c>
      <c r="D18" s="87">
        <v>0</v>
      </c>
      <c r="E18" s="87">
        <v>0</v>
      </c>
      <c r="F18" s="87">
        <v>2</v>
      </c>
      <c r="G18" s="87">
        <v>0</v>
      </c>
      <c r="H18" s="87">
        <v>0</v>
      </c>
      <c r="I18" s="87">
        <v>0</v>
      </c>
      <c r="J18" s="87">
        <v>1</v>
      </c>
      <c r="K18" s="87">
        <v>0</v>
      </c>
      <c r="L18" s="87">
        <v>0</v>
      </c>
      <c r="M18" s="87">
        <v>1</v>
      </c>
      <c r="N18" s="87">
        <v>22</v>
      </c>
      <c r="O18" s="87">
        <v>57</v>
      </c>
      <c r="P18" s="87">
        <v>19111</v>
      </c>
      <c r="Q18" s="87">
        <v>51800</v>
      </c>
      <c r="R18" s="87">
        <v>4324</v>
      </c>
      <c r="S18" s="87">
        <v>57194</v>
      </c>
      <c r="T18" s="87">
        <v>4305</v>
      </c>
      <c r="U18" s="87">
        <v>17</v>
      </c>
      <c r="V18" s="87">
        <v>137</v>
      </c>
      <c r="W18" s="87">
        <v>2</v>
      </c>
      <c r="X18" s="87">
        <v>1</v>
      </c>
      <c r="Y18" s="87">
        <v>0</v>
      </c>
      <c r="Z18" s="87">
        <v>15</v>
      </c>
      <c r="AA18" s="87">
        <v>10</v>
      </c>
      <c r="AB18" s="87">
        <v>0</v>
      </c>
      <c r="AC18" s="87">
        <v>1</v>
      </c>
      <c r="AD18" s="87">
        <v>194</v>
      </c>
      <c r="AE18" s="87">
        <v>809</v>
      </c>
      <c r="AF18" s="87">
        <v>121</v>
      </c>
      <c r="AG18" s="87">
        <v>4</v>
      </c>
      <c r="AH18" s="87">
        <v>0</v>
      </c>
      <c r="AI18" s="87">
        <v>3175</v>
      </c>
      <c r="AJ18" s="87">
        <v>2</v>
      </c>
      <c r="AK18" s="87">
        <v>408</v>
      </c>
      <c r="AL18" s="42">
        <v>0</v>
      </c>
      <c r="AM18" s="68">
        <v>141713</v>
      </c>
      <c r="AN18" s="70">
        <v>5</v>
      </c>
      <c r="AO18" s="87">
        <v>747</v>
      </c>
      <c r="AP18" s="87">
        <v>0</v>
      </c>
      <c r="AQ18" s="87">
        <v>0</v>
      </c>
      <c r="AR18" s="87">
        <v>0</v>
      </c>
      <c r="AS18" s="87">
        <v>-5456</v>
      </c>
      <c r="AT18" s="42">
        <v>-4704</v>
      </c>
      <c r="AU18" s="68">
        <v>137009</v>
      </c>
      <c r="AV18" s="68">
        <v>198209</v>
      </c>
      <c r="AW18" s="68">
        <v>193505</v>
      </c>
      <c r="AX18" s="68">
        <v>335218</v>
      </c>
      <c r="AY18" s="68">
        <v>-122015</v>
      </c>
      <c r="AZ18" s="68">
        <v>71490</v>
      </c>
      <c r="BA18" s="68">
        <v>213203</v>
      </c>
      <c r="BB18" s="31">
        <v>747</v>
      </c>
    </row>
    <row r="19" spans="1:54" ht="15" customHeight="1">
      <c r="A19" s="122">
        <v>33</v>
      </c>
      <c r="B19" s="41" t="s">
        <v>14</v>
      </c>
      <c r="C19" s="64">
        <v>5</v>
      </c>
      <c r="D19" s="86">
        <v>0</v>
      </c>
      <c r="E19" s="86">
        <v>34</v>
      </c>
      <c r="F19" s="86">
        <v>32</v>
      </c>
      <c r="G19" s="86">
        <v>0</v>
      </c>
      <c r="H19" s="86">
        <v>0</v>
      </c>
      <c r="I19" s="86">
        <v>12</v>
      </c>
      <c r="J19" s="86">
        <v>0</v>
      </c>
      <c r="K19" s="86">
        <v>0</v>
      </c>
      <c r="L19" s="86">
        <v>5</v>
      </c>
      <c r="M19" s="86">
        <v>0</v>
      </c>
      <c r="N19" s="86">
        <v>2</v>
      </c>
      <c r="O19" s="86">
        <v>26</v>
      </c>
      <c r="P19" s="86">
        <v>4777</v>
      </c>
      <c r="Q19" s="86">
        <v>4341</v>
      </c>
      <c r="R19" s="86">
        <v>4215</v>
      </c>
      <c r="S19" s="86">
        <v>4125</v>
      </c>
      <c r="T19" s="86">
        <v>15840</v>
      </c>
      <c r="U19" s="86">
        <v>10</v>
      </c>
      <c r="V19" s="86">
        <v>3717</v>
      </c>
      <c r="W19" s="86">
        <v>1</v>
      </c>
      <c r="X19" s="86">
        <v>8</v>
      </c>
      <c r="Y19" s="86">
        <v>0</v>
      </c>
      <c r="Z19" s="86">
        <v>123</v>
      </c>
      <c r="AA19" s="86">
        <v>1</v>
      </c>
      <c r="AB19" s="86">
        <v>6</v>
      </c>
      <c r="AC19" s="86">
        <v>97</v>
      </c>
      <c r="AD19" s="86">
        <v>29</v>
      </c>
      <c r="AE19" s="86">
        <v>673</v>
      </c>
      <c r="AF19" s="86">
        <v>175</v>
      </c>
      <c r="AG19" s="86">
        <v>52</v>
      </c>
      <c r="AH19" s="86">
        <v>0</v>
      </c>
      <c r="AI19" s="86">
        <v>1817</v>
      </c>
      <c r="AJ19" s="86">
        <v>67</v>
      </c>
      <c r="AK19" s="86">
        <v>0</v>
      </c>
      <c r="AL19" s="41">
        <v>42</v>
      </c>
      <c r="AM19" s="60">
        <v>40232</v>
      </c>
      <c r="AN19" s="64">
        <v>608</v>
      </c>
      <c r="AO19" s="86">
        <v>22390</v>
      </c>
      <c r="AP19" s="86">
        <v>0</v>
      </c>
      <c r="AQ19" s="86">
        <v>2951</v>
      </c>
      <c r="AR19" s="86">
        <v>58518</v>
      </c>
      <c r="AS19" s="86">
        <v>2067</v>
      </c>
      <c r="AT19" s="41">
        <v>86534</v>
      </c>
      <c r="AU19" s="60">
        <v>126766</v>
      </c>
      <c r="AV19" s="60">
        <v>24406</v>
      </c>
      <c r="AW19" s="60">
        <v>110940</v>
      </c>
      <c r="AX19" s="60">
        <v>151172</v>
      </c>
      <c r="AY19" s="60">
        <v>-118439</v>
      </c>
      <c r="AZ19" s="60">
        <v>-7499</v>
      </c>
      <c r="BA19" s="60">
        <v>32733</v>
      </c>
      <c r="BB19" s="31">
        <v>22390</v>
      </c>
    </row>
    <row r="20" spans="1:54" ht="15" customHeight="1">
      <c r="A20" s="122">
        <v>34</v>
      </c>
      <c r="B20" s="41" t="s">
        <v>15</v>
      </c>
      <c r="C20" s="64">
        <v>0</v>
      </c>
      <c r="D20" s="86">
        <v>5</v>
      </c>
      <c r="E20" s="86">
        <v>1</v>
      </c>
      <c r="F20" s="86">
        <v>0</v>
      </c>
      <c r="G20" s="86">
        <v>12</v>
      </c>
      <c r="H20" s="86">
        <v>0</v>
      </c>
      <c r="I20" s="86">
        <v>0</v>
      </c>
      <c r="J20" s="86">
        <v>9</v>
      </c>
      <c r="K20" s="86">
        <v>1</v>
      </c>
      <c r="L20" s="86">
        <v>1</v>
      </c>
      <c r="M20" s="86">
        <v>0</v>
      </c>
      <c r="N20" s="86">
        <v>0</v>
      </c>
      <c r="O20" s="86">
        <v>3</v>
      </c>
      <c r="P20" s="86">
        <v>178</v>
      </c>
      <c r="Q20" s="86">
        <v>26</v>
      </c>
      <c r="R20" s="86">
        <v>1</v>
      </c>
      <c r="S20" s="86">
        <v>6697</v>
      </c>
      <c r="T20" s="86">
        <v>5620</v>
      </c>
      <c r="U20" s="86">
        <v>2</v>
      </c>
      <c r="V20" s="86">
        <v>772</v>
      </c>
      <c r="W20" s="86">
        <v>5</v>
      </c>
      <c r="X20" s="86">
        <v>0</v>
      </c>
      <c r="Y20" s="86">
        <v>1</v>
      </c>
      <c r="Z20" s="86">
        <v>177</v>
      </c>
      <c r="AA20" s="86">
        <v>32</v>
      </c>
      <c r="AB20" s="86">
        <v>30</v>
      </c>
      <c r="AC20" s="86">
        <v>50</v>
      </c>
      <c r="AD20" s="86">
        <v>39</v>
      </c>
      <c r="AE20" s="86">
        <v>614</v>
      </c>
      <c r="AF20" s="86">
        <v>13</v>
      </c>
      <c r="AG20" s="86">
        <v>22</v>
      </c>
      <c r="AH20" s="86">
        <v>4</v>
      </c>
      <c r="AI20" s="86">
        <v>431</v>
      </c>
      <c r="AJ20" s="86">
        <v>53</v>
      </c>
      <c r="AK20" s="86">
        <v>0</v>
      </c>
      <c r="AL20" s="41">
        <v>0</v>
      </c>
      <c r="AM20" s="60">
        <v>14799</v>
      </c>
      <c r="AN20" s="64">
        <v>343</v>
      </c>
      <c r="AO20" s="86">
        <v>20668</v>
      </c>
      <c r="AP20" s="86">
        <v>0</v>
      </c>
      <c r="AQ20" s="86">
        <v>8341</v>
      </c>
      <c r="AR20" s="86">
        <v>20938</v>
      </c>
      <c r="AS20" s="86">
        <v>-289</v>
      </c>
      <c r="AT20" s="41">
        <v>50001</v>
      </c>
      <c r="AU20" s="60">
        <v>64800</v>
      </c>
      <c r="AV20" s="60">
        <v>203591</v>
      </c>
      <c r="AW20" s="60">
        <v>253592</v>
      </c>
      <c r="AX20" s="60">
        <v>268391</v>
      </c>
      <c r="AY20" s="60">
        <v>-60820</v>
      </c>
      <c r="AZ20" s="60">
        <v>192772</v>
      </c>
      <c r="BA20" s="60">
        <v>207571</v>
      </c>
      <c r="BB20" s="31">
        <v>20668</v>
      </c>
    </row>
    <row r="21" spans="1:54" ht="15" customHeight="1">
      <c r="A21" s="122">
        <v>35</v>
      </c>
      <c r="B21" s="41" t="s">
        <v>17</v>
      </c>
      <c r="C21" s="64">
        <v>0</v>
      </c>
      <c r="D21" s="86">
        <v>0</v>
      </c>
      <c r="E21" s="86">
        <v>1478</v>
      </c>
      <c r="F21" s="86">
        <v>0</v>
      </c>
      <c r="G21" s="86">
        <v>0</v>
      </c>
      <c r="H21" s="86">
        <v>0</v>
      </c>
      <c r="I21" s="86">
        <v>0</v>
      </c>
      <c r="J21" s="86">
        <v>0</v>
      </c>
      <c r="K21" s="86">
        <v>0</v>
      </c>
      <c r="L21" s="86">
        <v>0</v>
      </c>
      <c r="M21" s="86">
        <v>0</v>
      </c>
      <c r="N21" s="86">
        <v>0</v>
      </c>
      <c r="O21" s="86">
        <v>0</v>
      </c>
      <c r="P21" s="86">
        <v>2</v>
      </c>
      <c r="Q21" s="86">
        <v>0</v>
      </c>
      <c r="R21" s="86">
        <v>0</v>
      </c>
      <c r="S21" s="86">
        <v>0</v>
      </c>
      <c r="T21" s="86">
        <v>256250</v>
      </c>
      <c r="U21" s="86">
        <v>0</v>
      </c>
      <c r="V21" s="86">
        <v>0</v>
      </c>
      <c r="W21" s="86">
        <v>0</v>
      </c>
      <c r="X21" s="86">
        <v>0</v>
      </c>
      <c r="Y21" s="86">
        <v>0</v>
      </c>
      <c r="Z21" s="86">
        <v>0</v>
      </c>
      <c r="AA21" s="86">
        <v>0</v>
      </c>
      <c r="AB21" s="86">
        <v>0</v>
      </c>
      <c r="AC21" s="86">
        <v>6484</v>
      </c>
      <c r="AD21" s="86">
        <v>0</v>
      </c>
      <c r="AE21" s="86">
        <v>1985</v>
      </c>
      <c r="AF21" s="86">
        <v>22</v>
      </c>
      <c r="AG21" s="86">
        <v>0</v>
      </c>
      <c r="AH21" s="86">
        <v>0</v>
      </c>
      <c r="AI21" s="86">
        <v>7562</v>
      </c>
      <c r="AJ21" s="86">
        <v>5</v>
      </c>
      <c r="AK21" s="86">
        <v>0</v>
      </c>
      <c r="AL21" s="41">
        <v>0</v>
      </c>
      <c r="AM21" s="60">
        <v>273788</v>
      </c>
      <c r="AN21" s="64">
        <v>0</v>
      </c>
      <c r="AO21" s="86">
        <v>48962</v>
      </c>
      <c r="AP21" s="86">
        <v>0</v>
      </c>
      <c r="AQ21" s="86">
        <v>7941</v>
      </c>
      <c r="AR21" s="86">
        <v>45616</v>
      </c>
      <c r="AS21" s="86">
        <v>16396</v>
      </c>
      <c r="AT21" s="41">
        <v>118915</v>
      </c>
      <c r="AU21" s="60">
        <v>392703</v>
      </c>
      <c r="AV21" s="60">
        <v>503769</v>
      </c>
      <c r="AW21" s="60">
        <v>622684</v>
      </c>
      <c r="AX21" s="60">
        <v>896472</v>
      </c>
      <c r="AY21" s="60">
        <v>-280874</v>
      </c>
      <c r="AZ21" s="60">
        <v>341810</v>
      </c>
      <c r="BA21" s="60">
        <v>615598</v>
      </c>
      <c r="BB21" s="31">
        <v>48962</v>
      </c>
    </row>
    <row r="22" spans="1:54" ht="15" customHeight="1">
      <c r="A22" s="122">
        <v>39</v>
      </c>
      <c r="B22" s="41" t="s">
        <v>18</v>
      </c>
      <c r="C22" s="64">
        <v>1311</v>
      </c>
      <c r="D22" s="86">
        <v>573</v>
      </c>
      <c r="E22" s="86">
        <v>753</v>
      </c>
      <c r="F22" s="86">
        <v>260</v>
      </c>
      <c r="G22" s="86">
        <v>7660</v>
      </c>
      <c r="H22" s="86">
        <v>549</v>
      </c>
      <c r="I22" s="86">
        <v>2507</v>
      </c>
      <c r="J22" s="86">
        <v>4861</v>
      </c>
      <c r="K22" s="86">
        <v>1710</v>
      </c>
      <c r="L22" s="86">
        <v>1534</v>
      </c>
      <c r="M22" s="86">
        <v>14716</v>
      </c>
      <c r="N22" s="86">
        <v>9998</v>
      </c>
      <c r="O22" s="86">
        <v>293</v>
      </c>
      <c r="P22" s="86">
        <v>10661</v>
      </c>
      <c r="Q22" s="86">
        <v>7593</v>
      </c>
      <c r="R22" s="86">
        <v>1867</v>
      </c>
      <c r="S22" s="86">
        <v>9649</v>
      </c>
      <c r="T22" s="86">
        <v>20448</v>
      </c>
      <c r="U22" s="86">
        <v>21306</v>
      </c>
      <c r="V22" s="86">
        <v>7746</v>
      </c>
      <c r="W22" s="86">
        <v>3302</v>
      </c>
      <c r="X22" s="86">
        <v>1682</v>
      </c>
      <c r="Y22" s="86">
        <v>777</v>
      </c>
      <c r="Z22" s="86">
        <v>6791</v>
      </c>
      <c r="AA22" s="86">
        <v>4467</v>
      </c>
      <c r="AB22" s="86">
        <v>356</v>
      </c>
      <c r="AC22" s="86">
        <v>2590</v>
      </c>
      <c r="AD22" s="86">
        <v>4810</v>
      </c>
      <c r="AE22" s="86">
        <v>3927</v>
      </c>
      <c r="AF22" s="86">
        <v>3555</v>
      </c>
      <c r="AG22" s="86">
        <v>5058</v>
      </c>
      <c r="AH22" s="86">
        <v>2528</v>
      </c>
      <c r="AI22" s="86">
        <v>5478</v>
      </c>
      <c r="AJ22" s="86">
        <v>3531</v>
      </c>
      <c r="AK22" s="86">
        <v>2199</v>
      </c>
      <c r="AL22" s="41">
        <v>204</v>
      </c>
      <c r="AM22" s="60">
        <v>177250</v>
      </c>
      <c r="AN22" s="64">
        <v>2249</v>
      </c>
      <c r="AO22" s="86">
        <v>35174</v>
      </c>
      <c r="AP22" s="86">
        <v>12</v>
      </c>
      <c r="AQ22" s="86">
        <v>1040</v>
      </c>
      <c r="AR22" s="86">
        <v>9134</v>
      </c>
      <c r="AS22" s="86">
        <v>-357</v>
      </c>
      <c r="AT22" s="41">
        <v>47252</v>
      </c>
      <c r="AU22" s="60">
        <v>224502</v>
      </c>
      <c r="AV22" s="60">
        <v>79381</v>
      </c>
      <c r="AW22" s="60">
        <v>126633</v>
      </c>
      <c r="AX22" s="60">
        <v>303883</v>
      </c>
      <c r="AY22" s="60">
        <v>-170001</v>
      </c>
      <c r="AZ22" s="60">
        <v>-43368</v>
      </c>
      <c r="BA22" s="60">
        <v>133882</v>
      </c>
      <c r="BB22" s="31">
        <v>35174</v>
      </c>
    </row>
    <row r="23" spans="1:54" ht="15" customHeight="1">
      <c r="A23" s="123">
        <v>41</v>
      </c>
      <c r="B23" s="42" t="s">
        <v>19</v>
      </c>
      <c r="C23" s="70">
        <v>402</v>
      </c>
      <c r="D23" s="87">
        <v>42</v>
      </c>
      <c r="E23" s="87">
        <v>57</v>
      </c>
      <c r="F23" s="87">
        <v>71</v>
      </c>
      <c r="G23" s="87">
        <v>150</v>
      </c>
      <c r="H23" s="87">
        <v>37</v>
      </c>
      <c r="I23" s="87">
        <v>247</v>
      </c>
      <c r="J23" s="87">
        <v>1924</v>
      </c>
      <c r="K23" s="87">
        <v>203</v>
      </c>
      <c r="L23" s="87">
        <v>552</v>
      </c>
      <c r="M23" s="87">
        <v>4670</v>
      </c>
      <c r="N23" s="87">
        <v>1459</v>
      </c>
      <c r="O23" s="87">
        <v>177</v>
      </c>
      <c r="P23" s="87">
        <v>260</v>
      </c>
      <c r="Q23" s="87">
        <v>307</v>
      </c>
      <c r="R23" s="87">
        <v>52</v>
      </c>
      <c r="S23" s="87">
        <v>67</v>
      </c>
      <c r="T23" s="87">
        <v>340</v>
      </c>
      <c r="U23" s="87">
        <v>295</v>
      </c>
      <c r="V23" s="87">
        <v>275</v>
      </c>
      <c r="W23" s="87">
        <v>4555</v>
      </c>
      <c r="X23" s="87">
        <v>1165</v>
      </c>
      <c r="Y23" s="87">
        <v>126</v>
      </c>
      <c r="Z23" s="87">
        <v>1702</v>
      </c>
      <c r="AA23" s="87">
        <v>628</v>
      </c>
      <c r="AB23" s="87">
        <v>4919</v>
      </c>
      <c r="AC23" s="87">
        <v>2599</v>
      </c>
      <c r="AD23" s="87">
        <v>1009</v>
      </c>
      <c r="AE23" s="87">
        <v>2982</v>
      </c>
      <c r="AF23" s="87">
        <v>1395</v>
      </c>
      <c r="AG23" s="87">
        <v>1747</v>
      </c>
      <c r="AH23" s="87">
        <v>79</v>
      </c>
      <c r="AI23" s="87">
        <v>376</v>
      </c>
      <c r="AJ23" s="87">
        <v>790</v>
      </c>
      <c r="AK23" s="87">
        <v>0</v>
      </c>
      <c r="AL23" s="42">
        <v>0</v>
      </c>
      <c r="AM23" s="68">
        <v>35659</v>
      </c>
      <c r="AN23" s="70">
        <v>0</v>
      </c>
      <c r="AO23" s="87">
        <v>0</v>
      </c>
      <c r="AP23" s="87">
        <v>0</v>
      </c>
      <c r="AQ23" s="87">
        <v>196632</v>
      </c>
      <c r="AR23" s="87">
        <v>262719</v>
      </c>
      <c r="AS23" s="87">
        <v>0</v>
      </c>
      <c r="AT23" s="42">
        <v>459351</v>
      </c>
      <c r="AU23" s="68">
        <v>495010</v>
      </c>
      <c r="AV23" s="68">
        <v>220</v>
      </c>
      <c r="AW23" s="68">
        <v>459571</v>
      </c>
      <c r="AX23" s="68">
        <v>495230</v>
      </c>
      <c r="AY23" s="68">
        <v>-23470</v>
      </c>
      <c r="AZ23" s="68">
        <v>436101</v>
      </c>
      <c r="BA23" s="68">
        <v>471760</v>
      </c>
      <c r="BB23" s="31">
        <v>0</v>
      </c>
    </row>
    <row r="24" spans="1:54" ht="15" customHeight="1">
      <c r="A24" s="122">
        <v>46</v>
      </c>
      <c r="B24" s="41" t="s">
        <v>20</v>
      </c>
      <c r="C24" s="64">
        <v>1390</v>
      </c>
      <c r="D24" s="86">
        <v>213</v>
      </c>
      <c r="E24" s="86">
        <v>337</v>
      </c>
      <c r="F24" s="86">
        <v>1309</v>
      </c>
      <c r="G24" s="86">
        <v>3288</v>
      </c>
      <c r="H24" s="86">
        <v>511</v>
      </c>
      <c r="I24" s="86">
        <v>3968</v>
      </c>
      <c r="J24" s="86">
        <v>20011</v>
      </c>
      <c r="K24" s="86">
        <v>4185</v>
      </c>
      <c r="L24" s="86">
        <v>8236</v>
      </c>
      <c r="M24" s="86">
        <v>34683</v>
      </c>
      <c r="N24" s="86">
        <v>17782</v>
      </c>
      <c r="O24" s="86">
        <v>1072</v>
      </c>
      <c r="P24" s="86">
        <v>3280</v>
      </c>
      <c r="Q24" s="86">
        <v>7350</v>
      </c>
      <c r="R24" s="86">
        <v>277</v>
      </c>
      <c r="S24" s="86">
        <v>1282</v>
      </c>
      <c r="T24" s="86">
        <v>7410</v>
      </c>
      <c r="U24" s="86">
        <v>3903</v>
      </c>
      <c r="V24" s="86">
        <v>1491</v>
      </c>
      <c r="W24" s="86">
        <v>31011</v>
      </c>
      <c r="X24" s="86">
        <v>1774</v>
      </c>
      <c r="Y24" s="86">
        <v>3274</v>
      </c>
      <c r="Z24" s="86">
        <v>13990</v>
      </c>
      <c r="AA24" s="86">
        <v>1293</v>
      </c>
      <c r="AB24" s="86">
        <v>1758</v>
      </c>
      <c r="AC24" s="86">
        <v>4524</v>
      </c>
      <c r="AD24" s="86">
        <v>1713</v>
      </c>
      <c r="AE24" s="86">
        <v>4384</v>
      </c>
      <c r="AF24" s="86">
        <v>7378</v>
      </c>
      <c r="AG24" s="86">
        <v>9996</v>
      </c>
      <c r="AH24" s="86">
        <v>212</v>
      </c>
      <c r="AI24" s="86">
        <v>1700</v>
      </c>
      <c r="AJ24" s="86">
        <v>15118</v>
      </c>
      <c r="AK24" s="86">
        <v>0</v>
      </c>
      <c r="AL24" s="41">
        <v>164</v>
      </c>
      <c r="AM24" s="60">
        <v>220267</v>
      </c>
      <c r="AN24" s="64">
        <v>62</v>
      </c>
      <c r="AO24" s="86">
        <v>52184</v>
      </c>
      <c r="AP24" s="86">
        <v>0</v>
      </c>
      <c r="AQ24" s="86">
        <v>0</v>
      </c>
      <c r="AR24" s="86">
        <v>0</v>
      </c>
      <c r="AS24" s="86">
        <v>0</v>
      </c>
      <c r="AT24" s="41">
        <v>52246</v>
      </c>
      <c r="AU24" s="60">
        <v>272513</v>
      </c>
      <c r="AV24" s="60">
        <v>187210</v>
      </c>
      <c r="AW24" s="60">
        <v>239456</v>
      </c>
      <c r="AX24" s="60">
        <v>459723</v>
      </c>
      <c r="AY24" s="60">
        <v>-107868</v>
      </c>
      <c r="AZ24" s="60">
        <v>131588</v>
      </c>
      <c r="BA24" s="60">
        <v>351855</v>
      </c>
      <c r="BB24" s="31">
        <v>52184</v>
      </c>
    </row>
    <row r="25" spans="1:54" ht="15" customHeight="1">
      <c r="A25" s="122">
        <v>47</v>
      </c>
      <c r="B25" s="41" t="s">
        <v>153</v>
      </c>
      <c r="C25" s="64">
        <v>90</v>
      </c>
      <c r="D25" s="86">
        <v>6</v>
      </c>
      <c r="E25" s="86">
        <v>11</v>
      </c>
      <c r="F25" s="86">
        <v>79</v>
      </c>
      <c r="G25" s="86">
        <v>574</v>
      </c>
      <c r="H25" s="86">
        <v>15</v>
      </c>
      <c r="I25" s="86">
        <v>201</v>
      </c>
      <c r="J25" s="86">
        <v>1166</v>
      </c>
      <c r="K25" s="86">
        <v>258</v>
      </c>
      <c r="L25" s="86">
        <v>85</v>
      </c>
      <c r="M25" s="86">
        <v>770</v>
      </c>
      <c r="N25" s="86">
        <v>303</v>
      </c>
      <c r="O25" s="86">
        <v>32</v>
      </c>
      <c r="P25" s="86">
        <v>115</v>
      </c>
      <c r="Q25" s="86">
        <v>224</v>
      </c>
      <c r="R25" s="86">
        <v>19</v>
      </c>
      <c r="S25" s="86">
        <v>28</v>
      </c>
      <c r="T25" s="86">
        <v>230</v>
      </c>
      <c r="U25" s="86">
        <v>148</v>
      </c>
      <c r="V25" s="86">
        <v>338</v>
      </c>
      <c r="W25" s="86">
        <v>182</v>
      </c>
      <c r="X25" s="86">
        <v>103</v>
      </c>
      <c r="Y25" s="86">
        <v>401</v>
      </c>
      <c r="Z25" s="86">
        <v>1392</v>
      </c>
      <c r="AA25" s="86">
        <v>290</v>
      </c>
      <c r="AB25" s="86">
        <v>158</v>
      </c>
      <c r="AC25" s="86">
        <v>1336</v>
      </c>
      <c r="AD25" s="86">
        <v>737</v>
      </c>
      <c r="AE25" s="86">
        <v>1458</v>
      </c>
      <c r="AF25" s="86">
        <v>2641</v>
      </c>
      <c r="AG25" s="86">
        <v>3758</v>
      </c>
      <c r="AH25" s="86">
        <v>102</v>
      </c>
      <c r="AI25" s="86">
        <v>224</v>
      </c>
      <c r="AJ25" s="86">
        <v>3520</v>
      </c>
      <c r="AK25" s="86">
        <v>0</v>
      </c>
      <c r="AL25" s="41">
        <v>50</v>
      </c>
      <c r="AM25" s="60">
        <v>21044</v>
      </c>
      <c r="AN25" s="64">
        <v>25</v>
      </c>
      <c r="AO25" s="86">
        <v>15897</v>
      </c>
      <c r="AP25" s="86">
        <v>-45</v>
      </c>
      <c r="AQ25" s="86">
        <v>0</v>
      </c>
      <c r="AR25" s="86">
        <v>0</v>
      </c>
      <c r="AS25" s="86">
        <v>0</v>
      </c>
      <c r="AT25" s="41">
        <v>15877</v>
      </c>
      <c r="AU25" s="60">
        <v>36921</v>
      </c>
      <c r="AV25" s="60">
        <v>0</v>
      </c>
      <c r="AW25" s="60">
        <v>15877</v>
      </c>
      <c r="AX25" s="60">
        <v>36921</v>
      </c>
      <c r="AY25" s="60">
        <v>0</v>
      </c>
      <c r="AZ25" s="60">
        <v>15877</v>
      </c>
      <c r="BA25" s="60">
        <v>36921</v>
      </c>
      <c r="BB25" s="31">
        <v>15897</v>
      </c>
    </row>
    <row r="26" spans="1:54" ht="15" customHeight="1">
      <c r="A26" s="122">
        <v>48</v>
      </c>
      <c r="B26" s="41" t="s">
        <v>154</v>
      </c>
      <c r="C26" s="64">
        <v>39</v>
      </c>
      <c r="D26" s="86">
        <v>4</v>
      </c>
      <c r="E26" s="86">
        <v>0</v>
      </c>
      <c r="F26" s="86">
        <v>44</v>
      </c>
      <c r="G26" s="86">
        <v>121</v>
      </c>
      <c r="H26" s="86">
        <v>2</v>
      </c>
      <c r="I26" s="86">
        <v>113</v>
      </c>
      <c r="J26" s="86">
        <v>843</v>
      </c>
      <c r="K26" s="86">
        <v>11</v>
      </c>
      <c r="L26" s="86">
        <v>145</v>
      </c>
      <c r="M26" s="86">
        <v>260</v>
      </c>
      <c r="N26" s="86">
        <v>19</v>
      </c>
      <c r="O26" s="86">
        <v>1</v>
      </c>
      <c r="P26" s="86">
        <v>18</v>
      </c>
      <c r="Q26" s="86">
        <v>123</v>
      </c>
      <c r="R26" s="86">
        <v>6</v>
      </c>
      <c r="S26" s="86">
        <v>7</v>
      </c>
      <c r="T26" s="86">
        <v>133</v>
      </c>
      <c r="U26" s="86">
        <v>8</v>
      </c>
      <c r="V26" s="86">
        <v>750</v>
      </c>
      <c r="W26" s="86">
        <v>1919</v>
      </c>
      <c r="X26" s="86">
        <v>43</v>
      </c>
      <c r="Y26" s="86">
        <v>0</v>
      </c>
      <c r="Z26" s="86">
        <v>578</v>
      </c>
      <c r="AA26" s="86">
        <v>486</v>
      </c>
      <c r="AB26" s="86">
        <v>5</v>
      </c>
      <c r="AC26" s="86">
        <v>778</v>
      </c>
      <c r="AD26" s="86">
        <v>894</v>
      </c>
      <c r="AE26" s="86">
        <v>6698</v>
      </c>
      <c r="AF26" s="86">
        <v>1150</v>
      </c>
      <c r="AG26" s="86">
        <v>1816</v>
      </c>
      <c r="AH26" s="86">
        <v>1</v>
      </c>
      <c r="AI26" s="86">
        <v>76</v>
      </c>
      <c r="AJ26" s="86">
        <v>5403</v>
      </c>
      <c r="AK26" s="86">
        <v>0</v>
      </c>
      <c r="AL26" s="41">
        <v>393</v>
      </c>
      <c r="AM26" s="60">
        <v>22887</v>
      </c>
      <c r="AN26" s="64">
        <v>0</v>
      </c>
      <c r="AO26" s="86">
        <v>1587</v>
      </c>
      <c r="AP26" s="86">
        <v>4629</v>
      </c>
      <c r="AQ26" s="86">
        <v>0</v>
      </c>
      <c r="AR26" s="86">
        <v>0</v>
      </c>
      <c r="AS26" s="86">
        <v>0</v>
      </c>
      <c r="AT26" s="41">
        <v>6216</v>
      </c>
      <c r="AU26" s="60">
        <v>29103</v>
      </c>
      <c r="AV26" s="60">
        <v>17018</v>
      </c>
      <c r="AW26" s="60">
        <v>23234</v>
      </c>
      <c r="AX26" s="60">
        <v>46121</v>
      </c>
      <c r="AY26" s="60">
        <v>-1757</v>
      </c>
      <c r="AZ26" s="60">
        <v>21477</v>
      </c>
      <c r="BA26" s="60">
        <v>44364</v>
      </c>
      <c r="BB26" s="31">
        <v>1587</v>
      </c>
    </row>
    <row r="27" spans="1:54" ht="15" customHeight="1">
      <c r="A27" s="122">
        <v>51</v>
      </c>
      <c r="B27" s="41" t="s">
        <v>21</v>
      </c>
      <c r="C27" s="64">
        <v>9566</v>
      </c>
      <c r="D27" s="86">
        <v>693</v>
      </c>
      <c r="E27" s="86">
        <v>3140</v>
      </c>
      <c r="F27" s="86">
        <v>583</v>
      </c>
      <c r="G27" s="86">
        <v>16552</v>
      </c>
      <c r="H27" s="86">
        <v>1402</v>
      </c>
      <c r="I27" s="86">
        <v>4841</v>
      </c>
      <c r="J27" s="86">
        <v>15450</v>
      </c>
      <c r="K27" s="86">
        <v>5802</v>
      </c>
      <c r="L27" s="86">
        <v>2702</v>
      </c>
      <c r="M27" s="86">
        <v>12583</v>
      </c>
      <c r="N27" s="86">
        <v>7038</v>
      </c>
      <c r="O27" s="86">
        <v>2394</v>
      </c>
      <c r="P27" s="86">
        <v>12130</v>
      </c>
      <c r="Q27" s="86">
        <v>8962</v>
      </c>
      <c r="R27" s="86">
        <v>1698</v>
      </c>
      <c r="S27" s="86">
        <v>9096</v>
      </c>
      <c r="T27" s="86">
        <v>23399</v>
      </c>
      <c r="U27" s="86">
        <v>6258</v>
      </c>
      <c r="V27" s="86">
        <v>25026</v>
      </c>
      <c r="W27" s="86">
        <v>6388</v>
      </c>
      <c r="X27" s="86">
        <v>734</v>
      </c>
      <c r="Y27" s="86">
        <v>654</v>
      </c>
      <c r="Z27" s="86">
        <v>6209</v>
      </c>
      <c r="AA27" s="86">
        <v>1257</v>
      </c>
      <c r="AB27" s="86">
        <v>703</v>
      </c>
      <c r="AC27" s="86">
        <v>13708</v>
      </c>
      <c r="AD27" s="86">
        <v>2378</v>
      </c>
      <c r="AE27" s="86">
        <v>3598</v>
      </c>
      <c r="AF27" s="86">
        <v>3370</v>
      </c>
      <c r="AG27" s="86">
        <v>36730</v>
      </c>
      <c r="AH27" s="86">
        <v>1767</v>
      </c>
      <c r="AI27" s="86">
        <v>5931</v>
      </c>
      <c r="AJ27" s="86">
        <v>26437</v>
      </c>
      <c r="AK27" s="86">
        <v>2570</v>
      </c>
      <c r="AL27" s="41">
        <v>365</v>
      </c>
      <c r="AM27" s="60">
        <v>282114</v>
      </c>
      <c r="AN27" s="64">
        <v>15257</v>
      </c>
      <c r="AO27" s="86">
        <v>395788</v>
      </c>
      <c r="AP27" s="86">
        <v>65</v>
      </c>
      <c r="AQ27" s="86">
        <v>4448</v>
      </c>
      <c r="AR27" s="86">
        <v>62874</v>
      </c>
      <c r="AS27" s="86">
        <v>1595</v>
      </c>
      <c r="AT27" s="41">
        <v>480027</v>
      </c>
      <c r="AU27" s="60">
        <v>762141</v>
      </c>
      <c r="AV27" s="60">
        <v>256433</v>
      </c>
      <c r="AW27" s="60">
        <v>736460</v>
      </c>
      <c r="AX27" s="60">
        <v>1018574</v>
      </c>
      <c r="AY27" s="60">
        <v>-441183</v>
      </c>
      <c r="AZ27" s="60">
        <v>295277</v>
      </c>
      <c r="BA27" s="60">
        <v>577391</v>
      </c>
      <c r="BB27" s="31">
        <v>395788</v>
      </c>
    </row>
    <row r="28" spans="1:54" ht="15" customHeight="1">
      <c r="A28" s="123">
        <v>53</v>
      </c>
      <c r="B28" s="42" t="s">
        <v>22</v>
      </c>
      <c r="C28" s="70">
        <v>761</v>
      </c>
      <c r="D28" s="87">
        <v>172</v>
      </c>
      <c r="E28" s="87">
        <v>394</v>
      </c>
      <c r="F28" s="87">
        <v>1018</v>
      </c>
      <c r="G28" s="87">
        <v>3769</v>
      </c>
      <c r="H28" s="87">
        <v>287</v>
      </c>
      <c r="I28" s="87">
        <v>665</v>
      </c>
      <c r="J28" s="87">
        <v>5897</v>
      </c>
      <c r="K28" s="87">
        <v>2033</v>
      </c>
      <c r="L28" s="87">
        <v>1003</v>
      </c>
      <c r="M28" s="87">
        <v>5585</v>
      </c>
      <c r="N28" s="87">
        <v>3254</v>
      </c>
      <c r="O28" s="87">
        <v>655</v>
      </c>
      <c r="P28" s="87">
        <v>1564</v>
      </c>
      <c r="Q28" s="87">
        <v>1153</v>
      </c>
      <c r="R28" s="87">
        <v>158</v>
      </c>
      <c r="S28" s="87">
        <v>942</v>
      </c>
      <c r="T28" s="87">
        <v>3479</v>
      </c>
      <c r="U28" s="87">
        <v>667</v>
      </c>
      <c r="V28" s="87">
        <v>6206</v>
      </c>
      <c r="W28" s="87">
        <v>6185</v>
      </c>
      <c r="X28" s="87">
        <v>989</v>
      </c>
      <c r="Y28" s="87">
        <v>1216</v>
      </c>
      <c r="Z28" s="87">
        <v>9747</v>
      </c>
      <c r="AA28" s="87">
        <v>10097</v>
      </c>
      <c r="AB28" s="87">
        <v>39306</v>
      </c>
      <c r="AC28" s="87">
        <v>13030</v>
      </c>
      <c r="AD28" s="87">
        <v>1682</v>
      </c>
      <c r="AE28" s="87">
        <v>7686</v>
      </c>
      <c r="AF28" s="87">
        <v>2966</v>
      </c>
      <c r="AG28" s="87">
        <v>6681</v>
      </c>
      <c r="AH28" s="87">
        <v>1174</v>
      </c>
      <c r="AI28" s="87">
        <v>3080</v>
      </c>
      <c r="AJ28" s="87">
        <v>3389</v>
      </c>
      <c r="AK28" s="87">
        <v>0</v>
      </c>
      <c r="AL28" s="42">
        <v>103</v>
      </c>
      <c r="AM28" s="68">
        <v>146993</v>
      </c>
      <c r="AN28" s="70">
        <v>3</v>
      </c>
      <c r="AO28" s="87">
        <v>148135</v>
      </c>
      <c r="AP28" s="87">
        <v>0</v>
      </c>
      <c r="AQ28" s="87">
        <v>0</v>
      </c>
      <c r="AR28" s="87">
        <v>0</v>
      </c>
      <c r="AS28" s="87">
        <v>0</v>
      </c>
      <c r="AT28" s="42">
        <v>148138</v>
      </c>
      <c r="AU28" s="68">
        <v>295131</v>
      </c>
      <c r="AV28" s="68">
        <v>14105</v>
      </c>
      <c r="AW28" s="68">
        <v>162243</v>
      </c>
      <c r="AX28" s="68">
        <v>309236</v>
      </c>
      <c r="AY28" s="68">
        <v>-73827</v>
      </c>
      <c r="AZ28" s="68">
        <v>88416</v>
      </c>
      <c r="BA28" s="68">
        <v>235409</v>
      </c>
      <c r="BB28" s="31">
        <v>148135</v>
      </c>
    </row>
    <row r="29" spans="1:54" ht="15" customHeight="1">
      <c r="A29" s="122">
        <v>55</v>
      </c>
      <c r="B29" s="41" t="s">
        <v>23</v>
      </c>
      <c r="C29" s="64">
        <v>125</v>
      </c>
      <c r="D29" s="86">
        <v>19</v>
      </c>
      <c r="E29" s="86">
        <v>23</v>
      </c>
      <c r="F29" s="86">
        <v>70</v>
      </c>
      <c r="G29" s="86">
        <v>409</v>
      </c>
      <c r="H29" s="86">
        <v>38</v>
      </c>
      <c r="I29" s="86">
        <v>79</v>
      </c>
      <c r="J29" s="86">
        <v>973</v>
      </c>
      <c r="K29" s="86">
        <v>115</v>
      </c>
      <c r="L29" s="86">
        <v>134</v>
      </c>
      <c r="M29" s="86">
        <v>800</v>
      </c>
      <c r="N29" s="86">
        <v>82</v>
      </c>
      <c r="O29" s="86">
        <v>172</v>
      </c>
      <c r="P29" s="86">
        <v>434</v>
      </c>
      <c r="Q29" s="86">
        <v>193</v>
      </c>
      <c r="R29" s="86">
        <v>37</v>
      </c>
      <c r="S29" s="86">
        <v>513</v>
      </c>
      <c r="T29" s="86">
        <v>400</v>
      </c>
      <c r="U29" s="86">
        <v>218</v>
      </c>
      <c r="V29" s="86">
        <v>1146</v>
      </c>
      <c r="W29" s="86">
        <v>1047</v>
      </c>
      <c r="X29" s="86">
        <v>35</v>
      </c>
      <c r="Y29" s="86">
        <v>60</v>
      </c>
      <c r="Z29" s="86">
        <v>10219</v>
      </c>
      <c r="AA29" s="86">
        <v>2587</v>
      </c>
      <c r="AB29" s="86">
        <v>13375</v>
      </c>
      <c r="AC29" s="86">
        <v>10522</v>
      </c>
      <c r="AD29" s="86">
        <v>2157</v>
      </c>
      <c r="AE29" s="86">
        <v>316</v>
      </c>
      <c r="AF29" s="86">
        <v>500</v>
      </c>
      <c r="AG29" s="86">
        <v>6966</v>
      </c>
      <c r="AH29" s="86">
        <v>580</v>
      </c>
      <c r="AI29" s="86">
        <v>1563</v>
      </c>
      <c r="AJ29" s="86">
        <v>3184</v>
      </c>
      <c r="AK29" s="86">
        <v>0</v>
      </c>
      <c r="AL29" s="41">
        <v>687</v>
      </c>
      <c r="AM29" s="60">
        <v>59778</v>
      </c>
      <c r="AN29" s="64">
        <v>0</v>
      </c>
      <c r="AO29" s="86">
        <v>458483</v>
      </c>
      <c r="AP29" s="86">
        <v>188</v>
      </c>
      <c r="AQ29" s="86">
        <v>0</v>
      </c>
      <c r="AR29" s="86">
        <v>10187</v>
      </c>
      <c r="AS29" s="86">
        <v>0</v>
      </c>
      <c r="AT29" s="41">
        <v>468858</v>
      </c>
      <c r="AU29" s="60">
        <v>528636</v>
      </c>
      <c r="AV29" s="60">
        <v>473</v>
      </c>
      <c r="AW29" s="60">
        <v>469331</v>
      </c>
      <c r="AX29" s="60">
        <v>529109</v>
      </c>
      <c r="AY29" s="60">
        <v>-2755</v>
      </c>
      <c r="AZ29" s="60">
        <v>466576</v>
      </c>
      <c r="BA29" s="60">
        <v>526354</v>
      </c>
      <c r="BB29" s="31">
        <v>458483</v>
      </c>
    </row>
    <row r="30" spans="1:54" ht="15" customHeight="1">
      <c r="A30" s="122">
        <v>57</v>
      </c>
      <c r="B30" s="41" t="s">
        <v>163</v>
      </c>
      <c r="C30" s="64">
        <v>8166</v>
      </c>
      <c r="D30" s="86">
        <v>2077</v>
      </c>
      <c r="E30" s="86">
        <v>1854</v>
      </c>
      <c r="F30" s="86">
        <v>6879</v>
      </c>
      <c r="G30" s="86">
        <v>9116</v>
      </c>
      <c r="H30" s="86">
        <v>441</v>
      </c>
      <c r="I30" s="86">
        <v>2843</v>
      </c>
      <c r="J30" s="86">
        <v>14882</v>
      </c>
      <c r="K30" s="86">
        <v>11414</v>
      </c>
      <c r="L30" s="86">
        <v>5673</v>
      </c>
      <c r="M30" s="86">
        <v>21383</v>
      </c>
      <c r="N30" s="86">
        <v>21840</v>
      </c>
      <c r="O30" s="86">
        <v>1642</v>
      </c>
      <c r="P30" s="86">
        <v>6220</v>
      </c>
      <c r="Q30" s="86">
        <v>4343</v>
      </c>
      <c r="R30" s="86">
        <v>673</v>
      </c>
      <c r="S30" s="86">
        <v>2676</v>
      </c>
      <c r="T30" s="86">
        <v>11059</v>
      </c>
      <c r="U30" s="86">
        <v>18673</v>
      </c>
      <c r="V30" s="86">
        <v>20675</v>
      </c>
      <c r="W30" s="86">
        <v>13066</v>
      </c>
      <c r="X30" s="86">
        <v>824</v>
      </c>
      <c r="Y30" s="86">
        <v>2744</v>
      </c>
      <c r="Z30" s="86">
        <v>30377</v>
      </c>
      <c r="AA30" s="86">
        <v>8395</v>
      </c>
      <c r="AB30" s="86">
        <v>1294</v>
      </c>
      <c r="AC30" s="86">
        <v>90507</v>
      </c>
      <c r="AD30" s="86">
        <v>6023</v>
      </c>
      <c r="AE30" s="86">
        <v>12635</v>
      </c>
      <c r="AF30" s="86">
        <v>6979</v>
      </c>
      <c r="AG30" s="86">
        <v>11576</v>
      </c>
      <c r="AH30" s="86">
        <v>1762</v>
      </c>
      <c r="AI30" s="86">
        <v>5154</v>
      </c>
      <c r="AJ30" s="86">
        <v>17570</v>
      </c>
      <c r="AK30" s="86">
        <v>576</v>
      </c>
      <c r="AL30" s="41">
        <v>3425</v>
      </c>
      <c r="AM30" s="60">
        <v>385436</v>
      </c>
      <c r="AN30" s="64">
        <v>3817</v>
      </c>
      <c r="AO30" s="86">
        <v>138675</v>
      </c>
      <c r="AP30" s="86">
        <v>1159</v>
      </c>
      <c r="AQ30" s="86">
        <v>527</v>
      </c>
      <c r="AR30" s="86">
        <v>6869</v>
      </c>
      <c r="AS30" s="86">
        <v>520</v>
      </c>
      <c r="AT30" s="41">
        <v>151567</v>
      </c>
      <c r="AU30" s="60">
        <v>537003</v>
      </c>
      <c r="AV30" s="60">
        <v>263257</v>
      </c>
      <c r="AW30" s="60">
        <v>414824</v>
      </c>
      <c r="AX30" s="60">
        <v>800260</v>
      </c>
      <c r="AY30" s="60">
        <v>-287377</v>
      </c>
      <c r="AZ30" s="60">
        <v>127447</v>
      </c>
      <c r="BA30" s="60">
        <v>512883</v>
      </c>
      <c r="BB30" s="31">
        <v>138674</v>
      </c>
    </row>
    <row r="31" spans="1:54" ht="15" customHeight="1">
      <c r="A31" s="122">
        <v>59</v>
      </c>
      <c r="B31" s="41" t="s">
        <v>25</v>
      </c>
      <c r="C31" s="64">
        <v>524</v>
      </c>
      <c r="D31" s="86">
        <v>47</v>
      </c>
      <c r="E31" s="86">
        <v>188</v>
      </c>
      <c r="F31" s="86">
        <v>260</v>
      </c>
      <c r="G31" s="86">
        <v>1415</v>
      </c>
      <c r="H31" s="86">
        <v>110</v>
      </c>
      <c r="I31" s="86">
        <v>354</v>
      </c>
      <c r="J31" s="86">
        <v>3896</v>
      </c>
      <c r="K31" s="86">
        <v>355</v>
      </c>
      <c r="L31" s="86">
        <v>605</v>
      </c>
      <c r="M31" s="86">
        <v>2830</v>
      </c>
      <c r="N31" s="86">
        <v>1088</v>
      </c>
      <c r="O31" s="86">
        <v>281</v>
      </c>
      <c r="P31" s="86">
        <v>1462</v>
      </c>
      <c r="Q31" s="86">
        <v>1920</v>
      </c>
      <c r="R31" s="86">
        <v>485</v>
      </c>
      <c r="S31" s="86">
        <v>2515</v>
      </c>
      <c r="T31" s="86">
        <v>1763</v>
      </c>
      <c r="U31" s="86">
        <v>733</v>
      </c>
      <c r="V31" s="86">
        <v>3979</v>
      </c>
      <c r="W31" s="86">
        <v>3660</v>
      </c>
      <c r="X31" s="86">
        <v>1620</v>
      </c>
      <c r="Y31" s="86">
        <v>432</v>
      </c>
      <c r="Z31" s="86">
        <v>21844</v>
      </c>
      <c r="AA31" s="86">
        <v>13835</v>
      </c>
      <c r="AB31" s="86">
        <v>1765</v>
      </c>
      <c r="AC31" s="86">
        <v>6180</v>
      </c>
      <c r="AD31" s="86">
        <v>45769</v>
      </c>
      <c r="AE31" s="86">
        <v>11092</v>
      </c>
      <c r="AF31" s="86">
        <v>3779</v>
      </c>
      <c r="AG31" s="86">
        <v>10323</v>
      </c>
      <c r="AH31" s="86">
        <v>3227</v>
      </c>
      <c r="AI31" s="86">
        <v>15911</v>
      </c>
      <c r="AJ31" s="86">
        <v>7946</v>
      </c>
      <c r="AK31" s="86">
        <v>0</v>
      </c>
      <c r="AL31" s="41">
        <v>2736</v>
      </c>
      <c r="AM31" s="60">
        <v>174929</v>
      </c>
      <c r="AN31" s="64">
        <v>1658</v>
      </c>
      <c r="AO31" s="86">
        <v>123597</v>
      </c>
      <c r="AP31" s="86">
        <v>84</v>
      </c>
      <c r="AQ31" s="86">
        <v>8996</v>
      </c>
      <c r="AR31" s="86">
        <v>47635</v>
      </c>
      <c r="AS31" s="86">
        <v>-270</v>
      </c>
      <c r="AT31" s="41">
        <v>181700</v>
      </c>
      <c r="AU31" s="60">
        <v>356629</v>
      </c>
      <c r="AV31" s="60">
        <v>23982</v>
      </c>
      <c r="AW31" s="60">
        <v>205682</v>
      </c>
      <c r="AX31" s="60">
        <v>380611</v>
      </c>
      <c r="AY31" s="60">
        <v>-148670</v>
      </c>
      <c r="AZ31" s="60">
        <v>57012</v>
      </c>
      <c r="BA31" s="60">
        <v>231941</v>
      </c>
      <c r="BB31" s="31">
        <v>123597</v>
      </c>
    </row>
    <row r="32" spans="1:54" ht="15" customHeight="1">
      <c r="A32" s="122">
        <v>61</v>
      </c>
      <c r="B32" s="41" t="s">
        <v>26</v>
      </c>
      <c r="C32" s="64">
        <v>0</v>
      </c>
      <c r="D32" s="86">
        <v>0</v>
      </c>
      <c r="E32" s="86">
        <v>0</v>
      </c>
      <c r="F32" s="86">
        <v>0</v>
      </c>
      <c r="G32" s="86">
        <v>0</v>
      </c>
      <c r="H32" s="86">
        <v>0</v>
      </c>
      <c r="I32" s="86">
        <v>0</v>
      </c>
      <c r="J32" s="86">
        <v>0</v>
      </c>
      <c r="K32" s="86">
        <v>0</v>
      </c>
      <c r="L32" s="86">
        <v>0</v>
      </c>
      <c r="M32" s="86">
        <v>0</v>
      </c>
      <c r="N32" s="86">
        <v>0</v>
      </c>
      <c r="O32" s="86">
        <v>0</v>
      </c>
      <c r="P32" s="86">
        <v>0</v>
      </c>
      <c r="Q32" s="86">
        <v>0</v>
      </c>
      <c r="R32" s="86">
        <v>0</v>
      </c>
      <c r="S32" s="86">
        <v>0</v>
      </c>
      <c r="T32" s="86">
        <v>0</v>
      </c>
      <c r="U32" s="86">
        <v>0</v>
      </c>
      <c r="V32" s="86">
        <v>0</v>
      </c>
      <c r="W32" s="86">
        <v>0</v>
      </c>
      <c r="X32" s="86">
        <v>0</v>
      </c>
      <c r="Y32" s="86">
        <v>0</v>
      </c>
      <c r="Z32" s="86">
        <v>0</v>
      </c>
      <c r="AA32" s="86">
        <v>0</v>
      </c>
      <c r="AB32" s="86">
        <v>0</v>
      </c>
      <c r="AC32" s="86">
        <v>0</v>
      </c>
      <c r="AD32" s="86">
        <v>0</v>
      </c>
      <c r="AE32" s="86">
        <v>0</v>
      </c>
      <c r="AF32" s="86">
        <v>0</v>
      </c>
      <c r="AG32" s="86">
        <v>0</v>
      </c>
      <c r="AH32" s="86">
        <v>0</v>
      </c>
      <c r="AI32" s="86">
        <v>0</v>
      </c>
      <c r="AJ32" s="86">
        <v>0</v>
      </c>
      <c r="AK32" s="86">
        <v>0</v>
      </c>
      <c r="AL32" s="41">
        <v>8937</v>
      </c>
      <c r="AM32" s="60">
        <v>8937</v>
      </c>
      <c r="AN32" s="64">
        <v>0</v>
      </c>
      <c r="AO32" s="86">
        <v>12307</v>
      </c>
      <c r="AP32" s="86">
        <v>343946</v>
      </c>
      <c r="AQ32" s="86">
        <v>0</v>
      </c>
      <c r="AR32" s="86">
        <v>0</v>
      </c>
      <c r="AS32" s="86">
        <v>0</v>
      </c>
      <c r="AT32" s="41">
        <v>356253</v>
      </c>
      <c r="AU32" s="60">
        <v>365190</v>
      </c>
      <c r="AV32" s="60">
        <v>0</v>
      </c>
      <c r="AW32" s="60">
        <v>356253</v>
      </c>
      <c r="AX32" s="60">
        <v>365190</v>
      </c>
      <c r="AY32" s="60">
        <v>0</v>
      </c>
      <c r="AZ32" s="60">
        <v>356253</v>
      </c>
      <c r="BA32" s="60">
        <v>365190</v>
      </c>
      <c r="BB32" s="31">
        <v>12307</v>
      </c>
    </row>
    <row r="33" spans="1:54" ht="15" customHeight="1">
      <c r="A33" s="123">
        <v>63</v>
      </c>
      <c r="B33" s="42" t="s">
        <v>27</v>
      </c>
      <c r="C33" s="70">
        <v>4</v>
      </c>
      <c r="D33" s="87">
        <v>6</v>
      </c>
      <c r="E33" s="87">
        <v>0</v>
      </c>
      <c r="F33" s="87">
        <v>28</v>
      </c>
      <c r="G33" s="87">
        <v>65</v>
      </c>
      <c r="H33" s="87">
        <v>0</v>
      </c>
      <c r="I33" s="87">
        <v>8</v>
      </c>
      <c r="J33" s="87">
        <v>243</v>
      </c>
      <c r="K33" s="87">
        <v>3</v>
      </c>
      <c r="L33" s="87">
        <v>66</v>
      </c>
      <c r="M33" s="87">
        <v>29</v>
      </c>
      <c r="N33" s="87">
        <v>0</v>
      </c>
      <c r="O33" s="87">
        <v>29</v>
      </c>
      <c r="P33" s="87">
        <v>99</v>
      </c>
      <c r="Q33" s="87">
        <v>211</v>
      </c>
      <c r="R33" s="87">
        <v>27</v>
      </c>
      <c r="S33" s="87">
        <v>66</v>
      </c>
      <c r="T33" s="87">
        <v>129</v>
      </c>
      <c r="U33" s="87">
        <v>12</v>
      </c>
      <c r="V33" s="87">
        <v>77</v>
      </c>
      <c r="W33" s="87">
        <v>180</v>
      </c>
      <c r="X33" s="87">
        <v>4</v>
      </c>
      <c r="Y33" s="87">
        <v>6</v>
      </c>
      <c r="Z33" s="87">
        <v>123</v>
      </c>
      <c r="AA33" s="87">
        <v>49</v>
      </c>
      <c r="AB33" s="87">
        <v>0</v>
      </c>
      <c r="AC33" s="87">
        <v>206</v>
      </c>
      <c r="AD33" s="87">
        <v>980</v>
      </c>
      <c r="AE33" s="87">
        <v>47</v>
      </c>
      <c r="AF33" s="87">
        <v>0</v>
      </c>
      <c r="AG33" s="87">
        <v>70</v>
      </c>
      <c r="AH33" s="87">
        <v>0</v>
      </c>
      <c r="AI33" s="87">
        <v>137</v>
      </c>
      <c r="AJ33" s="87">
        <v>150</v>
      </c>
      <c r="AK33" s="87">
        <v>0</v>
      </c>
      <c r="AL33" s="42">
        <v>6</v>
      </c>
      <c r="AM33" s="68">
        <v>3060</v>
      </c>
      <c r="AN33" s="70">
        <v>0</v>
      </c>
      <c r="AO33" s="87">
        <v>59674</v>
      </c>
      <c r="AP33" s="87">
        <v>194057</v>
      </c>
      <c r="AQ33" s="87">
        <v>23466</v>
      </c>
      <c r="AR33" s="87">
        <v>133046</v>
      </c>
      <c r="AS33" s="87">
        <v>0</v>
      </c>
      <c r="AT33" s="42">
        <v>410243</v>
      </c>
      <c r="AU33" s="68">
        <v>413303</v>
      </c>
      <c r="AV33" s="68">
        <v>6204</v>
      </c>
      <c r="AW33" s="68">
        <v>416447</v>
      </c>
      <c r="AX33" s="68">
        <v>419507</v>
      </c>
      <c r="AY33" s="68">
        <v>-129305</v>
      </c>
      <c r="AZ33" s="68">
        <v>287142</v>
      </c>
      <c r="BA33" s="68">
        <v>290202</v>
      </c>
      <c r="BB33" s="31">
        <v>44568</v>
      </c>
    </row>
    <row r="34" spans="1:54" ht="15" customHeight="1">
      <c r="A34" s="122">
        <v>64</v>
      </c>
      <c r="B34" s="41" t="s">
        <v>157</v>
      </c>
      <c r="C34" s="64">
        <v>47</v>
      </c>
      <c r="D34" s="86">
        <v>0</v>
      </c>
      <c r="E34" s="86">
        <v>0</v>
      </c>
      <c r="F34" s="86">
        <v>0</v>
      </c>
      <c r="G34" s="86">
        <v>0</v>
      </c>
      <c r="H34" s="86">
        <v>0</v>
      </c>
      <c r="I34" s="86">
        <v>0</v>
      </c>
      <c r="J34" s="86">
        <v>2</v>
      </c>
      <c r="K34" s="86">
        <v>0</v>
      </c>
      <c r="L34" s="86">
        <v>0</v>
      </c>
      <c r="M34" s="86">
        <v>3</v>
      </c>
      <c r="N34" s="86">
        <v>0</v>
      </c>
      <c r="O34" s="86">
        <v>0</v>
      </c>
      <c r="P34" s="86">
        <v>0</v>
      </c>
      <c r="Q34" s="86">
        <v>0</v>
      </c>
      <c r="R34" s="86">
        <v>0</v>
      </c>
      <c r="S34" s="86">
        <v>0</v>
      </c>
      <c r="T34" s="86">
        <v>0</v>
      </c>
      <c r="U34" s="86">
        <v>0</v>
      </c>
      <c r="V34" s="86">
        <v>0</v>
      </c>
      <c r="W34" s="86">
        <v>2</v>
      </c>
      <c r="X34" s="86">
        <v>11</v>
      </c>
      <c r="Y34" s="86">
        <v>0</v>
      </c>
      <c r="Z34" s="86">
        <v>16</v>
      </c>
      <c r="AA34" s="86">
        <v>36</v>
      </c>
      <c r="AB34" s="86">
        <v>3</v>
      </c>
      <c r="AC34" s="86">
        <v>1591</v>
      </c>
      <c r="AD34" s="86">
        <v>205</v>
      </c>
      <c r="AE34" s="86">
        <v>10</v>
      </c>
      <c r="AF34" s="86">
        <v>7</v>
      </c>
      <c r="AG34" s="86">
        <v>10968</v>
      </c>
      <c r="AH34" s="86">
        <v>0</v>
      </c>
      <c r="AI34" s="86">
        <v>12</v>
      </c>
      <c r="AJ34" s="86">
        <v>25</v>
      </c>
      <c r="AK34" s="86">
        <v>0</v>
      </c>
      <c r="AL34" s="41">
        <v>88</v>
      </c>
      <c r="AM34" s="60">
        <v>13026</v>
      </c>
      <c r="AN34" s="64">
        <v>5672</v>
      </c>
      <c r="AO34" s="86">
        <v>151511</v>
      </c>
      <c r="AP34" s="86">
        <v>583574</v>
      </c>
      <c r="AQ34" s="86">
        <v>0</v>
      </c>
      <c r="AR34" s="86">
        <v>0</v>
      </c>
      <c r="AS34" s="86">
        <v>0</v>
      </c>
      <c r="AT34" s="41">
        <v>740757</v>
      </c>
      <c r="AU34" s="60">
        <v>753783</v>
      </c>
      <c r="AV34" s="60">
        <v>20667</v>
      </c>
      <c r="AW34" s="60">
        <v>761424</v>
      </c>
      <c r="AX34" s="60">
        <v>774450</v>
      </c>
      <c r="AY34" s="60">
        <v>-21031</v>
      </c>
      <c r="AZ34" s="60">
        <v>740393</v>
      </c>
      <c r="BA34" s="60">
        <v>753419</v>
      </c>
      <c r="BB34" s="31">
        <v>90112</v>
      </c>
    </row>
    <row r="35" spans="1:54" ht="15" customHeight="1">
      <c r="A35" s="122">
        <v>65</v>
      </c>
      <c r="B35" s="41" t="s">
        <v>158</v>
      </c>
      <c r="C35" s="64">
        <v>12</v>
      </c>
      <c r="D35" s="86">
        <v>4</v>
      </c>
      <c r="E35" s="86">
        <v>476</v>
      </c>
      <c r="F35" s="86">
        <v>81</v>
      </c>
      <c r="G35" s="86">
        <v>340</v>
      </c>
      <c r="H35" s="86">
        <v>10</v>
      </c>
      <c r="I35" s="86">
        <v>81</v>
      </c>
      <c r="J35" s="86">
        <v>634</v>
      </c>
      <c r="K35" s="86">
        <v>86</v>
      </c>
      <c r="L35" s="86">
        <v>99</v>
      </c>
      <c r="M35" s="86">
        <v>1337</v>
      </c>
      <c r="N35" s="86">
        <v>156</v>
      </c>
      <c r="O35" s="86">
        <v>49</v>
      </c>
      <c r="P35" s="86">
        <v>357</v>
      </c>
      <c r="Q35" s="86">
        <v>170</v>
      </c>
      <c r="R35" s="86">
        <v>18</v>
      </c>
      <c r="S35" s="86">
        <v>12</v>
      </c>
      <c r="T35" s="86">
        <v>179</v>
      </c>
      <c r="U35" s="86">
        <v>98</v>
      </c>
      <c r="V35" s="86">
        <v>504</v>
      </c>
      <c r="W35" s="86">
        <v>342</v>
      </c>
      <c r="X35" s="86">
        <v>341</v>
      </c>
      <c r="Y35" s="86">
        <v>86</v>
      </c>
      <c r="Z35" s="86">
        <v>342</v>
      </c>
      <c r="AA35" s="86">
        <v>766</v>
      </c>
      <c r="AB35" s="86">
        <v>172</v>
      </c>
      <c r="AC35" s="86">
        <v>772</v>
      </c>
      <c r="AD35" s="86">
        <v>303</v>
      </c>
      <c r="AE35" s="86">
        <v>1</v>
      </c>
      <c r="AF35" s="86">
        <v>180</v>
      </c>
      <c r="AG35" s="86">
        <v>683</v>
      </c>
      <c r="AH35" s="86">
        <v>0</v>
      </c>
      <c r="AI35" s="86">
        <v>677</v>
      </c>
      <c r="AJ35" s="86">
        <v>1057</v>
      </c>
      <c r="AK35" s="86">
        <v>0</v>
      </c>
      <c r="AL35" s="41">
        <v>175</v>
      </c>
      <c r="AM35" s="60">
        <v>10600</v>
      </c>
      <c r="AN35" s="64">
        <v>0</v>
      </c>
      <c r="AO35" s="86">
        <v>33863</v>
      </c>
      <c r="AP35" s="86">
        <v>0</v>
      </c>
      <c r="AQ35" s="86">
        <v>0</v>
      </c>
      <c r="AR35" s="86">
        <v>0</v>
      </c>
      <c r="AS35" s="86">
        <v>0</v>
      </c>
      <c r="AT35" s="41">
        <v>33863</v>
      </c>
      <c r="AU35" s="60">
        <v>44463</v>
      </c>
      <c r="AV35" s="60">
        <v>3959</v>
      </c>
      <c r="AW35" s="60">
        <v>37822</v>
      </c>
      <c r="AX35" s="60">
        <v>48422</v>
      </c>
      <c r="AY35" s="60">
        <v>-2416</v>
      </c>
      <c r="AZ35" s="60">
        <v>35406</v>
      </c>
      <c r="BA35" s="60">
        <v>46006</v>
      </c>
      <c r="BB35" s="31">
        <v>21294</v>
      </c>
    </row>
    <row r="36" spans="1:54" ht="15" customHeight="1">
      <c r="A36" s="122">
        <v>66</v>
      </c>
      <c r="B36" s="41" t="s">
        <v>28</v>
      </c>
      <c r="C36" s="64">
        <v>2609</v>
      </c>
      <c r="D36" s="86">
        <v>884</v>
      </c>
      <c r="E36" s="86">
        <v>523</v>
      </c>
      <c r="F36" s="86">
        <v>1195</v>
      </c>
      <c r="G36" s="86">
        <v>12504</v>
      </c>
      <c r="H36" s="86">
        <v>644</v>
      </c>
      <c r="I36" s="86">
        <v>1458</v>
      </c>
      <c r="J36" s="86">
        <v>17276</v>
      </c>
      <c r="K36" s="86">
        <v>2606</v>
      </c>
      <c r="L36" s="86">
        <v>4032</v>
      </c>
      <c r="M36" s="86">
        <v>10962</v>
      </c>
      <c r="N36" s="86">
        <v>4211</v>
      </c>
      <c r="O36" s="86">
        <v>1365</v>
      </c>
      <c r="P36" s="86">
        <v>9180</v>
      </c>
      <c r="Q36" s="86">
        <v>10870</v>
      </c>
      <c r="R36" s="86">
        <v>1401</v>
      </c>
      <c r="S36" s="86">
        <v>5108</v>
      </c>
      <c r="T36" s="86">
        <v>15768</v>
      </c>
      <c r="U36" s="86">
        <v>6189</v>
      </c>
      <c r="V36" s="86">
        <v>45670</v>
      </c>
      <c r="W36" s="86">
        <v>18171</v>
      </c>
      <c r="X36" s="86">
        <v>5611</v>
      </c>
      <c r="Y36" s="86">
        <v>2740</v>
      </c>
      <c r="Z36" s="86">
        <v>49991</v>
      </c>
      <c r="AA36" s="86">
        <v>27173</v>
      </c>
      <c r="AB36" s="86">
        <v>13186</v>
      </c>
      <c r="AC36" s="86">
        <v>51058</v>
      </c>
      <c r="AD36" s="86">
        <v>32111</v>
      </c>
      <c r="AE36" s="86">
        <v>33384</v>
      </c>
      <c r="AF36" s="86">
        <v>14540</v>
      </c>
      <c r="AG36" s="86">
        <v>36483</v>
      </c>
      <c r="AH36" s="86">
        <v>3598</v>
      </c>
      <c r="AI36" s="86">
        <v>40780</v>
      </c>
      <c r="AJ36" s="86">
        <v>13042</v>
      </c>
      <c r="AK36" s="86">
        <v>0</v>
      </c>
      <c r="AL36" s="41">
        <v>1446</v>
      </c>
      <c r="AM36" s="60">
        <v>497769</v>
      </c>
      <c r="AN36" s="64">
        <v>738</v>
      </c>
      <c r="AO36" s="86">
        <v>22041</v>
      </c>
      <c r="AP36" s="86">
        <v>0</v>
      </c>
      <c r="AQ36" s="86">
        <v>1498</v>
      </c>
      <c r="AR36" s="86">
        <v>22932</v>
      </c>
      <c r="AS36" s="86">
        <v>0</v>
      </c>
      <c r="AT36" s="41">
        <v>47209</v>
      </c>
      <c r="AU36" s="60">
        <v>544978</v>
      </c>
      <c r="AV36" s="60">
        <v>35251</v>
      </c>
      <c r="AW36" s="60">
        <v>82460</v>
      </c>
      <c r="AX36" s="60">
        <v>580229</v>
      </c>
      <c r="AY36" s="60">
        <v>-284289</v>
      </c>
      <c r="AZ36" s="60">
        <v>-201829</v>
      </c>
      <c r="BA36" s="60">
        <v>295940</v>
      </c>
      <c r="BB36" s="31">
        <v>22041</v>
      </c>
    </row>
    <row r="37" spans="1:54" ht="15" customHeight="1">
      <c r="A37" s="122">
        <v>67</v>
      </c>
      <c r="B37" s="41" t="s">
        <v>29</v>
      </c>
      <c r="C37" s="64">
        <v>12</v>
      </c>
      <c r="D37" s="86">
        <v>5</v>
      </c>
      <c r="E37" s="86">
        <v>35</v>
      </c>
      <c r="F37" s="86">
        <v>6</v>
      </c>
      <c r="G37" s="86">
        <v>40</v>
      </c>
      <c r="H37" s="86">
        <v>1</v>
      </c>
      <c r="I37" s="86">
        <v>3</v>
      </c>
      <c r="J37" s="86">
        <v>33</v>
      </c>
      <c r="K37" s="86">
        <v>9</v>
      </c>
      <c r="L37" s="86">
        <v>5</v>
      </c>
      <c r="M37" s="86">
        <v>74</v>
      </c>
      <c r="N37" s="86">
        <v>21</v>
      </c>
      <c r="O37" s="86">
        <v>1</v>
      </c>
      <c r="P37" s="86">
        <v>43</v>
      </c>
      <c r="Q37" s="86">
        <v>50</v>
      </c>
      <c r="R37" s="86">
        <v>0</v>
      </c>
      <c r="S37" s="86">
        <v>42</v>
      </c>
      <c r="T37" s="86">
        <v>64</v>
      </c>
      <c r="U37" s="86">
        <v>9</v>
      </c>
      <c r="V37" s="86">
        <v>131</v>
      </c>
      <c r="W37" s="86">
        <v>25</v>
      </c>
      <c r="X37" s="86">
        <v>10</v>
      </c>
      <c r="Y37" s="86">
        <v>3</v>
      </c>
      <c r="Z37" s="86">
        <v>478</v>
      </c>
      <c r="AA37" s="86">
        <v>49</v>
      </c>
      <c r="AB37" s="86">
        <v>251</v>
      </c>
      <c r="AC37" s="86">
        <v>180</v>
      </c>
      <c r="AD37" s="86">
        <v>1569</v>
      </c>
      <c r="AE37" s="86">
        <v>178</v>
      </c>
      <c r="AF37" s="86">
        <v>828</v>
      </c>
      <c r="AG37" s="86">
        <v>9813</v>
      </c>
      <c r="AH37" s="86">
        <v>120</v>
      </c>
      <c r="AI37" s="86">
        <v>385</v>
      </c>
      <c r="AJ37" s="86">
        <v>5984</v>
      </c>
      <c r="AK37" s="86">
        <v>0</v>
      </c>
      <c r="AL37" s="41">
        <v>59</v>
      </c>
      <c r="AM37" s="60">
        <v>20516</v>
      </c>
      <c r="AN37" s="64">
        <v>95237</v>
      </c>
      <c r="AO37" s="86">
        <v>352625</v>
      </c>
      <c r="AP37" s="86">
        <v>0</v>
      </c>
      <c r="AQ37" s="86">
        <v>0</v>
      </c>
      <c r="AR37" s="86">
        <v>0</v>
      </c>
      <c r="AS37" s="86">
        <v>0</v>
      </c>
      <c r="AT37" s="41">
        <v>447862</v>
      </c>
      <c r="AU37" s="60">
        <v>468378</v>
      </c>
      <c r="AV37" s="60">
        <v>116080</v>
      </c>
      <c r="AW37" s="60">
        <v>563942</v>
      </c>
      <c r="AX37" s="60">
        <v>584458</v>
      </c>
      <c r="AY37" s="60">
        <v>-213166</v>
      </c>
      <c r="AZ37" s="60">
        <v>350776</v>
      </c>
      <c r="BA37" s="60">
        <v>371292</v>
      </c>
      <c r="BB37" s="31">
        <v>352625</v>
      </c>
    </row>
    <row r="38" spans="1:54" ht="15" customHeight="1">
      <c r="A38" s="123">
        <v>68</v>
      </c>
      <c r="B38" s="42" t="s">
        <v>30</v>
      </c>
      <c r="C38" s="70">
        <v>79</v>
      </c>
      <c r="D38" s="87">
        <v>62</v>
      </c>
      <c r="E38" s="87">
        <v>43</v>
      </c>
      <c r="F38" s="87">
        <v>43</v>
      </c>
      <c r="G38" s="87">
        <v>175</v>
      </c>
      <c r="H38" s="87">
        <v>19</v>
      </c>
      <c r="I38" s="87">
        <v>35</v>
      </c>
      <c r="J38" s="87">
        <v>188</v>
      </c>
      <c r="K38" s="87">
        <v>11</v>
      </c>
      <c r="L38" s="87">
        <v>89</v>
      </c>
      <c r="M38" s="87">
        <v>146</v>
      </c>
      <c r="N38" s="87">
        <v>65</v>
      </c>
      <c r="O38" s="87">
        <v>17</v>
      </c>
      <c r="P38" s="87">
        <v>346</v>
      </c>
      <c r="Q38" s="87">
        <v>138</v>
      </c>
      <c r="R38" s="87">
        <v>30</v>
      </c>
      <c r="S38" s="87">
        <v>72</v>
      </c>
      <c r="T38" s="87">
        <v>180</v>
      </c>
      <c r="U38" s="87">
        <v>47</v>
      </c>
      <c r="V38" s="87">
        <v>483</v>
      </c>
      <c r="W38" s="87">
        <v>11</v>
      </c>
      <c r="X38" s="87">
        <v>38</v>
      </c>
      <c r="Y38" s="87">
        <v>144</v>
      </c>
      <c r="Z38" s="87">
        <v>1200</v>
      </c>
      <c r="AA38" s="87">
        <v>809</v>
      </c>
      <c r="AB38" s="87">
        <v>147</v>
      </c>
      <c r="AC38" s="87">
        <v>1161</v>
      </c>
      <c r="AD38" s="87">
        <v>524</v>
      </c>
      <c r="AE38" s="87">
        <v>1045</v>
      </c>
      <c r="AF38" s="87">
        <v>714</v>
      </c>
      <c r="AG38" s="87">
        <v>1883</v>
      </c>
      <c r="AH38" s="87">
        <v>233</v>
      </c>
      <c r="AI38" s="87">
        <v>441</v>
      </c>
      <c r="AJ38" s="87">
        <v>706</v>
      </c>
      <c r="AK38" s="87">
        <v>0</v>
      </c>
      <c r="AL38" s="42">
        <v>7</v>
      </c>
      <c r="AM38" s="68">
        <v>11331</v>
      </c>
      <c r="AN38" s="70">
        <v>0</v>
      </c>
      <c r="AO38" s="87">
        <v>0</v>
      </c>
      <c r="AP38" s="87">
        <v>0</v>
      </c>
      <c r="AQ38" s="87">
        <v>0</v>
      </c>
      <c r="AR38" s="87">
        <v>0</v>
      </c>
      <c r="AS38" s="87">
        <v>0</v>
      </c>
      <c r="AT38" s="42">
        <v>0</v>
      </c>
      <c r="AU38" s="68">
        <v>11331</v>
      </c>
      <c r="AV38" s="68">
        <v>0</v>
      </c>
      <c r="AW38" s="68">
        <v>0</v>
      </c>
      <c r="AX38" s="68">
        <v>11331</v>
      </c>
      <c r="AY38" s="68">
        <v>0</v>
      </c>
      <c r="AZ38" s="68">
        <v>0</v>
      </c>
      <c r="BA38" s="68">
        <v>11331</v>
      </c>
      <c r="BB38" s="31">
        <v>0</v>
      </c>
    </row>
    <row r="39" spans="1:54" ht="15" customHeight="1">
      <c r="A39" s="122">
        <v>69</v>
      </c>
      <c r="B39" s="41" t="s">
        <v>31</v>
      </c>
      <c r="C39" s="64">
        <v>537</v>
      </c>
      <c r="D39" s="86">
        <v>183</v>
      </c>
      <c r="E39" s="86">
        <v>260</v>
      </c>
      <c r="F39" s="86">
        <v>466</v>
      </c>
      <c r="G39" s="86">
        <v>1880</v>
      </c>
      <c r="H39" s="86">
        <v>84</v>
      </c>
      <c r="I39" s="86">
        <v>266</v>
      </c>
      <c r="J39" s="86">
        <v>1461</v>
      </c>
      <c r="K39" s="86">
        <v>135</v>
      </c>
      <c r="L39" s="86">
        <v>581</v>
      </c>
      <c r="M39" s="86">
        <v>3108</v>
      </c>
      <c r="N39" s="86">
        <v>1946</v>
      </c>
      <c r="O39" s="86">
        <v>256</v>
      </c>
      <c r="P39" s="86">
        <v>1390</v>
      </c>
      <c r="Q39" s="86">
        <v>102</v>
      </c>
      <c r="R39" s="86">
        <v>128</v>
      </c>
      <c r="S39" s="86">
        <v>403</v>
      </c>
      <c r="T39" s="86">
        <v>3066</v>
      </c>
      <c r="U39" s="86">
        <v>367</v>
      </c>
      <c r="V39" s="86">
        <v>6210</v>
      </c>
      <c r="W39" s="86">
        <v>959</v>
      </c>
      <c r="X39" s="86">
        <v>389</v>
      </c>
      <c r="Y39" s="86">
        <v>926</v>
      </c>
      <c r="Z39" s="86">
        <v>3980</v>
      </c>
      <c r="AA39" s="86">
        <v>1207</v>
      </c>
      <c r="AB39" s="86">
        <v>703</v>
      </c>
      <c r="AC39" s="86">
        <v>4220</v>
      </c>
      <c r="AD39" s="86">
        <v>729</v>
      </c>
      <c r="AE39" s="86">
        <v>343</v>
      </c>
      <c r="AF39" s="86">
        <v>2957</v>
      </c>
      <c r="AG39" s="86">
        <v>3297</v>
      </c>
      <c r="AH39" s="86">
        <v>220</v>
      </c>
      <c r="AI39" s="86">
        <v>1306</v>
      </c>
      <c r="AJ39" s="86">
        <v>1119</v>
      </c>
      <c r="AK39" s="86">
        <v>5</v>
      </c>
      <c r="AL39" s="41">
        <v>12</v>
      </c>
      <c r="AM39" s="60">
        <v>45201</v>
      </c>
      <c r="AN39" s="64">
        <v>0</v>
      </c>
      <c r="AO39" s="86">
        <v>91</v>
      </c>
      <c r="AP39" s="86">
        <v>0</v>
      </c>
      <c r="AQ39" s="86">
        <v>0</v>
      </c>
      <c r="AR39" s="86">
        <v>0</v>
      </c>
      <c r="AS39" s="86">
        <v>0</v>
      </c>
      <c r="AT39" s="41">
        <v>91</v>
      </c>
      <c r="AU39" s="60">
        <v>45292</v>
      </c>
      <c r="AV39" s="60">
        <v>53</v>
      </c>
      <c r="AW39" s="60">
        <v>144</v>
      </c>
      <c r="AX39" s="60">
        <v>45345</v>
      </c>
      <c r="AY39" s="60">
        <v>-9106</v>
      </c>
      <c r="AZ39" s="60">
        <v>-8962</v>
      </c>
      <c r="BA39" s="60">
        <v>36239</v>
      </c>
      <c r="BB39" s="31">
        <v>91</v>
      </c>
    </row>
    <row r="40" spans="1:54" ht="15" customHeight="1">
      <c r="A40" s="124">
        <v>70</v>
      </c>
      <c r="B40" s="45" t="s">
        <v>170</v>
      </c>
      <c r="C40" s="55">
        <v>76161</v>
      </c>
      <c r="D40" s="62">
        <v>12264</v>
      </c>
      <c r="E40" s="62">
        <v>21127</v>
      </c>
      <c r="F40" s="62">
        <v>14610</v>
      </c>
      <c r="G40" s="62">
        <v>170128</v>
      </c>
      <c r="H40" s="62">
        <v>11128</v>
      </c>
      <c r="I40" s="62">
        <v>44861</v>
      </c>
      <c r="J40" s="62">
        <v>587733</v>
      </c>
      <c r="K40" s="62">
        <v>400295</v>
      </c>
      <c r="L40" s="62">
        <v>50725</v>
      </c>
      <c r="M40" s="62">
        <v>1039838</v>
      </c>
      <c r="N40" s="62">
        <v>376373</v>
      </c>
      <c r="O40" s="62">
        <v>28586</v>
      </c>
      <c r="P40" s="62">
        <v>144576</v>
      </c>
      <c r="Q40" s="62">
        <v>123414</v>
      </c>
      <c r="R40" s="62">
        <v>20391</v>
      </c>
      <c r="S40" s="62">
        <v>127238</v>
      </c>
      <c r="T40" s="62">
        <v>471225</v>
      </c>
      <c r="U40" s="62">
        <v>81152</v>
      </c>
      <c r="V40" s="62">
        <v>246484</v>
      </c>
      <c r="W40" s="62">
        <v>223647</v>
      </c>
      <c r="X40" s="62">
        <v>17057</v>
      </c>
      <c r="Y40" s="62">
        <v>14996</v>
      </c>
      <c r="Z40" s="62">
        <v>169790</v>
      </c>
      <c r="AA40" s="62">
        <v>74982</v>
      </c>
      <c r="AB40" s="62">
        <v>78811</v>
      </c>
      <c r="AC40" s="62">
        <v>267337</v>
      </c>
      <c r="AD40" s="62">
        <v>107801</v>
      </c>
      <c r="AE40" s="62">
        <v>102976</v>
      </c>
      <c r="AF40" s="62">
        <v>58999</v>
      </c>
      <c r="AG40" s="62">
        <v>277165</v>
      </c>
      <c r="AH40" s="62">
        <v>18211</v>
      </c>
      <c r="AI40" s="62">
        <v>107248</v>
      </c>
      <c r="AJ40" s="62">
        <v>169336</v>
      </c>
      <c r="AK40" s="62">
        <v>11331</v>
      </c>
      <c r="AL40" s="45">
        <v>20735</v>
      </c>
      <c r="AM40" s="66">
        <v>5768731</v>
      </c>
      <c r="AN40" s="55">
        <v>138079</v>
      </c>
      <c r="AO40" s="62">
        <v>2485115</v>
      </c>
      <c r="AP40" s="62">
        <v>1127682</v>
      </c>
      <c r="AQ40" s="62">
        <v>262397</v>
      </c>
      <c r="AR40" s="62">
        <v>900665</v>
      </c>
      <c r="AS40" s="62">
        <v>21685</v>
      </c>
      <c r="AT40" s="45">
        <v>4935623</v>
      </c>
      <c r="AU40" s="66">
        <v>10704354</v>
      </c>
      <c r="AV40" s="66">
        <v>4918403</v>
      </c>
      <c r="AW40" s="66">
        <v>9854026</v>
      </c>
      <c r="AX40" s="66">
        <v>15622757</v>
      </c>
      <c r="AY40" s="66">
        <v>-5059148</v>
      </c>
      <c r="AZ40" s="66">
        <v>4794878</v>
      </c>
      <c r="BA40" s="66">
        <v>10563609</v>
      </c>
      <c r="BB40" s="31">
        <v>2396040</v>
      </c>
    </row>
    <row r="41" spans="1:54" ht="15" customHeight="1">
      <c r="A41" s="122">
        <v>71</v>
      </c>
      <c r="B41" s="41" t="s">
        <v>171</v>
      </c>
      <c r="C41" s="64">
        <v>357</v>
      </c>
      <c r="D41" s="86">
        <v>318</v>
      </c>
      <c r="E41" s="86">
        <v>853</v>
      </c>
      <c r="F41" s="86">
        <v>1796</v>
      </c>
      <c r="G41" s="86">
        <v>2637</v>
      </c>
      <c r="H41" s="86">
        <v>240</v>
      </c>
      <c r="I41" s="86">
        <v>891</v>
      </c>
      <c r="J41" s="86">
        <v>5515</v>
      </c>
      <c r="K41" s="86">
        <v>1939</v>
      </c>
      <c r="L41" s="86">
        <v>1552</v>
      </c>
      <c r="M41" s="86">
        <v>14094</v>
      </c>
      <c r="N41" s="86">
        <v>8279</v>
      </c>
      <c r="O41" s="86">
        <v>1002</v>
      </c>
      <c r="P41" s="86">
        <v>2912</v>
      </c>
      <c r="Q41" s="86">
        <v>4764</v>
      </c>
      <c r="R41" s="86">
        <v>449</v>
      </c>
      <c r="S41" s="86">
        <v>835</v>
      </c>
      <c r="T41" s="86">
        <v>6810</v>
      </c>
      <c r="U41" s="86">
        <v>2206</v>
      </c>
      <c r="V41" s="86">
        <v>9647</v>
      </c>
      <c r="W41" s="86">
        <v>2746</v>
      </c>
      <c r="X41" s="86">
        <v>487</v>
      </c>
      <c r="Y41" s="86">
        <v>1104</v>
      </c>
      <c r="Z41" s="86">
        <v>13459</v>
      </c>
      <c r="AA41" s="86">
        <v>7294</v>
      </c>
      <c r="AB41" s="86">
        <v>1992</v>
      </c>
      <c r="AC41" s="86">
        <v>10114</v>
      </c>
      <c r="AD41" s="86">
        <v>3385</v>
      </c>
      <c r="AE41" s="86">
        <v>4602</v>
      </c>
      <c r="AF41" s="86">
        <v>2096</v>
      </c>
      <c r="AG41" s="86">
        <v>8843</v>
      </c>
      <c r="AH41" s="86">
        <v>1720</v>
      </c>
      <c r="AI41" s="86">
        <v>4580</v>
      </c>
      <c r="AJ41" s="86">
        <v>8410</v>
      </c>
      <c r="AK41" s="86">
        <v>0</v>
      </c>
      <c r="AL41" s="41">
        <v>151</v>
      </c>
      <c r="AM41" s="60">
        <v>138079</v>
      </c>
      <c r="AO41" s="31">
        <v>337142</v>
      </c>
      <c r="BB41" s="31">
        <v>337142</v>
      </c>
    </row>
    <row r="42" spans="1:54" ht="15" customHeight="1">
      <c r="A42" s="122">
        <v>91</v>
      </c>
      <c r="B42" s="41" t="s">
        <v>172</v>
      </c>
      <c r="C42" s="64">
        <v>14317</v>
      </c>
      <c r="D42" s="86">
        <v>5064</v>
      </c>
      <c r="E42" s="86">
        <v>4861</v>
      </c>
      <c r="F42" s="86">
        <v>5986</v>
      </c>
      <c r="G42" s="86">
        <v>45023</v>
      </c>
      <c r="H42" s="86">
        <v>3341</v>
      </c>
      <c r="I42" s="86">
        <v>15304</v>
      </c>
      <c r="J42" s="86">
        <v>16619</v>
      </c>
      <c r="K42" s="86">
        <v>2934</v>
      </c>
      <c r="L42" s="86">
        <v>19151</v>
      </c>
      <c r="M42" s="86">
        <v>22629</v>
      </c>
      <c r="N42" s="86">
        <v>8201</v>
      </c>
      <c r="O42" s="86">
        <v>13961</v>
      </c>
      <c r="P42" s="86">
        <v>33451</v>
      </c>
      <c r="Q42" s="86">
        <v>50957</v>
      </c>
      <c r="R42" s="86">
        <v>7282</v>
      </c>
      <c r="S42" s="86">
        <v>43526</v>
      </c>
      <c r="T42" s="86">
        <v>45506</v>
      </c>
      <c r="U42" s="86">
        <v>30025</v>
      </c>
      <c r="V42" s="86">
        <v>172131</v>
      </c>
      <c r="W42" s="86">
        <v>24470</v>
      </c>
      <c r="X42" s="86">
        <v>5447</v>
      </c>
      <c r="Y42" s="86">
        <v>18095</v>
      </c>
      <c r="Z42" s="86">
        <v>265765</v>
      </c>
      <c r="AA42" s="86">
        <v>78505</v>
      </c>
      <c r="AB42" s="86">
        <v>21325</v>
      </c>
      <c r="AC42" s="86">
        <v>121235</v>
      </c>
      <c r="AD42" s="86">
        <v>36266</v>
      </c>
      <c r="AE42" s="86">
        <v>152966</v>
      </c>
      <c r="AF42" s="86">
        <v>172991</v>
      </c>
      <c r="AG42" s="86">
        <v>406603</v>
      </c>
      <c r="AH42" s="86">
        <v>21023</v>
      </c>
      <c r="AI42" s="86">
        <v>137086</v>
      </c>
      <c r="AJ42" s="86">
        <v>96709</v>
      </c>
      <c r="AK42" s="86">
        <v>0</v>
      </c>
      <c r="AL42" s="41">
        <v>323</v>
      </c>
      <c r="AM42" s="60">
        <v>2119078</v>
      </c>
      <c r="AO42" s="31">
        <v>121341</v>
      </c>
      <c r="BB42" s="31">
        <v>121341</v>
      </c>
    </row>
    <row r="43" spans="1:54" ht="15" customHeight="1">
      <c r="A43" s="122">
        <v>92</v>
      </c>
      <c r="B43" s="41" t="s">
        <v>173</v>
      </c>
      <c r="C43" s="64">
        <v>29360</v>
      </c>
      <c r="D43" s="86">
        <v>8015</v>
      </c>
      <c r="E43" s="86">
        <v>7309</v>
      </c>
      <c r="F43" s="86">
        <v>2850</v>
      </c>
      <c r="G43" s="86">
        <v>11995</v>
      </c>
      <c r="H43" s="86">
        <v>1338</v>
      </c>
      <c r="I43" s="86">
        <v>-107</v>
      </c>
      <c r="J43" s="86">
        <v>44624</v>
      </c>
      <c r="K43" s="86">
        <v>21586</v>
      </c>
      <c r="L43" s="86">
        <v>8052</v>
      </c>
      <c r="M43" s="86">
        <v>199297</v>
      </c>
      <c r="N43" s="86">
        <v>97278</v>
      </c>
      <c r="O43" s="86">
        <v>2453</v>
      </c>
      <c r="P43" s="86">
        <v>30611</v>
      </c>
      <c r="Q43" s="86">
        <v>-19856</v>
      </c>
      <c r="R43" s="86">
        <v>-1222</v>
      </c>
      <c r="S43" s="86">
        <v>-12078</v>
      </c>
      <c r="T43" s="86">
        <v>36957</v>
      </c>
      <c r="U43" s="86">
        <v>4008</v>
      </c>
      <c r="V43" s="86">
        <v>8697</v>
      </c>
      <c r="W43" s="86">
        <v>29589</v>
      </c>
      <c r="X43" s="86">
        <v>6627</v>
      </c>
      <c r="Y43" s="86">
        <v>5926</v>
      </c>
      <c r="Z43" s="86">
        <v>53176</v>
      </c>
      <c r="AA43" s="86">
        <v>55914</v>
      </c>
      <c r="AB43" s="86">
        <v>223063</v>
      </c>
      <c r="AC43" s="86">
        <v>39116</v>
      </c>
      <c r="AD43" s="86">
        <v>42793</v>
      </c>
      <c r="AE43" s="86">
        <v>0</v>
      </c>
      <c r="AF43" s="86">
        <v>430</v>
      </c>
      <c r="AG43" s="86">
        <v>10104</v>
      </c>
      <c r="AH43" s="86">
        <v>1717</v>
      </c>
      <c r="AI43" s="86">
        <v>-7002</v>
      </c>
      <c r="AJ43" s="86">
        <v>43097</v>
      </c>
      <c r="AK43" s="86">
        <v>0</v>
      </c>
      <c r="AL43" s="41">
        <v>12802</v>
      </c>
      <c r="AM43" s="60">
        <v>998519</v>
      </c>
      <c r="AO43" s="31">
        <v>2147973</v>
      </c>
      <c r="BB43" s="31">
        <v>2058898</v>
      </c>
    </row>
    <row r="44" spans="1:54" ht="15" customHeight="1">
      <c r="A44" s="122">
        <v>93</v>
      </c>
      <c r="B44" s="41" t="s">
        <v>174</v>
      </c>
      <c r="C44" s="64">
        <v>22160</v>
      </c>
      <c r="D44" s="86">
        <v>3584</v>
      </c>
      <c r="E44" s="86">
        <v>5260</v>
      </c>
      <c r="F44" s="86">
        <v>3365</v>
      </c>
      <c r="G44" s="86">
        <v>18162</v>
      </c>
      <c r="H44" s="86">
        <v>2008</v>
      </c>
      <c r="I44" s="86">
        <v>3732</v>
      </c>
      <c r="J44" s="86">
        <v>73681</v>
      </c>
      <c r="K44" s="86">
        <v>16275</v>
      </c>
      <c r="L44" s="86">
        <v>10409</v>
      </c>
      <c r="M44" s="86">
        <v>96730</v>
      </c>
      <c r="N44" s="86">
        <v>16379</v>
      </c>
      <c r="O44" s="86">
        <v>4203</v>
      </c>
      <c r="P44" s="86">
        <v>25000</v>
      </c>
      <c r="Q44" s="86">
        <v>51557</v>
      </c>
      <c r="R44" s="86">
        <v>5627</v>
      </c>
      <c r="S44" s="86">
        <v>41927</v>
      </c>
      <c r="T44" s="86">
        <v>54728</v>
      </c>
      <c r="U44" s="86">
        <v>10751</v>
      </c>
      <c r="V44" s="86">
        <v>19292</v>
      </c>
      <c r="W44" s="86">
        <v>61173</v>
      </c>
      <c r="X44" s="86">
        <v>7440</v>
      </c>
      <c r="Y44" s="86">
        <v>3396</v>
      </c>
      <c r="Z44" s="86">
        <v>51525</v>
      </c>
      <c r="AA44" s="86">
        <v>17804</v>
      </c>
      <c r="AB44" s="86">
        <v>176682</v>
      </c>
      <c r="AC44" s="86">
        <v>54501</v>
      </c>
      <c r="AD44" s="86">
        <v>33806</v>
      </c>
      <c r="AE44" s="86">
        <v>103876</v>
      </c>
      <c r="AF44" s="86">
        <v>53004</v>
      </c>
      <c r="AG44" s="86">
        <v>48716</v>
      </c>
      <c r="AH44" s="86">
        <v>2826</v>
      </c>
      <c r="AI44" s="86">
        <v>40008</v>
      </c>
      <c r="AJ44" s="86">
        <v>38807</v>
      </c>
      <c r="AK44" s="86">
        <v>0</v>
      </c>
      <c r="AL44" s="41">
        <v>1777</v>
      </c>
      <c r="AM44" s="60">
        <v>1180171</v>
      </c>
    </row>
    <row r="45" spans="1:54" ht="15" customHeight="1">
      <c r="A45" s="122">
        <v>94</v>
      </c>
      <c r="B45" s="126" t="s">
        <v>175</v>
      </c>
      <c r="C45" s="64">
        <v>5648</v>
      </c>
      <c r="D45" s="86">
        <v>741</v>
      </c>
      <c r="E45" s="86">
        <v>2001</v>
      </c>
      <c r="F45" s="86">
        <v>1432</v>
      </c>
      <c r="G45" s="86">
        <v>45005</v>
      </c>
      <c r="H45" s="86">
        <v>925</v>
      </c>
      <c r="I45" s="86">
        <v>1661</v>
      </c>
      <c r="J45" s="86">
        <v>12883</v>
      </c>
      <c r="K45" s="86">
        <v>114516</v>
      </c>
      <c r="L45" s="86">
        <v>2890</v>
      </c>
      <c r="M45" s="86">
        <v>21242</v>
      </c>
      <c r="N45" s="86">
        <v>2770</v>
      </c>
      <c r="O45" s="86">
        <v>1321</v>
      </c>
      <c r="P45" s="86">
        <v>2754</v>
      </c>
      <c r="Q45" s="86">
        <v>2368</v>
      </c>
      <c r="R45" s="86">
        <v>206</v>
      </c>
      <c r="S45" s="86">
        <v>6126</v>
      </c>
      <c r="T45" s="86">
        <v>376</v>
      </c>
      <c r="U45" s="86">
        <v>5740</v>
      </c>
      <c r="V45" s="86">
        <v>17619</v>
      </c>
      <c r="W45" s="86">
        <v>10260</v>
      </c>
      <c r="X45" s="86">
        <v>1596</v>
      </c>
      <c r="Y45" s="86">
        <v>847</v>
      </c>
      <c r="Z45" s="86">
        <v>23958</v>
      </c>
      <c r="AA45" s="86">
        <v>4783</v>
      </c>
      <c r="AB45" s="86">
        <v>24677</v>
      </c>
      <c r="AC45" s="86">
        <v>22132</v>
      </c>
      <c r="AD45" s="86">
        <v>7892</v>
      </c>
      <c r="AE45" s="86">
        <v>770</v>
      </c>
      <c r="AF45" s="86">
        <v>2774</v>
      </c>
      <c r="AG45" s="86">
        <v>10701</v>
      </c>
      <c r="AH45" s="86">
        <v>1588</v>
      </c>
      <c r="AI45" s="86">
        <v>14033</v>
      </c>
      <c r="AJ45" s="86">
        <v>14934</v>
      </c>
      <c r="AK45" s="86">
        <v>0</v>
      </c>
      <c r="AL45" s="41">
        <v>634</v>
      </c>
      <c r="AM45" s="60">
        <v>389803</v>
      </c>
    </row>
    <row r="46" spans="1:54" ht="15" customHeight="1">
      <c r="A46" s="122">
        <v>95</v>
      </c>
      <c r="B46" s="41" t="s">
        <v>176</v>
      </c>
      <c r="C46" s="64">
        <v>-6961</v>
      </c>
      <c r="D46" s="86">
        <v>-1456</v>
      </c>
      <c r="E46" s="86">
        <v>-23</v>
      </c>
      <c r="F46" s="86">
        <v>0</v>
      </c>
      <c r="G46" s="86">
        <v>-532</v>
      </c>
      <c r="H46" s="86">
        <v>0</v>
      </c>
      <c r="I46" s="86">
        <v>-1</v>
      </c>
      <c r="J46" s="86">
        <v>0</v>
      </c>
      <c r="K46" s="86">
        <v>-1928</v>
      </c>
      <c r="L46" s="86">
        <v>0</v>
      </c>
      <c r="M46" s="86">
        <v>-3</v>
      </c>
      <c r="N46" s="86">
        <v>0</v>
      </c>
      <c r="O46" s="86">
        <v>0</v>
      </c>
      <c r="P46" s="86">
        <v>-1</v>
      </c>
      <c r="Q46" s="86">
        <v>-1</v>
      </c>
      <c r="R46" s="86">
        <v>0</v>
      </c>
      <c r="S46" s="86">
        <v>-3</v>
      </c>
      <c r="T46" s="86">
        <v>-4</v>
      </c>
      <c r="U46" s="86">
        <v>0</v>
      </c>
      <c r="V46" s="86">
        <v>-2110</v>
      </c>
      <c r="W46" s="86">
        <v>-30</v>
      </c>
      <c r="X46" s="86">
        <v>-1733</v>
      </c>
      <c r="Y46" s="86">
        <v>0</v>
      </c>
      <c r="Z46" s="86">
        <v>-282</v>
      </c>
      <c r="AA46" s="86">
        <v>-3873</v>
      </c>
      <c r="AB46" s="86">
        <v>-196</v>
      </c>
      <c r="AC46" s="86">
        <v>-1552</v>
      </c>
      <c r="AD46" s="86">
        <v>-2</v>
      </c>
      <c r="AE46" s="86">
        <v>0</v>
      </c>
      <c r="AF46" s="86">
        <v>-92</v>
      </c>
      <c r="AG46" s="86">
        <v>-8713</v>
      </c>
      <c r="AH46" s="86">
        <v>-1079</v>
      </c>
      <c r="AI46" s="86">
        <v>-13</v>
      </c>
      <c r="AJ46" s="86">
        <v>-1</v>
      </c>
      <c r="AK46" s="86">
        <v>0</v>
      </c>
      <c r="AL46" s="41">
        <v>-183</v>
      </c>
      <c r="AM46" s="60">
        <v>-30772</v>
      </c>
    </row>
    <row r="47" spans="1:54" ht="15" customHeight="1">
      <c r="A47" s="124">
        <v>96</v>
      </c>
      <c r="B47" s="45" t="s">
        <v>177</v>
      </c>
      <c r="C47" s="55">
        <v>64881</v>
      </c>
      <c r="D47" s="62">
        <v>16266</v>
      </c>
      <c r="E47" s="62">
        <v>20261</v>
      </c>
      <c r="F47" s="62">
        <v>15429</v>
      </c>
      <c r="G47" s="62">
        <v>122290</v>
      </c>
      <c r="H47" s="62">
        <v>7852</v>
      </c>
      <c r="I47" s="62">
        <v>21480</v>
      </c>
      <c r="J47" s="62">
        <v>153322</v>
      </c>
      <c r="K47" s="62">
        <v>155322</v>
      </c>
      <c r="L47" s="62">
        <v>42054</v>
      </c>
      <c r="M47" s="62">
        <v>353989</v>
      </c>
      <c r="N47" s="62">
        <v>132907</v>
      </c>
      <c r="O47" s="62">
        <v>22940</v>
      </c>
      <c r="P47" s="62">
        <v>94727</v>
      </c>
      <c r="Q47" s="62">
        <v>89789</v>
      </c>
      <c r="R47" s="62">
        <v>12342</v>
      </c>
      <c r="S47" s="62">
        <v>80333</v>
      </c>
      <c r="T47" s="62">
        <v>144373</v>
      </c>
      <c r="U47" s="62">
        <v>52730</v>
      </c>
      <c r="V47" s="62">
        <v>225276</v>
      </c>
      <c r="W47" s="62">
        <v>128208</v>
      </c>
      <c r="X47" s="62">
        <v>19864</v>
      </c>
      <c r="Y47" s="62">
        <v>29368</v>
      </c>
      <c r="Z47" s="62">
        <v>407601</v>
      </c>
      <c r="AA47" s="62">
        <v>160427</v>
      </c>
      <c r="AB47" s="62">
        <v>447543</v>
      </c>
      <c r="AC47" s="62">
        <v>245546</v>
      </c>
      <c r="AD47" s="62">
        <v>124140</v>
      </c>
      <c r="AE47" s="62">
        <v>262214</v>
      </c>
      <c r="AF47" s="62">
        <v>231203</v>
      </c>
      <c r="AG47" s="62">
        <v>476254</v>
      </c>
      <c r="AH47" s="62">
        <v>27795</v>
      </c>
      <c r="AI47" s="62">
        <v>188692</v>
      </c>
      <c r="AJ47" s="62">
        <v>201956</v>
      </c>
      <c r="AK47" s="62">
        <v>0</v>
      </c>
      <c r="AL47" s="45">
        <v>15504</v>
      </c>
      <c r="AM47" s="66">
        <v>4794878</v>
      </c>
    </row>
    <row r="48" spans="1:54" ht="15" customHeight="1">
      <c r="A48" s="124">
        <v>97</v>
      </c>
      <c r="B48" s="45" t="s">
        <v>178</v>
      </c>
      <c r="C48" s="55">
        <v>141042</v>
      </c>
      <c r="D48" s="62">
        <v>28530</v>
      </c>
      <c r="E48" s="62">
        <v>41388</v>
      </c>
      <c r="F48" s="62">
        <v>30039</v>
      </c>
      <c r="G48" s="62">
        <v>292418</v>
      </c>
      <c r="H48" s="62">
        <v>18980</v>
      </c>
      <c r="I48" s="62">
        <v>66341</v>
      </c>
      <c r="J48" s="62">
        <v>741055</v>
      </c>
      <c r="K48" s="62">
        <v>555617</v>
      </c>
      <c r="L48" s="62">
        <v>92779</v>
      </c>
      <c r="M48" s="62">
        <v>1393827</v>
      </c>
      <c r="N48" s="62">
        <v>509280</v>
      </c>
      <c r="O48" s="62">
        <v>51526</v>
      </c>
      <c r="P48" s="62">
        <v>239303</v>
      </c>
      <c r="Q48" s="62">
        <v>213203</v>
      </c>
      <c r="R48" s="62">
        <v>32733</v>
      </c>
      <c r="S48" s="62">
        <v>207571</v>
      </c>
      <c r="T48" s="62">
        <v>615598</v>
      </c>
      <c r="U48" s="62">
        <v>133882</v>
      </c>
      <c r="V48" s="62">
        <v>471760</v>
      </c>
      <c r="W48" s="62">
        <v>351855</v>
      </c>
      <c r="X48" s="62">
        <v>36921</v>
      </c>
      <c r="Y48" s="62">
        <v>44364</v>
      </c>
      <c r="Z48" s="62">
        <v>577391</v>
      </c>
      <c r="AA48" s="62">
        <v>235409</v>
      </c>
      <c r="AB48" s="62">
        <v>526354</v>
      </c>
      <c r="AC48" s="62">
        <v>512883</v>
      </c>
      <c r="AD48" s="62">
        <v>231941</v>
      </c>
      <c r="AE48" s="62">
        <v>365190</v>
      </c>
      <c r="AF48" s="62">
        <v>290202</v>
      </c>
      <c r="AG48" s="62">
        <v>753419</v>
      </c>
      <c r="AH48" s="62">
        <v>46006</v>
      </c>
      <c r="AI48" s="62">
        <v>295940</v>
      </c>
      <c r="AJ48" s="62">
        <v>371292</v>
      </c>
      <c r="AK48" s="62">
        <v>11331</v>
      </c>
      <c r="AL48" s="45">
        <v>36239</v>
      </c>
      <c r="AM48" s="66">
        <v>10563609</v>
      </c>
    </row>
    <row r="49" spans="2:39">
      <c r="B49" s="31" t="s">
        <v>432</v>
      </c>
      <c r="C49" s="31">
        <v>12687</v>
      </c>
      <c r="D49" s="31">
        <v>4585</v>
      </c>
      <c r="E49" s="31">
        <v>4285</v>
      </c>
      <c r="F49" s="31">
        <v>4958</v>
      </c>
      <c r="G49" s="31">
        <v>37806</v>
      </c>
      <c r="H49" s="31">
        <v>2831</v>
      </c>
      <c r="I49" s="31">
        <v>12905</v>
      </c>
      <c r="J49" s="31">
        <v>13717</v>
      </c>
      <c r="K49" s="31">
        <v>2298</v>
      </c>
      <c r="L49" s="31">
        <v>16064</v>
      </c>
      <c r="M49" s="31">
        <v>19243</v>
      </c>
      <c r="N49" s="31">
        <v>6208</v>
      </c>
      <c r="O49" s="31">
        <v>11852</v>
      </c>
      <c r="P49" s="31">
        <v>28242</v>
      </c>
      <c r="Q49" s="31">
        <v>42477</v>
      </c>
      <c r="R49" s="31">
        <v>5981</v>
      </c>
      <c r="S49" s="31">
        <v>36267</v>
      </c>
      <c r="T49" s="31">
        <v>37977</v>
      </c>
      <c r="U49" s="31">
        <v>25424</v>
      </c>
      <c r="V49" s="31">
        <v>147529</v>
      </c>
      <c r="W49" s="31">
        <v>19300</v>
      </c>
      <c r="X49" s="31">
        <v>4378</v>
      </c>
      <c r="Y49" s="31">
        <v>15849</v>
      </c>
      <c r="Z49" s="31">
        <v>228564</v>
      </c>
      <c r="AA49" s="31">
        <v>61007</v>
      </c>
      <c r="AB49" s="31">
        <v>19277</v>
      </c>
      <c r="AC49" s="31">
        <v>102421</v>
      </c>
      <c r="AD49" s="31">
        <v>30904</v>
      </c>
      <c r="AE49" s="31">
        <v>113979</v>
      </c>
      <c r="AF49" s="31">
        <v>135823</v>
      </c>
      <c r="AG49" s="31">
        <v>347257</v>
      </c>
      <c r="AH49" s="31">
        <v>19029</v>
      </c>
      <c r="AI49" s="31">
        <v>119651</v>
      </c>
      <c r="AJ49" s="31">
        <v>86291</v>
      </c>
      <c r="AK49" s="31">
        <v>0</v>
      </c>
      <c r="AL49" s="31">
        <v>270</v>
      </c>
      <c r="AM49" s="31">
        <v>1777336</v>
      </c>
    </row>
    <row r="50" spans="2:39">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row>
    <row r="51" spans="2:3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ご利用にあたって（必ずお読みください）</vt:lpstr>
      <vt:lpstr>データ入力表</vt:lpstr>
      <vt:lpstr>①結果</vt:lpstr>
      <vt:lpstr>②表</vt:lpstr>
      <vt:lpstr>③フロー</vt:lpstr>
      <vt:lpstr>④グラフ(経済効果)</vt:lpstr>
      <vt:lpstr>税収係数</vt:lpstr>
      <vt:lpstr>計算</vt:lpstr>
      <vt:lpstr>価格変換</vt:lpstr>
      <vt:lpstr>マージン</vt:lpstr>
      <vt:lpstr>各種係数</vt:lpstr>
      <vt:lpstr>逆行列係数</vt:lpstr>
      <vt:lpstr>投入係数</vt:lpstr>
      <vt:lpstr>H27取引基本表（生産者）(36)</vt:lpstr>
      <vt:lpstr>①結果!Print_Area</vt:lpstr>
      <vt:lpstr>②表!Print_Area</vt:lpstr>
      <vt:lpstr>'④グラフ(経済効果)'!Print_Area</vt:lpstr>
      <vt:lpstr>データ入力表!Print_Area</vt:lpstr>
      <vt:lpstr>'H27取引基本表（生産者）(36)'!Print_Titles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2020-09-07T07:24:16Z</cp:lastPrinted>
  <dcterms:created xsi:type="dcterms:W3CDTF">2010-03-19T06:29:47Z</dcterms:created>
  <dcterms:modified xsi:type="dcterms:W3CDTF">2024-06-05T01:34:44Z</dcterms:modified>
</cp:coreProperties>
</file>