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5 佐伯市\"/>
    </mc:Choice>
  </mc:AlternateContent>
  <xr:revisionPtr revIDLastSave="0" documentId="13_ncr:1_{EE63E2CC-CDE5-4F8F-A124-A2D5B83D0AB3}" xr6:coauthVersionLast="47" xr6:coauthVersionMax="47" xr10:uidLastSave="{00000000-0000-0000-0000-000000000000}"/>
  <workbookProtection workbookAlgorithmName="SHA-512" workbookHashValue="uc49a3RYoggvH2THDYg2g4i8514Trqop7N8IbNOLE4GnR/kSoNxZLv7j+9fu4gwAMIzdWrADoZRt5Ezm8rzLIA==" workbookSaltValue="e++vt8DZTO2RrHBcJll7RQ==" workbookSpinCount="100000" lockStructure="1"/>
  <bookViews>
    <workbookView xWindow="1290" yWindow="960" windowWidth="23925" windowHeight="140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<sst xmlns="http://schemas.openxmlformats.org/spreadsheetml/2006/main" count="236" uniqueCount="119">
  <si>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</si>
  <si>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</si>
  <si>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</si>
  <si>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</si>
  <si>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</si>
  <si>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</si>
  <si>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</si>
  <si>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</si>
  <si>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</si>
  <si>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</si>
  <si>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</si>
  <si>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</si>
  <si>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</si>
  <si>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</si>
  <si>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</si>
  <si>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</si>
  <si>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</si>
  <si>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</si>
  <si>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</si>
  <si>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</si>
  <si>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</si>
  <si>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</si>
  <si>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</si>
  <si>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</si>
  <si>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</si>
  <si>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</si>
  <si>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</si>
  <si>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</si>
  <si>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</si>
  <si>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</si>
  <si>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</si>
  <si>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</si>
  <si>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</si>
  <si>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</si>
  <si>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</si>
  <si>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</si>
  <si>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</si>
  <si>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</si>
  <si>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</si>
  <si>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</si>
  <si>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</si>
  <si>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</si>
  <si>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</si>
  <si>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</si>
  <si>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</si>
  <si>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</si>
  <si>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</si>
  <si>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</si>
  <si>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</si>
  <si>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</si>
  <si>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</si>
  <si>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</si>
  <si>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</si>
  <si>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</si>
  <si>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</si>
  <si>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</si>
  <si>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</si>
  <si>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</si>
  <si>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</si>
  <si>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</si>
  <si>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</si>
  <si>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</si>
  <si>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</si>
  <si>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</si>
  <si>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</si>
  <si>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</si>
  <si>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</si>
  <si>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</si>
  <si>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</si>
  <si>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</si>
  <si>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</si>
  <si>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</si>
  <si>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</si>
  <si>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</si>
  <si>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</si>
  <si>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</si>
  <si>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</si>
  <si>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</si>
  <si>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</si>
  <si>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</si>
  <si>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</si>
  <si>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</si>
  <si>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</si>
  <si>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</si>
  <si>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</si>
  <si>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</si>
  <si>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</si>
  <si>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</si>
  <si>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</si>
  <si>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</si>
  <si>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</si>
  <si>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</si>
  <si>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</si>
  <si>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</si>
  <si>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</si>
  <si>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</si>
  <si>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</si>
  <si>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</si>
  <si>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</si>
  <si>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</si>
  <si>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</si>
  <si>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</si>
  <si>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</si>
  <si>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</si>
  <si>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</si>
  <si>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</si>
  <si>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</si>
  <si>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</si>
  <si>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</si>
  <si>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</si>
  <si>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</si>
  <si>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</si>
  <si>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</si>
  <si>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</si>
  <si>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</si>
  <si>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</si>
  <si>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総収益で総費用に地方債償還金を加えた費用をどの程度賄えているかを示す指標。指標上は概ね適正な値を示しているが、使用料以外の収入（一般会計からの繰入金）に依存している部分がかなり大きい。令和５年度については、打切決算により未払金が発生し、決算上の費用が減少したため収益的収支比率が増加した。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令和４年度にマンホールポンプの故障による修繕があり費用が増加したため、回収率が低下している。
⑥『汚水処理原価』…有収水量1㎥当たりの汚水処理に要した費用で、汚水処理に係るコストを示す指標。当該事業は処理区域内の戸数が少なく、そのほとんどについて接続を終えているため、接続数の増加（接続率の上昇）による使用料や有収水量の大きな増加は見込みにくい。令和４年度は修繕費増加に伴い汚水処理原価が増加したが、おおむね類似団体の数値で推移している。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⑦『施設利用率』…施設の対応可能能力に対する処理水量の割合で、施設の利用状況を判断する指標。人口減少に伴い、利用率も徐々に減少していく見込みである。
⑧『水洗化率』…処理区域内人口のうち、実際に水洗便所を設置して汚水処理している割合を示す指標。比較的高い水準にあり、当該事業の対象地域において適正な汚水処理が行われているといえる。
　</t>
    <rPh sb="417" eb="419">
      <t>テイカ</t>
    </rPh>
    <phoneticPr fontId="4"/>
  </si>
  <si>
    <t>③『管渠改善率』…当該年度に更新した管渠延長の割合を示す指標。当該事業は供用が開始されてから20年が経過したが、現時点で管渠の改善が必要な事案は発生していない。処理施設においてはマンホール等に処理能力の低下につながる不具合が生じたケースもあるが、その都度修繕を行っている。</t>
    <phoneticPr fontId="4"/>
  </si>
  <si>
    <t>小規模集合排水処理事業については、処理区域内人口の９割以上について水洗化が進んでいるが、人口は減少しており、それに伴い使用料収入も減少傾向にある。限られた使用料収入で維持管理費を補うのは難しく、一般会計からの繰入金に頼らざるを得ない状況にある。財政状況が今後さらに厳しくなることが予想されるが、繰入金への依存度を軽減すべく経費削減等の経営努力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</si>
</sst>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D3-4852-BDB6-15018E3EE9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BD3-4852-BDB6-15018E3EE9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38.46</c:v>
                </c:pt>
                <c:pt idx="1">
                  <c:v>35.9</c:v>
                </c:pt>
                <c:pt idx="2">
                  <c:v>30.77</c:v>
                </c:pt>
                <c:pt idx="3">
                  <c:v>28.21</c:v>
                </c:pt>
                <c:pt idx="4">
                  <c:v>25.64</c:v>
                </c:pt>
              </c:numCache>
            </c:numRef>
          </c:val>
          <c:extLst>
            <c:ext xmlns:c16="http://schemas.microsoft.com/office/drawing/2014/chart" uri="{C3380CC4-5D6E-409C-BE32-E72D297353CC}">
              <c16:uniqueId val="{00000000-F01F-4A79-B200-6A498F7DBD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F01F-4A79-B200-6A498F7DBD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94.12</c:v>
                </c:pt>
                <c:pt idx="1">
                  <c:v>93.44</c:v>
                </c:pt>
                <c:pt idx="2">
                  <c:v>93.22</c:v>
                </c:pt>
                <c:pt idx="3">
                  <c:v>94.74</c:v>
                </c:pt>
                <c:pt idx="4">
                  <c:v>94.44</c:v>
                </c:pt>
              </c:numCache>
            </c:numRef>
          </c:val>
          <c:extLst>
            <c:ext xmlns:c16="http://schemas.microsoft.com/office/drawing/2014/chart" uri="{C3380CC4-5D6E-409C-BE32-E72D297353CC}">
              <c16:uniqueId val="{00000000-6D21-48CA-8E94-397F50E165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6D21-48CA-8E94-397F50E165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98.49</c:v>
                </c:pt>
                <c:pt idx="2">
                  <c:v>100</c:v>
                </c:pt>
                <c:pt idx="3">
                  <c:v>100</c:v>
                </c:pt>
                <c:pt idx="4">
                  <c:v>116.85</c:v>
                </c:pt>
              </c:numCache>
            </c:numRef>
          </c:val>
          <c:extLst>
            <c:ext xmlns:c16="http://schemas.microsoft.com/office/drawing/2014/chart" uri="{C3380CC4-5D6E-409C-BE32-E72D297353CC}">
              <c16:uniqueId val="{00000000-5842-483C-B884-9C6B87787C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2-483C-B884-9C6B87787C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8-4E6A-A6ED-D593FD0C22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8-4E6A-A6ED-D593FD0C22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0A-4AF1-A6FC-A4AF3B02EC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0A-4AF1-A6FC-A4AF3B02EC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FD-4855-AFE2-C7FAC6F0A0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FD-4855-AFE2-C7FAC6F0A0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6D-43D8-AC85-4ED53B63CC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6D-43D8-AC85-4ED53B63CC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02-4618-B7CF-9BF183B37D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4902-4618-B7CF-9BF183B37D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33.76</c:v>
                </c:pt>
                <c:pt idx="1">
                  <c:v>29.55</c:v>
                </c:pt>
                <c:pt idx="2">
                  <c:v>29.64</c:v>
                </c:pt>
                <c:pt idx="3">
                  <c:v>18.59</c:v>
                </c:pt>
                <c:pt idx="4">
                  <c:v>31.69</c:v>
                </c:pt>
              </c:numCache>
            </c:numRef>
          </c:val>
          <c:extLst>
            <c:ext xmlns:c16="http://schemas.microsoft.com/office/drawing/2014/chart" uri="{C3380CC4-5D6E-409C-BE32-E72D297353CC}">
              <c16:uniqueId val="{00000000-2DF4-4160-A827-09F41808B6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2DF4-4160-A827-09F41808B6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454.8</c:v>
                </c:pt>
                <c:pt idx="1">
                  <c:v>535.63</c:v>
                </c:pt>
                <c:pt idx="2">
                  <c:v>539.72</c:v>
                </c:pt>
                <c:pt idx="3">
                  <c:v>875.18</c:v>
                </c:pt>
                <c:pt idx="4">
                  <c:v>486.18</c:v>
                </c:pt>
              </c:numCache>
            </c:numRef>
          </c:val>
          <c:extLst>
            <c:ext xmlns:c16="http://schemas.microsoft.com/office/drawing/2014/chart" uri="{C3380CC4-5D6E-409C-BE32-E72D297353CC}">
              <c16:uniqueId val="{00000000-34E8-4768-9BCD-6D75025FDD2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34E8-4768-9BCD-6D75025FDD2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佐伯市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65624</v>
      </c>
      <c r="AM8" s="36"/>
      <c r="AN8" s="36"/>
      <c r="AO8" s="36"/>
      <c r="AP8" s="36"/>
      <c r="AQ8" s="36"/>
      <c r="AR8" s="36"/>
      <c r="AS8" s="36"/>
      <c r="AT8" s="37">
        <f>データ!T6</f>
        <v>903.14</v>
      </c>
      <c r="AU8" s="37"/>
      <c r="AV8" s="37"/>
      <c r="AW8" s="37"/>
      <c r="AX8" s="37"/>
      <c r="AY8" s="37"/>
      <c r="AZ8" s="37"/>
      <c r="BA8" s="37"/>
      <c r="BB8" s="37">
        <f>データ!U6</f>
        <v>72.66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0.08</v>
      </c>
      <c r="Q10" s="37"/>
      <c r="R10" s="37"/>
      <c r="S10" s="37"/>
      <c r="T10" s="37"/>
      <c r="U10" s="37"/>
      <c r="V10" s="37"/>
      <c r="W10" s="37">
        <f>データ!Q6</f>
        <v>100</v>
      </c>
      <c r="X10" s="37"/>
      <c r="Y10" s="37"/>
      <c r="Z10" s="37"/>
      <c r="AA10" s="37"/>
      <c r="AB10" s="37"/>
      <c r="AC10" s="37"/>
      <c r="AD10" s="36">
        <f>データ!R6</f>
        <v>2910</v>
      </c>
      <c r="AE10" s="36"/>
      <c r="AF10" s="36"/>
      <c r="AG10" s="36"/>
      <c r="AH10" s="36"/>
      <c r="AI10" s="36"/>
      <c r="AJ10" s="36"/>
      <c r="AK10" s="2"/>
      <c r="AL10" s="36">
        <f>データ!V6</f>
        <v>54</v>
      </c>
      <c r="AM10" s="36"/>
      <c r="AN10" s="36"/>
      <c r="AO10" s="36"/>
      <c r="AP10" s="36"/>
      <c r="AQ10" s="36"/>
      <c r="AR10" s="36"/>
      <c r="AS10" s="36"/>
      <c r="AT10" s="37">
        <f>データ!W6</f>
        <v>0.04</v>
      </c>
      <c r="AU10" s="37"/>
      <c r="AV10" s="37"/>
      <c r="AW10" s="37"/>
      <c r="AX10" s="37"/>
      <c r="AY10" s="37"/>
      <c r="AZ10" s="37"/>
      <c r="BA10" s="37"/>
      <c r="BB10" s="37">
        <f>データ!X6</f>
        <v>1350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39.7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117</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【1,321.62】</v>
      </c>
      <c r="I86" s="12" t="str">
        <f>データ!CA6</f>
        <v>【34.61】</v>
      </c>
      <c r="J86" s="12" t="str">
        <f>データ!CL6</f>
        <v>【538.24】</v>
      </c>
      <c r="K86" s="12" t="str">
        <f>データ!CW6</f>
        <v>【33.03】</v>
      </c>
      <c r="L86" s="12" t="str">
        <f>データ!DH6</f>
        <v>【89.81】</v>
      </c>
      <c r="M86" s="12" t="s">
        <v>43</v>
      </c>
      <c r="N86" s="12" t="s">
        <v>43</v>
      </c>
      <c r="O86" s="12" t="str">
        <f>データ!EO6</f>
        <v>【0.00】</v>
      </c>
    </row>
  </sheetData>
  <sheetProtection algorithmName="SHA-512" hashValue="NZcDLuvuh6l8ggBTYhkP+44e7DgjM4DeGDIEzROMxFKdRMZYBVj9/9aRsn1JsnleAsOJxYRNaF3skygjz/hVlg==" saltValue="UzRlboGFZysv3oQApUeeu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56</v>
      </c>
      <c r="B4" s="16"/>
      <c r="C4" s="16"/>
      <c r="D4" s="16"/>
      <c r="E4" s="16"/>
      <c r="F4" s="16"/>
      <c r="G4" s="16"/>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442054</v>
      </c>
      <c r="D6" s="19">
        <f t="shared" si="3"/>
        <v>47</v>
      </c>
      <c r="E6" s="19">
        <f t="shared" si="3"/>
        <v>17</v>
      </c>
      <c r="F6" s="19">
        <f t="shared" si="3"/>
        <v>9</v>
      </c>
      <c r="G6" s="19">
        <f t="shared" si="3"/>
        <v>0</v>
      </c>
      <c r="H6" s="19" t="str">
        <f t="shared" si="3"/>
        <v>大分県　佐伯市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0.08</v>
      </c>
      <c r="Q6" s="20">
        <f t="shared" si="3"/>
        <v>100</v>
      </c>
      <c r="R6" s="20">
        <f t="shared" si="3"/>
        <v>2910</v>
      </c>
      <c r="S6" s="20">
        <f t="shared" si="3"/>
        <v>65624</v>
      </c>
      <c r="T6" s="20">
        <f t="shared" si="3"/>
        <v>903.14</v>
      </c>
      <c r="U6" s="20">
        <f t="shared" si="3"/>
        <v>72.66</v>
      </c>
      <c r="V6" s="20">
        <f t="shared" si="3"/>
        <v>54</v>
      </c>
      <c r="W6" s="20">
        <f t="shared" si="3"/>
        <v>0.04</v>
      </c>
      <c r="X6" s="20">
        <f t="shared" si="3"/>
        <v>1350</v>
      </c>
      <c r="Y6" s="21">
        <f>IF(Y7="",NA(),Y7)</f>
        <v>100</v>
      </c>
      <c r="Z6" s="21">
        <f t="shared" ref="Z6:AH6" si="4">IF(Z7="",NA(),Z7)</f>
        <v>98.49</v>
      </c>
      <c r="AA6" s="21">
        <f t="shared" si="4"/>
        <v>100</v>
      </c>
      <c r="AB6" s="21">
        <f t="shared" si="4"/>
        <v>100</v>
      </c>
      <c r="AC6" s="21">
        <f t="shared" si="4"/>
        <v>116.85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1748.51</v>
      </c>
      <c r="BL6" s="21">
        <f t="shared" si="7"/>
        <v>1640.16</v>
      </c>
      <c r="BM6" s="21">
        <f t="shared" si="7"/>
        <v>1521.05</v>
      </c>
      <c r="BN6" s="21">
        <f t="shared" si="7"/>
        <v>1490.65</v>
      </c>
      <c r="BO6" s="21">
        <f t="shared" si="7"/>
        <v>1312.67</v>
      </c>
      <c r="BP6" s="20" t="str">
        <f>IF(BP7="","",IF(BP7="-","【-】","【"&amp;SUBSTITUTE(TEXT(BP7,"#,##0.00"),"-","△")&amp;"】"))</f>
        <v>【1,321.62】</v>
      </c>
      <c r="BQ6" s="21">
        <f>IF(BQ7="",NA(),BQ7)</f>
        <v>33.76</v>
      </c>
      <c r="BR6" s="21">
        <f t="shared" ref="BR6:BZ6" si="8">IF(BR7="",NA(),BR7)</f>
        <v>29.55</v>
      </c>
      <c r="BS6" s="21">
        <f t="shared" si="8"/>
        <v>29.64</v>
      </c>
      <c r="BT6" s="21">
        <f t="shared" si="8"/>
        <v>18.59</v>
      </c>
      <c r="BU6" s="21">
        <f t="shared" si="8"/>
        <v>31.69</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454.8</v>
      </c>
      <c r="CC6" s="21">
        <f t="shared" ref="CC6:CK6" si="9">IF(CC7="",NA(),CC7)</f>
        <v>535.63</v>
      </c>
      <c r="CD6" s="21">
        <f t="shared" si="9"/>
        <v>539.72</v>
      </c>
      <c r="CE6" s="21">
        <f t="shared" si="9"/>
        <v>875.18</v>
      </c>
      <c r="CF6" s="21">
        <f t="shared" si="9"/>
        <v>486.18</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38.46</v>
      </c>
      <c r="CN6" s="21">
        <f t="shared" ref="CN6:CV6" si="10">IF(CN7="",NA(),CN7)</f>
        <v>35.9</v>
      </c>
      <c r="CO6" s="21">
        <f t="shared" si="10"/>
        <v>30.77</v>
      </c>
      <c r="CP6" s="21">
        <f t="shared" si="10"/>
        <v>28.21</v>
      </c>
      <c r="CQ6" s="21">
        <f t="shared" si="10"/>
        <v>25.64</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94.12</v>
      </c>
      <c r="CY6" s="21">
        <f t="shared" ref="CY6:DG6" si="11">IF(CY7="",NA(),CY7)</f>
        <v>93.44</v>
      </c>
      <c r="CZ6" s="21">
        <f t="shared" si="11"/>
        <v>93.22</v>
      </c>
      <c r="DA6" s="21">
        <f t="shared" si="11"/>
        <v>94.74</v>
      </c>
      <c r="DB6" s="21">
        <f t="shared" si="11"/>
        <v>94.44</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442054</v>
      </c>
      <c r="D7" s="23">
        <v>47</v>
      </c>
      <c r="E7" s="23">
        <v>17</v>
      </c>
      <c r="F7" s="23">
        <v>9</v>
      </c>
      <c r="G7" s="23">
        <v>0</v>
      </c>
      <c r="H7" s="23" t="s">
        <v>97</v>
      </c>
      <c r="I7" s="23" t="s">
        <v>98</v>
      </c>
      <c r="J7" s="23" t="s">
        <v>99</v>
      </c>
      <c r="K7" s="23" t="s">
        <v>100</v>
      </c>
      <c r="L7" s="23" t="s">
        <v>101</v>
      </c>
      <c r="M7" s="23" t="s">
        <v>102</v>
      </c>
      <c r="N7" s="24" t="s">
        <v>103</v>
      </c>
      <c r="O7" s="24" t="s">
        <v>104</v>
      </c>
      <c r="P7" s="24">
        <v>0.08</v>
      </c>
      <c r="Q7" s="24">
        <v>100</v>
      </c>
      <c r="R7" s="24">
        <v>2910</v>
      </c>
      <c r="S7" s="24">
        <v>65624</v>
      </c>
      <c r="T7" s="24">
        <v>903.14</v>
      </c>
      <c r="U7" s="24">
        <v>72.66</v>
      </c>
      <c r="V7" s="24">
        <v>54</v>
      </c>
      <c r="W7" s="24">
        <v>0.04</v>
      </c>
      <c r="X7" s="24">
        <v>1350</v>
      </c>
      <c r="Y7" s="24">
        <v>100</v>
      </c>
      <c r="Z7" s="24">
        <v>98.49</v>
      </c>
      <c r="AA7" s="24">
        <v>100</v>
      </c>
      <c r="AB7" s="24">
        <v>100</v>
      </c>
      <c r="AC7" s="24">
        <v>116.85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1748.51</v>
      </c>
      <c r="BL7" s="24">
        <v>1640.16</v>
      </c>
      <c r="BM7" s="24">
        <v>1521.05</v>
      </c>
      <c r="BN7" s="24">
        <v>1490.65</v>
      </c>
      <c r="BO7" s="24">
        <v>1312.67</v>
      </c>
      <c r="BP7" s="24">
        <v>1321.62</v>
      </c>
      <c r="BQ7" s="24">
        <v>33.76</v>
      </c>
      <c r="BR7" s="24">
        <v>29.55</v>
      </c>
      <c r="BS7" s="24">
        <v>29.64</v>
      </c>
      <c r="BT7" s="24">
        <v>18.59</v>
      </c>
      <c r="BU7" s="24">
        <v>31.69</v>
      </c>
      <c r="BV7" s="24">
        <v>34.99</v>
      </c>
      <c r="BW7" s="24">
        <v>38.270000000000003</v>
      </c>
      <c r="BX7" s="24">
        <v>37.520000000000003</v>
      </c>
      <c r="BY7" s="24">
        <v>34.96</v>
      </c>
      <c r="BZ7" s="24">
        <v>34.44</v>
      </c>
      <c r="CA7" s="24">
        <v>34.61</v>
      </c>
      <c r="CB7" s="24">
        <v>454.8</v>
      </c>
      <c r="CC7" s="24">
        <v>535.63</v>
      </c>
      <c r="CD7" s="24">
        <v>539.72</v>
      </c>
      <c r="CE7" s="24">
        <v>875.18</v>
      </c>
      <c r="CF7" s="24">
        <v>486.18</v>
      </c>
      <c r="CG7" s="24">
        <v>520.91999999999996</v>
      </c>
      <c r="CH7" s="24">
        <v>486.77</v>
      </c>
      <c r="CI7" s="24">
        <v>502.1</v>
      </c>
      <c r="CJ7" s="24">
        <v>539.07000000000005</v>
      </c>
      <c r="CK7" s="24">
        <v>541.80999999999995</v>
      </c>
      <c r="CL7" s="24">
        <v>538.24</v>
      </c>
      <c r="CM7" s="24">
        <v>38.46</v>
      </c>
      <c r="CN7" s="24">
        <v>35.9</v>
      </c>
      <c r="CO7" s="24">
        <v>30.77</v>
      </c>
      <c r="CP7" s="24">
        <v>28.21</v>
      </c>
      <c r="CQ7" s="24">
        <v>25.64</v>
      </c>
      <c r="CR7" s="24">
        <v>34.68</v>
      </c>
      <c r="CS7" s="24">
        <v>34.700000000000003</v>
      </c>
      <c r="CT7" s="24">
        <v>46.83</v>
      </c>
      <c r="CU7" s="24">
        <v>33.74</v>
      </c>
      <c r="CV7" s="24">
        <v>32.979999999999997</v>
      </c>
      <c r="CW7" s="24">
        <v>33.03</v>
      </c>
      <c r="CX7" s="24">
        <v>94.12</v>
      </c>
      <c r="CY7" s="24">
        <v>93.44</v>
      </c>
      <c r="CZ7" s="24">
        <v>93.22</v>
      </c>
      <c r="DA7" s="24">
        <v>94.74</v>
      </c>
      <c r="DB7" s="24">
        <v>94.44</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2025-01-24T07:39:29Z</dcterms:created>
  <dcterms:modified xsi:type="dcterms:W3CDTF">2025-02-26T00:41:50Z</dcterms:modified>
  <cp:category/>
</cp:coreProperties>
</file>