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v802269\市町村振興課共有\財政班\財政担当R6年度\決算統計\02公営企業会計\12_経営比較分析表\02_公営企業に係る経営比較分析表（令和５年度決算）の分析\05_HP掲載用\10 杵築市\"/>
    </mc:Choice>
  </mc:AlternateContent>
  <xr:revisionPtr revIDLastSave="0" documentId="13_ncr:1_{159C96E9-62CF-4D4A-91FA-48BC3C1F9C0C}" xr6:coauthVersionLast="47" xr6:coauthVersionMax="47" xr10:uidLastSave="{00000000-0000-0000-0000-000000000000}"/>
  <workbookProtection workbookAlgorithmName="SHA-512" workbookHashValue="h33Qbj2nGqK1FTz3A7H693xJNvX/ZeOAu6kHhI4zufxn2uS7UR6jhf04JvJelZKzBiobQ4NWg3xEmwcJ3+shUw==" workbookSaltValue="O22m++iL+IN6PerozaPBEA==" workbookSpinCount="100000" lockStructure="1"/>
  <bookViews>
    <workbookView xWindow="735" yWindow="735" windowWidth="16875" windowHeight="133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W10" i="4"/>
  <c r="I10" i="4"/>
  <c r="B10" i="4"/>
  <c r="BB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<sst xmlns="http://schemas.openxmlformats.org/spreadsheetml/2006/main" count="228" uniqueCount="113">
  <si>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</si>
  <si>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</si>
  <si>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</si>
  <si>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</si>
  <si>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</si>
  <si>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</si>
  <si>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</si>
  <si>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</si>
  <si>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</si>
  <si>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</si>
  <si>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</si>
  <si>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</si>
  <si>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</si>
  <si>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</si>
  <si>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</si>
  <si>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</si>
  <si>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</si>
  <si>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</si>
  <si>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</si>
  <si>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</si>
  <si>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</si>
  <si>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</si>
  <si>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</si>
  <si>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</si>
  <si>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</si>
  <si>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</si>
  <si>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</si>
  <si>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</si>
  <si>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</si>
  <si>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</si>
  <si>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</si>
  <si>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</si>
  <si>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</si>
  <si>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</si>
  <si>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</si>
  <si>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</si>
  <si>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</si>
  <si>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</si>
  <si>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</si>
  <si>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</si>
  <si>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</si>
  <si>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</si>
  <si>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</si>
  <si>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</si>
  <si>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</si>
  <si>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</si>
  <si>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</si>
  <si>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</si>
  <si>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</si>
  <si>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</si>
  <si>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</si>
  <si>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</si>
  <si>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</si>
  <si>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</si>
  <si>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</si>
  <si>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</si>
  <si>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</si>
  <si>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</si>
  <si>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</si>
  <si>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</si>
  <si>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</si>
  <si>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</si>
  <si>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</si>
  <si>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</si>
  <si>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</si>
  <si>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</si>
  <si>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</si>
  <si>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</si>
  <si>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</si>
  <si>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</si>
  <si>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</si>
  <si>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</si>
  <si>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</si>
  <si>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</si>
  <si>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</si>
  <si>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</si>
  <si>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</si>
  <si>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</si>
  <si>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</si>
  <si>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</si>
  <si>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</si>
  <si>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</si>
  <si>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</si>
  <si>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</si>
  <si>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</si>
  <si>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</si>
  <si>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</si>
  <si>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</si>
  <si>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</si>
  <si>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</si>
  <si>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</si>
  <si>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</si>
  <si>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</si>
  <si>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杵築市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</si>
  <si>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</si>
  <si>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</si>
  <si>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</si>
  <si>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</si>
  <si>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</si>
  <si>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</si>
  <si>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</si>
  <si>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</si>
  <si>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</si>
  <si>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</si>
  <si>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</si>
  <si>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</si>
  <si>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</si>
  <si>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</si>
  <si>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</si>
  <si>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</si>
  <si>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が経常収益でどの程度補われているかを示す指標。R5の料金改定により給水収益が増となったことで、前年度から3.44％改善し、引き続き100％を上回っています。②『累積欠損金』…浄水場整備事業に係る特別損失によりR2に大幅に増加しています。R5年度は欠損金の一部解消ができましたが、引き続き経営の健全化に取り組んでいきます。③『流動比率』…流動負債に対する流動資産の割合で、短期債務に対する支払能力を表す指標。100％を上回っており良好ですが、R2に全簡易水道事業の統合により負債が膨らんでいます。④『企業債残高対給水収益比率』…給水収益に対する企業債残高の割合であり、企業債残高の規模を表す指標。R5の料金改定により数値の改善が図られましたが、全国平均値を上回っており、企業債借入の抑制や適正な料金の見直しを行うことで、改善に努めていきます。⑤『料金回収率』…給水に係る費用が、どの程度給水収益で賄えているかを表した指標。R5の料金改定により数値の改善が図られましたが、依然として100％を下回っており、必要な経費を給水収益で賄えておらず、適正な料金水準への見直しが必要です。⑥『給水原価』…R2に全簡易水道事業を統合したことによる費用増により、類似団体平均値及び全国平均と比べて高くなっています。今後さらなる水需要の減少と維持管理費の増大が見込まれることから、経営の効率化と漏水率の低減に努める必要があります。⑦『施設利用率』…配水能力に対する配水量の割合で、施設の利用状況を判断する指標。類似団体平均値に比べて高い水準ですが、今後は、給水人口の減少等による水需要の減少も見込まれることから、適正な施設規模の検討が必要です。⑧『有収率』…施設の稼働が収益につながっているかを判断する指標。類似団体平均値を上回っていますが、R5に実施した衛星漏水調査を活用し漏水防止を行うなど、引き続き有収率の上昇に向け努力していきます。</t>
    <rPh sb="61" eb="64">
      <t>ゼンネンド</t>
    </rPh>
    <rPh sb="75" eb="76">
      <t>ヒ</t>
    </rPh>
    <rPh sb="77" eb="78">
      <t>ツヅ</t>
    </rPh>
    <rPh sb="134" eb="135">
      <t>ネン</t>
    </rPh>
    <rPh sb="135" eb="136">
      <t>ド</t>
    </rPh>
    <rPh sb="153" eb="154">
      <t>ヒ</t>
    </rPh>
    <rPh sb="155" eb="156">
      <t>ツヅ</t>
    </rPh>
    <rPh sb="164" eb="165">
      <t>ト</t>
    </rPh>
    <rPh sb="166" eb="167">
      <t>ク</t>
    </rPh>
    <rPh sb="335" eb="337">
      <t>ゼンコク</t>
    </rPh>
    <rPh sb="434" eb="436">
      <t>スウチ</t>
    </rPh>
    <rPh sb="437" eb="439">
      <t>カイゼン</t>
    </rPh>
    <rPh sb="440" eb="441">
      <t>ハカ</t>
    </rPh>
    <rPh sb="448" eb="450">
      <t>イゼン</t>
    </rPh>
    <rPh sb="492" eb="494">
      <t>ミナオ</t>
    </rPh>
    <rPh sb="531" eb="532">
      <t>ゾウ</t>
    </rPh>
    <rPh sb="536" eb="538">
      <t>ルイジ</t>
    </rPh>
    <rPh sb="553" eb="554">
      <t>タカ</t>
    </rPh>
    <rPh sb="659" eb="663">
      <t>ルイジダンタイ</t>
    </rPh>
    <rPh sb="667" eb="668">
      <t>クラ</t>
    </rPh>
    <rPh sb="670" eb="671">
      <t>タカ</t>
    </rPh>
    <rPh sb="672" eb="674">
      <t>スイジュン</t>
    </rPh>
    <rPh sb="766" eb="768">
      <t>ウワマワ</t>
    </rPh>
    <rPh sb="797" eb="798">
      <t>オコナ</t>
    </rPh>
    <rPh sb="806" eb="808">
      <t>ユウシュウ</t>
    </rPh>
    <rPh sb="808" eb="809">
      <t>リツ</t>
    </rPh>
    <phoneticPr fontId="4"/>
  </si>
  <si>
    <t>①『有形固定資産減価償却率』…有形固定資産のうち、償却対象資産の減価償却がどの程度進んでいるかを表す指標。H30以降、簡易水道事業の統合により、大きく償却率が低下しており、R2の全簡易水道事業の統合により、全国平均を大幅に下回っています。ただし、配管等の老朽化は進行していることから、今後計画的な更新が必要です。②『管路経年比率』…法定耐用年数を超えた管路延長の割合を表す指標。全国平均を下回っていますが、老朽管の計画的な更新を行うよう努めます。③『管路更新率』…当該年度に更新した管路延長の割合を表す指標。類似団体平均値及び全国平均を上回っていますが、重要性の高い管路を計画的、効果的に更新を進めていく必要があります。</t>
    <rPh sb="214" eb="215">
      <t>オコナ</t>
    </rPh>
    <rPh sb="218" eb="219">
      <t>ツト</t>
    </rPh>
    <phoneticPr fontId="4"/>
  </si>
  <si>
    <t>令和5年の水道料金改定による増収により、各指標において一定の改善が図られ、現時点では、経営の健全性、施設の効率性は概ね確保されているといえます。
しかしながら、南海トラフ大地震等の災害が想定される中、災害に備えた主要施設の耐震化はもちろんのこと、法定耐用年数を超えた施設及び配管の更新に多額の費用が必要です。また、将来的には人口減少に伴う水需要の減少が見込まれ、さらにここ数年は、物価高騰などによりあらゆる経費が増大しています。このようなことから、本市水道事業を取り巻く環境は依然として厳しい状況にあり、アセットマネジメントを反映した経営戦略に基づき、健全な経営に努めます。</t>
    <rPh sb="14" eb="16">
      <t>ゾウシュウ</t>
    </rPh>
    <rPh sb="133" eb="135">
      <t>シセツ</t>
    </rPh>
    <rPh sb="135" eb="136">
      <t>オヨ</t>
    </rPh>
    <rPh sb="140" eb="142">
      <t>コウシン</t>
    </rPh>
    <rPh sb="143" eb="145">
      <t>タガク</t>
    </rPh>
    <rPh sb="146" eb="148">
      <t>ヒヨウ</t>
    </rPh>
    <rPh sb="149" eb="151">
      <t>ヒツヨウ</t>
    </rPh>
    <rPh sb="162" eb="166">
      <t>ジンコウゲンショウ</t>
    </rPh>
    <rPh sb="167" eb="168">
      <t>トモナ</t>
    </rPh>
    <rPh sb="186" eb="188">
      <t>スウネン</t>
    </rPh>
    <rPh sb="203" eb="205">
      <t>ケイヒ</t>
    </rPh>
    <rPh sb="206" eb="208">
      <t>ゾウダイ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</si>
</sst>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1.33</c:v>
                </c:pt>
                <c:pt idx="1">
                  <c:v>0.5</c:v>
                </c:pt>
                <c:pt idx="2">
                  <c:v>0.33</c:v>
                </c:pt>
                <c:pt idx="3">
                  <c:v>0.61</c:v>
                </c:pt>
                <c:pt idx="4">
                  <c:v>0.64</c:v>
                </c:pt>
              </c:numCache>
            </c:numRef>
          </c:val>
          <c:extLst>
            <c:ext xmlns:c16="http://schemas.microsoft.com/office/drawing/2014/chart" uri="{C3380CC4-5D6E-409C-BE32-E72D297353CC}">
              <c16:uniqueId val="{00000000-3333-4F64-9E58-0BD0EEC6C0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3333-4F64-9E58-0BD0EEC6C0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69.73</c:v>
                </c:pt>
                <c:pt idx="1">
                  <c:v>65.430000000000007</c:v>
                </c:pt>
                <c:pt idx="2">
                  <c:v>60.77</c:v>
                </c:pt>
                <c:pt idx="3">
                  <c:v>60.14</c:v>
                </c:pt>
                <c:pt idx="4">
                  <c:v>57.98</c:v>
                </c:pt>
              </c:numCache>
            </c:numRef>
          </c:val>
          <c:extLst>
            <c:ext xmlns:c16="http://schemas.microsoft.com/office/drawing/2014/chart" uri="{C3380CC4-5D6E-409C-BE32-E72D297353CC}">
              <c16:uniqueId val="{00000000-6C1D-4AE6-BC3A-C760FA5374A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6C1D-4AE6-BC3A-C760FA5374A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86.09</c:v>
                </c:pt>
                <c:pt idx="1">
                  <c:v>83.41</c:v>
                </c:pt>
                <c:pt idx="2">
                  <c:v>82.2</c:v>
                </c:pt>
                <c:pt idx="3">
                  <c:v>81.99</c:v>
                </c:pt>
                <c:pt idx="4">
                  <c:v>82.2</c:v>
                </c:pt>
              </c:numCache>
            </c:numRef>
          </c:val>
          <c:extLst>
            <c:ext xmlns:c16="http://schemas.microsoft.com/office/drawing/2014/chart" uri="{C3380CC4-5D6E-409C-BE32-E72D297353CC}">
              <c16:uniqueId val="{00000000-FA1D-44AA-A5A9-E04FFE415E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FA1D-44AA-A5A9-E04FFE415E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116.84</c:v>
                </c:pt>
                <c:pt idx="1">
                  <c:v>103.85</c:v>
                </c:pt>
                <c:pt idx="2">
                  <c:v>104.97</c:v>
                </c:pt>
                <c:pt idx="3">
                  <c:v>101.11</c:v>
                </c:pt>
                <c:pt idx="4">
                  <c:v>104.55</c:v>
                </c:pt>
              </c:numCache>
            </c:numRef>
          </c:val>
          <c:extLst>
            <c:ext xmlns:c16="http://schemas.microsoft.com/office/drawing/2014/chart" uri="{C3380CC4-5D6E-409C-BE32-E72D297353CC}">
              <c16:uniqueId val="{00000000-E3D4-4304-BB46-AD5EEFDA14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E3D4-4304-BB46-AD5EEFDA14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50.5</c:v>
                </c:pt>
                <c:pt idx="1">
                  <c:v>43.89</c:v>
                </c:pt>
                <c:pt idx="2">
                  <c:v>45.09</c:v>
                </c:pt>
                <c:pt idx="3">
                  <c:v>46.85</c:v>
                </c:pt>
                <c:pt idx="4">
                  <c:v>48.51</c:v>
                </c:pt>
              </c:numCache>
            </c:numRef>
          </c:val>
          <c:extLst>
            <c:ext xmlns:c16="http://schemas.microsoft.com/office/drawing/2014/chart" uri="{C3380CC4-5D6E-409C-BE32-E72D297353CC}">
              <c16:uniqueId val="{00000000-3C52-4810-9681-650BC18999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3C52-4810-9681-650BC18999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15.66</c:v>
                </c:pt>
                <c:pt idx="1">
                  <c:v>9.67</c:v>
                </c:pt>
                <c:pt idx="2">
                  <c:v>9.99</c:v>
                </c:pt>
                <c:pt idx="3">
                  <c:v>10.38</c:v>
                </c:pt>
                <c:pt idx="4">
                  <c:v>10.92</c:v>
                </c:pt>
              </c:numCache>
            </c:numRef>
          </c:val>
          <c:extLst>
            <c:ext xmlns:c16="http://schemas.microsoft.com/office/drawing/2014/chart" uri="{C3380CC4-5D6E-409C-BE32-E72D297353CC}">
              <c16:uniqueId val="{00000000-2AF5-4AC1-BB3D-CBB81931F2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2AF5-4AC1-BB3D-CBB81931F2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20.07</c:v>
                </c:pt>
                <c:pt idx="3" formatCode="#,##0.00;&quot;△&quot;#,##0.00;&quot;-&quot;">
                  <c:v>25.11</c:v>
                </c:pt>
                <c:pt idx="4" formatCode="#,##0.00;&quot;△&quot;#,##0.00;&quot;-&quot;">
                  <c:v>19.02</c:v>
                </c:pt>
              </c:numCache>
            </c:numRef>
          </c:val>
          <c:extLst>
            <c:ext xmlns:c16="http://schemas.microsoft.com/office/drawing/2014/chart" uri="{C3380CC4-5D6E-409C-BE32-E72D297353CC}">
              <c16:uniqueId val="{00000000-ACFD-40D3-A583-10D9C8E80C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ACFD-40D3-A583-10D9C8E80C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373.6</c:v>
                </c:pt>
                <c:pt idx="1">
                  <c:v>311.99</c:v>
                </c:pt>
                <c:pt idx="2">
                  <c:v>242.44</c:v>
                </c:pt>
                <c:pt idx="3">
                  <c:v>220.73</c:v>
                </c:pt>
                <c:pt idx="4">
                  <c:v>206.81</c:v>
                </c:pt>
              </c:numCache>
            </c:numRef>
          </c:val>
          <c:extLst>
            <c:ext xmlns:c16="http://schemas.microsoft.com/office/drawing/2014/chart" uri="{C3380CC4-5D6E-409C-BE32-E72D297353CC}">
              <c16:uniqueId val="{00000000-1A2F-448F-9334-B5A6BBC8EF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1A2F-448F-9334-B5A6BBC8EF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338.97</c:v>
                </c:pt>
                <c:pt idx="1">
                  <c:v>423.68</c:v>
                </c:pt>
                <c:pt idx="2">
                  <c:v>418.88</c:v>
                </c:pt>
                <c:pt idx="3">
                  <c:v>410.74</c:v>
                </c:pt>
                <c:pt idx="4">
                  <c:v>367.02</c:v>
                </c:pt>
              </c:numCache>
            </c:numRef>
          </c:val>
          <c:extLst>
            <c:ext xmlns:c16="http://schemas.microsoft.com/office/drawing/2014/chart" uri="{C3380CC4-5D6E-409C-BE32-E72D297353CC}">
              <c16:uniqueId val="{00000000-BE01-4166-A5C0-11E86B9B65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BE01-4166-A5C0-11E86B9B65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111.8</c:v>
                </c:pt>
                <c:pt idx="1">
                  <c:v>96.66</c:v>
                </c:pt>
                <c:pt idx="2">
                  <c:v>82.98</c:v>
                </c:pt>
                <c:pt idx="3">
                  <c:v>79.209999999999994</c:v>
                </c:pt>
                <c:pt idx="4">
                  <c:v>85.08</c:v>
                </c:pt>
              </c:numCache>
            </c:numRef>
          </c:val>
          <c:extLst>
            <c:ext xmlns:c16="http://schemas.microsoft.com/office/drawing/2014/chart" uri="{C3380CC4-5D6E-409C-BE32-E72D297353CC}">
              <c16:uniqueId val="{00000000-5968-4943-869D-5796B69D128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5968-4943-869D-5796B69D128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139.28</c:v>
                </c:pt>
                <c:pt idx="1">
                  <c:v>163.29</c:v>
                </c:pt>
                <c:pt idx="2">
                  <c:v>195.65</c:v>
                </c:pt>
                <c:pt idx="3">
                  <c:v>204.32</c:v>
                </c:pt>
                <c:pt idx="4">
                  <c:v>217.43</c:v>
                </c:pt>
              </c:numCache>
            </c:numRef>
          </c:val>
          <c:extLst>
            <c:ext xmlns:c16="http://schemas.microsoft.com/office/drawing/2014/chart" uri="{C3380CC4-5D6E-409C-BE32-E72D297353CC}">
              <c16:uniqueId val="{00000000-6201-45B8-A27A-76D40BA0E9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6201-45B8-A27A-76D40BA0E9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杵築市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26711</v>
      </c>
      <c r="AM8" s="58"/>
      <c r="AN8" s="58"/>
      <c r="AO8" s="58"/>
      <c r="AP8" s="58"/>
      <c r="AQ8" s="58"/>
      <c r="AR8" s="58"/>
      <c r="AS8" s="58"/>
      <c r="AT8" s="55">
        <f>データ!$S$6</f>
        <v>280.08</v>
      </c>
      <c r="AU8" s="56"/>
      <c r="AV8" s="56"/>
      <c r="AW8" s="56"/>
      <c r="AX8" s="56"/>
      <c r="AY8" s="56"/>
      <c r="AZ8" s="56"/>
      <c r="BA8" s="56"/>
      <c r="BB8" s="45">
        <f>データ!$T$6</f>
        <v>95.37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64.87</v>
      </c>
      <c r="J10" s="56"/>
      <c r="K10" s="56"/>
      <c r="L10" s="56"/>
      <c r="M10" s="56"/>
      <c r="N10" s="56"/>
      <c r="O10" s="57"/>
      <c r="P10" s="45">
        <f>データ!$P$6</f>
        <v>82.01</v>
      </c>
      <c r="Q10" s="45"/>
      <c r="R10" s="45"/>
      <c r="S10" s="45"/>
      <c r="T10" s="45"/>
      <c r="U10" s="45"/>
      <c r="V10" s="45"/>
      <c r="W10" s="58">
        <f>データ!$Q$6</f>
        <v>3710</v>
      </c>
      <c r="X10" s="58"/>
      <c r="Y10" s="58"/>
      <c r="Z10" s="58"/>
      <c r="AA10" s="58"/>
      <c r="AB10" s="58"/>
      <c r="AC10" s="58"/>
      <c r="AD10" s="2"/>
      <c r="AE10" s="2"/>
      <c r="AF10" s="2"/>
      <c r="AG10" s="2"/>
      <c r="AH10" s="2"/>
      <c r="AI10" s="2"/>
      <c r="AJ10" s="2"/>
      <c r="AK10" s="2"/>
      <c r="AL10" s="58">
        <f>データ!$U$6</f>
        <v>21756</v>
      </c>
      <c r="AM10" s="58"/>
      <c r="AN10" s="58"/>
      <c r="AO10" s="58"/>
      <c r="AP10" s="58"/>
      <c r="AQ10" s="58"/>
      <c r="AR10" s="58"/>
      <c r="AS10" s="58"/>
      <c r="AT10" s="55">
        <f>データ!$V$6</f>
        <v>88.31</v>
      </c>
      <c r="AU10" s="56"/>
      <c r="AV10" s="56"/>
      <c r="AW10" s="56"/>
      <c r="AX10" s="56"/>
      <c r="AY10" s="56"/>
      <c r="AZ10" s="56"/>
      <c r="BA10" s="56"/>
      <c r="BB10" s="45">
        <f>データ!$W$6</f>
        <v>246.36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Qj6BShfkaOJgD4iE5waYxIDMYCvzYNqgkKLVyijaMUgWybTVRnvmEso6r+lcUjyk8Jvruw0dGbgAECr1dPuaQ==" saltValue="izsMTNQIpEILcxdstu40g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442101</v>
      </c>
      <c r="D6" s="20">
        <f t="shared" si="3"/>
        <v>46</v>
      </c>
      <c r="E6" s="20">
        <f t="shared" si="3"/>
        <v>1</v>
      </c>
      <c r="F6" s="20">
        <f t="shared" si="3"/>
        <v>0</v>
      </c>
      <c r="G6" s="20">
        <f t="shared" si="3"/>
        <v>1</v>
      </c>
      <c r="H6" s="20" t="str">
        <f t="shared" si="3"/>
        <v>大分県　杵築市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64.87</v>
      </c>
      <c r="P6" s="21">
        <f t="shared" si="3"/>
        <v>82.01</v>
      </c>
      <c r="Q6" s="21">
        <f t="shared" si="3"/>
        <v>3710</v>
      </c>
      <c r="R6" s="21">
        <f t="shared" si="3"/>
        <v>26711</v>
      </c>
      <c r="S6" s="21">
        <f t="shared" si="3"/>
        <v>280.08</v>
      </c>
      <c r="T6" s="21">
        <f t="shared" si="3"/>
        <v>95.37</v>
      </c>
      <c r="U6" s="21">
        <f t="shared" si="3"/>
        <v>21756</v>
      </c>
      <c r="V6" s="21">
        <f t="shared" si="3"/>
        <v>88.31</v>
      </c>
      <c r="W6" s="21">
        <f t="shared" si="3"/>
        <v>246.36</v>
      </c>
      <c r="X6" s="22">
        <f>IF(X7="",NA(),X7)</f>
        <v>116.84</v>
      </c>
      <c r="Y6" s="22">
        <f t="shared" ref="Y6:AG6" si="4">IF(Y7="",NA(),Y7)</f>
        <v>103.85</v>
      </c>
      <c r="Z6" s="22">
        <f t="shared" si="4"/>
        <v>104.97</v>
      </c>
      <c r="AA6" s="22">
        <f t="shared" si="4"/>
        <v>101.11</v>
      </c>
      <c r="AB6" s="22">
        <f t="shared" si="4"/>
        <v>104.55</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2">
        <f t="shared" si="5"/>
        <v>20.07</v>
      </c>
      <c r="AL6" s="22">
        <f t="shared" si="5"/>
        <v>25.11</v>
      </c>
      <c r="AM6" s="22">
        <f t="shared" si="5"/>
        <v>19.02</v>
      </c>
      <c r="AN6" s="22">
        <f t="shared" si="5"/>
        <v>3.59</v>
      </c>
      <c r="AO6" s="22">
        <f t="shared" si="5"/>
        <v>3.98</v>
      </c>
      <c r="AP6" s="22">
        <f t="shared" si="5"/>
        <v>6.02</v>
      </c>
      <c r="AQ6" s="22">
        <f t="shared" si="5"/>
        <v>7.78</v>
      </c>
      <c r="AR6" s="22">
        <f t="shared" si="5"/>
        <v>9.59</v>
      </c>
      <c r="AS6" s="21" t="str">
        <f>IF(AS7="","",IF(AS7="-","【-】","【"&amp;SUBSTITUTE(TEXT(AS7,"#,##0.00"),"-","△")&amp;"】"))</f>
        <v>【1.50】</v>
      </c>
      <c r="AT6" s="22">
        <f>IF(AT7="",NA(),AT7)</f>
        <v>373.6</v>
      </c>
      <c r="AU6" s="22">
        <f t="shared" ref="AU6:BC6" si="6">IF(AU7="",NA(),AU7)</f>
        <v>311.99</v>
      </c>
      <c r="AV6" s="22">
        <f t="shared" si="6"/>
        <v>242.44</v>
      </c>
      <c r="AW6" s="22">
        <f t="shared" si="6"/>
        <v>220.73</v>
      </c>
      <c r="AX6" s="22">
        <f t="shared" si="6"/>
        <v>206.81</v>
      </c>
      <c r="AY6" s="22">
        <f t="shared" si="6"/>
        <v>379.08</v>
      </c>
      <c r="AZ6" s="22">
        <f t="shared" si="6"/>
        <v>367.55</v>
      </c>
      <c r="BA6" s="22">
        <f t="shared" si="6"/>
        <v>378.56</v>
      </c>
      <c r="BB6" s="22">
        <f t="shared" si="6"/>
        <v>364.46</v>
      </c>
      <c r="BC6" s="22">
        <f t="shared" si="6"/>
        <v>338.89</v>
      </c>
      <c r="BD6" s="21" t="str">
        <f>IF(BD7="","",IF(BD7="-","【-】","【"&amp;SUBSTITUTE(TEXT(BD7,"#,##0.00"),"-","△")&amp;"】"))</f>
        <v>【243.36】</v>
      </c>
      <c r="BE6" s="22">
        <f>IF(BE7="",NA(),BE7)</f>
        <v>338.97</v>
      </c>
      <c r="BF6" s="22">
        <f t="shared" ref="BF6:BN6" si="7">IF(BF7="",NA(),BF7)</f>
        <v>423.68</v>
      </c>
      <c r="BG6" s="22">
        <f t="shared" si="7"/>
        <v>418.88</v>
      </c>
      <c r="BH6" s="22">
        <f t="shared" si="7"/>
        <v>410.74</v>
      </c>
      <c r="BI6" s="22">
        <f t="shared" si="7"/>
        <v>367.02</v>
      </c>
      <c r="BJ6" s="22">
        <f t="shared" si="7"/>
        <v>398.98</v>
      </c>
      <c r="BK6" s="22">
        <f t="shared" si="7"/>
        <v>418.68</v>
      </c>
      <c r="BL6" s="22">
        <f t="shared" si="7"/>
        <v>395.68</v>
      </c>
      <c r="BM6" s="22">
        <f t="shared" si="7"/>
        <v>403.72</v>
      </c>
      <c r="BN6" s="22">
        <f t="shared" si="7"/>
        <v>400.21</v>
      </c>
      <c r="BO6" s="21" t="str">
        <f>IF(BO7="","",IF(BO7="-","【-】","【"&amp;SUBSTITUTE(TEXT(BO7,"#,##0.00"),"-","△")&amp;"】"))</f>
        <v>【265.93】</v>
      </c>
      <c r="BP6" s="22">
        <f>IF(BP7="",NA(),BP7)</f>
        <v>111.8</v>
      </c>
      <c r="BQ6" s="22">
        <f t="shared" ref="BQ6:BY6" si="8">IF(BQ7="",NA(),BQ7)</f>
        <v>96.66</v>
      </c>
      <c r="BR6" s="22">
        <f t="shared" si="8"/>
        <v>82.98</v>
      </c>
      <c r="BS6" s="22">
        <f t="shared" si="8"/>
        <v>79.209999999999994</v>
      </c>
      <c r="BT6" s="22">
        <f t="shared" si="8"/>
        <v>85.08</v>
      </c>
      <c r="BU6" s="22">
        <f t="shared" si="8"/>
        <v>98.64</v>
      </c>
      <c r="BV6" s="22">
        <f t="shared" si="8"/>
        <v>94.78</v>
      </c>
      <c r="BW6" s="22">
        <f t="shared" si="8"/>
        <v>97.59</v>
      </c>
      <c r="BX6" s="22">
        <f t="shared" si="8"/>
        <v>92.17</v>
      </c>
      <c r="BY6" s="22">
        <f t="shared" si="8"/>
        <v>92.83</v>
      </c>
      <c r="BZ6" s="21" t="str">
        <f>IF(BZ7="","",IF(BZ7="-","【-】","【"&amp;SUBSTITUTE(TEXT(BZ7,"#,##0.00"),"-","△")&amp;"】"))</f>
        <v>【97.82】</v>
      </c>
      <c r="CA6" s="22">
        <f>IF(CA7="",NA(),CA7)</f>
        <v>139.28</v>
      </c>
      <c r="CB6" s="22">
        <f t="shared" ref="CB6:CJ6" si="9">IF(CB7="",NA(),CB7)</f>
        <v>163.29</v>
      </c>
      <c r="CC6" s="22">
        <f t="shared" si="9"/>
        <v>195.65</v>
      </c>
      <c r="CD6" s="22">
        <f t="shared" si="9"/>
        <v>204.32</v>
      </c>
      <c r="CE6" s="22">
        <f t="shared" si="9"/>
        <v>217.43</v>
      </c>
      <c r="CF6" s="22">
        <f t="shared" si="9"/>
        <v>178.92</v>
      </c>
      <c r="CG6" s="22">
        <f t="shared" si="9"/>
        <v>181.3</v>
      </c>
      <c r="CH6" s="22">
        <f t="shared" si="9"/>
        <v>181.71</v>
      </c>
      <c r="CI6" s="22">
        <f t="shared" si="9"/>
        <v>188.51</v>
      </c>
      <c r="CJ6" s="22">
        <f t="shared" si="9"/>
        <v>189.43</v>
      </c>
      <c r="CK6" s="21" t="str">
        <f>IF(CK7="","",IF(CK7="-","【-】","【"&amp;SUBSTITUTE(TEXT(CK7,"#,##0.00"),"-","△")&amp;"】"))</f>
        <v>【177.56】</v>
      </c>
      <c r="CL6" s="22">
        <f>IF(CL7="",NA(),CL7)</f>
        <v>69.73</v>
      </c>
      <c r="CM6" s="22">
        <f t="shared" ref="CM6:CU6" si="10">IF(CM7="",NA(),CM7)</f>
        <v>65.430000000000007</v>
      </c>
      <c r="CN6" s="22">
        <f t="shared" si="10"/>
        <v>60.77</v>
      </c>
      <c r="CO6" s="22">
        <f t="shared" si="10"/>
        <v>60.14</v>
      </c>
      <c r="CP6" s="22">
        <f t="shared" si="10"/>
        <v>57.98</v>
      </c>
      <c r="CQ6" s="22">
        <f t="shared" si="10"/>
        <v>55.14</v>
      </c>
      <c r="CR6" s="22">
        <f t="shared" si="10"/>
        <v>55.89</v>
      </c>
      <c r="CS6" s="22">
        <f t="shared" si="10"/>
        <v>55.72</v>
      </c>
      <c r="CT6" s="22">
        <f t="shared" si="10"/>
        <v>55.31</v>
      </c>
      <c r="CU6" s="22">
        <f t="shared" si="10"/>
        <v>55.14</v>
      </c>
      <c r="CV6" s="21" t="str">
        <f>IF(CV7="","",IF(CV7="-","【-】","【"&amp;SUBSTITUTE(TEXT(CV7,"#,##0.00"),"-","△")&amp;"】"))</f>
        <v>【59.81】</v>
      </c>
      <c r="CW6" s="22">
        <f>IF(CW7="",NA(),CW7)</f>
        <v>86.09</v>
      </c>
      <c r="CX6" s="22">
        <f t="shared" ref="CX6:DF6" si="11">IF(CX7="",NA(),CX7)</f>
        <v>83.41</v>
      </c>
      <c r="CY6" s="22">
        <f t="shared" si="11"/>
        <v>82.2</v>
      </c>
      <c r="CZ6" s="22">
        <f t="shared" si="11"/>
        <v>81.99</v>
      </c>
      <c r="DA6" s="22">
        <f t="shared" si="11"/>
        <v>82.2</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50.5</v>
      </c>
      <c r="DI6" s="22">
        <f t="shared" ref="DI6:DQ6" si="12">IF(DI7="",NA(),DI7)</f>
        <v>43.89</v>
      </c>
      <c r="DJ6" s="22">
        <f t="shared" si="12"/>
        <v>45.09</v>
      </c>
      <c r="DK6" s="22">
        <f t="shared" si="12"/>
        <v>46.85</v>
      </c>
      <c r="DL6" s="22">
        <f t="shared" si="12"/>
        <v>48.51</v>
      </c>
      <c r="DM6" s="22">
        <f t="shared" si="12"/>
        <v>49.92</v>
      </c>
      <c r="DN6" s="22">
        <f t="shared" si="12"/>
        <v>50.63</v>
      </c>
      <c r="DO6" s="22">
        <f t="shared" si="12"/>
        <v>51.29</v>
      </c>
      <c r="DP6" s="22">
        <f t="shared" si="12"/>
        <v>52.2</v>
      </c>
      <c r="DQ6" s="22">
        <f t="shared" si="12"/>
        <v>52.7</v>
      </c>
      <c r="DR6" s="21" t="str">
        <f>IF(DR7="","",IF(DR7="-","【-】","【"&amp;SUBSTITUTE(TEXT(DR7,"#,##0.00"),"-","△")&amp;"】"))</f>
        <v>【52.02】</v>
      </c>
      <c r="DS6" s="22">
        <f>IF(DS7="",NA(),DS7)</f>
        <v>15.66</v>
      </c>
      <c r="DT6" s="22">
        <f t="shared" ref="DT6:EB6" si="13">IF(DT7="",NA(),DT7)</f>
        <v>9.67</v>
      </c>
      <c r="DU6" s="22">
        <f t="shared" si="13"/>
        <v>9.99</v>
      </c>
      <c r="DV6" s="22">
        <f t="shared" si="13"/>
        <v>10.38</v>
      </c>
      <c r="DW6" s="22">
        <f t="shared" si="13"/>
        <v>10.92</v>
      </c>
      <c r="DX6" s="22">
        <f t="shared" si="13"/>
        <v>16.88</v>
      </c>
      <c r="DY6" s="22">
        <f t="shared" si="13"/>
        <v>18.28</v>
      </c>
      <c r="DZ6" s="22">
        <f t="shared" si="13"/>
        <v>19.61</v>
      </c>
      <c r="EA6" s="22">
        <f t="shared" si="13"/>
        <v>20.73</v>
      </c>
      <c r="EB6" s="22">
        <f t="shared" si="13"/>
        <v>22.86</v>
      </c>
      <c r="EC6" s="21" t="str">
        <f>IF(EC7="","",IF(EC7="-","【-】","【"&amp;SUBSTITUTE(TEXT(EC7,"#,##0.00"),"-","△")&amp;"】"))</f>
        <v>【25.37】</v>
      </c>
      <c r="ED6" s="22">
        <f>IF(ED7="",NA(),ED7)</f>
        <v>1.33</v>
      </c>
      <c r="EE6" s="22">
        <f t="shared" ref="EE6:EM6" si="14">IF(EE7="",NA(),EE7)</f>
        <v>0.5</v>
      </c>
      <c r="EF6" s="22">
        <f t="shared" si="14"/>
        <v>0.33</v>
      </c>
      <c r="EG6" s="22">
        <f t="shared" si="14"/>
        <v>0.61</v>
      </c>
      <c r="EH6" s="22">
        <f t="shared" si="14"/>
        <v>0.64</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442101</v>
      </c>
      <c r="D7" s="24">
        <v>46</v>
      </c>
      <c r="E7" s="24">
        <v>1</v>
      </c>
      <c r="F7" s="24">
        <v>0</v>
      </c>
      <c r="G7" s="24">
        <v>1</v>
      </c>
      <c r="H7" s="24" t="s">
        <v>93</v>
      </c>
      <c r="I7" s="24" t="s">
        <v>94</v>
      </c>
      <c r="J7" s="24" t="s">
        <v>95</v>
      </c>
      <c r="K7" s="24" t="s">
        <v>96</v>
      </c>
      <c r="L7" s="24" t="s">
        <v>97</v>
      </c>
      <c r="M7" s="24" t="s">
        <v>98</v>
      </c>
      <c r="N7" s="25" t="s">
        <v>99</v>
      </c>
      <c r="O7" s="25">
        <v>64.87</v>
      </c>
      <c r="P7" s="25">
        <v>82.01</v>
      </c>
      <c r="Q7" s="25">
        <v>3710</v>
      </c>
      <c r="R7" s="25">
        <v>26711</v>
      </c>
      <c r="S7" s="25">
        <v>280.08</v>
      </c>
      <c r="T7" s="25">
        <v>95.37</v>
      </c>
      <c r="U7" s="25">
        <v>21756</v>
      </c>
      <c r="V7" s="25">
        <v>88.31</v>
      </c>
      <c r="W7" s="25">
        <v>246.36</v>
      </c>
      <c r="X7" s="25">
        <v>116.84</v>
      </c>
      <c r="Y7" s="25">
        <v>103.85</v>
      </c>
      <c r="Z7" s="25">
        <v>104.97</v>
      </c>
      <c r="AA7" s="25">
        <v>101.11</v>
      </c>
      <c r="AB7" s="25">
        <v>104.55</v>
      </c>
      <c r="AC7" s="25">
        <v>108.61</v>
      </c>
      <c r="AD7" s="25">
        <v>108.35</v>
      </c>
      <c r="AE7" s="25">
        <v>108.84</v>
      </c>
      <c r="AF7" s="25">
        <v>105.92</v>
      </c>
      <c r="AG7" s="25">
        <v>106.01</v>
      </c>
      <c r="AH7" s="25">
        <v>108.24</v>
      </c>
      <c r="AI7" s="25">
        <v>0</v>
      </c>
      <c r="AJ7" s="25">
        <v>0</v>
      </c>
      <c r="AK7" s="25">
        <v>20.07</v>
      </c>
      <c r="AL7" s="25">
        <v>25.11</v>
      </c>
      <c r="AM7" s="25">
        <v>19.02</v>
      </c>
      <c r="AN7" s="25">
        <v>3.59</v>
      </c>
      <c r="AO7" s="25">
        <v>3.98</v>
      </c>
      <c r="AP7" s="25">
        <v>6.02</v>
      </c>
      <c r="AQ7" s="25">
        <v>7.78</v>
      </c>
      <c r="AR7" s="25">
        <v>9.59</v>
      </c>
      <c r="AS7" s="25">
        <v>1.5</v>
      </c>
      <c r="AT7" s="25">
        <v>373.6</v>
      </c>
      <c r="AU7" s="25">
        <v>311.99</v>
      </c>
      <c r="AV7" s="25">
        <v>242.44</v>
      </c>
      <c r="AW7" s="25">
        <v>220.73</v>
      </c>
      <c r="AX7" s="25">
        <v>206.81</v>
      </c>
      <c r="AY7" s="25">
        <v>379.08</v>
      </c>
      <c r="AZ7" s="25">
        <v>367.55</v>
      </c>
      <c r="BA7" s="25">
        <v>378.56</v>
      </c>
      <c r="BB7" s="25">
        <v>364.46</v>
      </c>
      <c r="BC7" s="25">
        <v>338.89</v>
      </c>
      <c r="BD7" s="25">
        <v>243.36</v>
      </c>
      <c r="BE7" s="25">
        <v>338.97</v>
      </c>
      <c r="BF7" s="25">
        <v>423.68</v>
      </c>
      <c r="BG7" s="25">
        <v>418.88</v>
      </c>
      <c r="BH7" s="25">
        <v>410.74</v>
      </c>
      <c r="BI7" s="25">
        <v>367.02</v>
      </c>
      <c r="BJ7" s="25">
        <v>398.98</v>
      </c>
      <c r="BK7" s="25">
        <v>418.68</v>
      </c>
      <c r="BL7" s="25">
        <v>395.68</v>
      </c>
      <c r="BM7" s="25">
        <v>403.72</v>
      </c>
      <c r="BN7" s="25">
        <v>400.21</v>
      </c>
      <c r="BO7" s="25">
        <v>265.93</v>
      </c>
      <c r="BP7" s="25">
        <v>111.8</v>
      </c>
      <c r="BQ7" s="25">
        <v>96.66</v>
      </c>
      <c r="BR7" s="25">
        <v>82.98</v>
      </c>
      <c r="BS7" s="25">
        <v>79.209999999999994</v>
      </c>
      <c r="BT7" s="25">
        <v>85.08</v>
      </c>
      <c r="BU7" s="25">
        <v>98.64</v>
      </c>
      <c r="BV7" s="25">
        <v>94.78</v>
      </c>
      <c r="BW7" s="25">
        <v>97.59</v>
      </c>
      <c r="BX7" s="25">
        <v>92.17</v>
      </c>
      <c r="BY7" s="25">
        <v>92.83</v>
      </c>
      <c r="BZ7" s="25">
        <v>97.82</v>
      </c>
      <c r="CA7" s="25">
        <v>139.28</v>
      </c>
      <c r="CB7" s="25">
        <v>163.29</v>
      </c>
      <c r="CC7" s="25">
        <v>195.65</v>
      </c>
      <c r="CD7" s="25">
        <v>204.32</v>
      </c>
      <c r="CE7" s="25">
        <v>217.43</v>
      </c>
      <c r="CF7" s="25">
        <v>178.92</v>
      </c>
      <c r="CG7" s="25">
        <v>181.3</v>
      </c>
      <c r="CH7" s="25">
        <v>181.71</v>
      </c>
      <c r="CI7" s="25">
        <v>188.51</v>
      </c>
      <c r="CJ7" s="25">
        <v>189.43</v>
      </c>
      <c r="CK7" s="25">
        <v>177.56</v>
      </c>
      <c r="CL7" s="25">
        <v>69.73</v>
      </c>
      <c r="CM7" s="25">
        <v>65.430000000000007</v>
      </c>
      <c r="CN7" s="25">
        <v>60.77</v>
      </c>
      <c r="CO7" s="25">
        <v>60.14</v>
      </c>
      <c r="CP7" s="25">
        <v>57.98</v>
      </c>
      <c r="CQ7" s="25">
        <v>55.14</v>
      </c>
      <c r="CR7" s="25">
        <v>55.89</v>
      </c>
      <c r="CS7" s="25">
        <v>55.72</v>
      </c>
      <c r="CT7" s="25">
        <v>55.31</v>
      </c>
      <c r="CU7" s="25">
        <v>55.14</v>
      </c>
      <c r="CV7" s="25">
        <v>59.81</v>
      </c>
      <c r="CW7" s="25">
        <v>86.09</v>
      </c>
      <c r="CX7" s="25">
        <v>83.41</v>
      </c>
      <c r="CY7" s="25">
        <v>82.2</v>
      </c>
      <c r="CZ7" s="25">
        <v>81.99</v>
      </c>
      <c r="DA7" s="25">
        <v>82.2</v>
      </c>
      <c r="DB7" s="25">
        <v>81.39</v>
      </c>
      <c r="DC7" s="25">
        <v>81.27</v>
      </c>
      <c r="DD7" s="25">
        <v>81.260000000000005</v>
      </c>
      <c r="DE7" s="25">
        <v>80.36</v>
      </c>
      <c r="DF7" s="25">
        <v>80.13</v>
      </c>
      <c r="DG7" s="25">
        <v>89.42</v>
      </c>
      <c r="DH7" s="25">
        <v>50.5</v>
      </c>
      <c r="DI7" s="25">
        <v>43.89</v>
      </c>
      <c r="DJ7" s="25">
        <v>45.09</v>
      </c>
      <c r="DK7" s="25">
        <v>46.85</v>
      </c>
      <c r="DL7" s="25">
        <v>48.51</v>
      </c>
      <c r="DM7" s="25">
        <v>49.92</v>
      </c>
      <c r="DN7" s="25">
        <v>50.63</v>
      </c>
      <c r="DO7" s="25">
        <v>51.29</v>
      </c>
      <c r="DP7" s="25">
        <v>52.2</v>
      </c>
      <c r="DQ7" s="25">
        <v>52.7</v>
      </c>
      <c r="DR7" s="25">
        <v>52.02</v>
      </c>
      <c r="DS7" s="25">
        <v>15.66</v>
      </c>
      <c r="DT7" s="25">
        <v>9.67</v>
      </c>
      <c r="DU7" s="25">
        <v>9.99</v>
      </c>
      <c r="DV7" s="25">
        <v>10.38</v>
      </c>
      <c r="DW7" s="25">
        <v>10.92</v>
      </c>
      <c r="DX7" s="25">
        <v>16.88</v>
      </c>
      <c r="DY7" s="25">
        <v>18.28</v>
      </c>
      <c r="DZ7" s="25">
        <v>19.61</v>
      </c>
      <c r="EA7" s="25">
        <v>20.73</v>
      </c>
      <c r="EB7" s="25">
        <v>22.86</v>
      </c>
      <c r="EC7" s="25">
        <v>25.37</v>
      </c>
      <c r="ED7" s="25">
        <v>1.33</v>
      </c>
      <c r="EE7" s="25">
        <v>0.5</v>
      </c>
      <c r="EF7" s="25">
        <v>0.33</v>
      </c>
      <c r="EG7" s="25">
        <v>0.61</v>
      </c>
      <c r="EH7" s="25">
        <v>0.64</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2025-02-18T02:39:38Z</cp:lastPrinted>
  <dcterms:created xsi:type="dcterms:W3CDTF">2025-01-24T06:55:56Z</dcterms:created>
  <dcterms:modified xsi:type="dcterms:W3CDTF">2025-02-18T02:39:45Z</dcterms:modified>
  <cp:category/>
</cp:coreProperties>
</file>