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sv802269\市町村振興課共有\財政班\財政担当R6年度\決算統計\02公営企業会計\12_経営比較分析表\02_公営企業に係る経営比較分析表（令和５年度決算）の分析\05_HP掲載用\12 豊後大野市\"/>
    </mc:Choice>
  </mc:AlternateContent>
  <xr:revisionPtr revIDLastSave="0" documentId="13_ncr:1_{C6AF2B41-7481-458B-AE53-AEA042129D2A}" xr6:coauthVersionLast="47" xr6:coauthVersionMax="47" xr10:uidLastSave="{00000000-0000-0000-0000-000000000000}"/>
  <workbookProtection workbookAlgorithmName="SHA-512" workbookHashValue="3JW5tgZRU6vSjlgK/dm8Xba201/CSsUArtAAHBXbIwfzf9cgyRRtFN+RltckyvoNP1Hau7bHfYkgtWIGvc7m4Q==" workbookSaltValue="P6RNBaLc4pL1YMYZFX62Lg==" workbookSpinCount="100000" lockStructure="1"/>
  <bookViews>
    <workbookView xWindow="1290" yWindow="960" windowWidth="23925" windowHeight="1408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E86" i="4"/>
  <c r="AT10" i="4"/>
  <c r="AL10" i="4"/>
  <c r="AL8" i="4"/>
  <c r="P8" i="4"/>
  <c r="I8" i="4"/>
</calcChain>
</file>

<file path=xl/sharedStrings.xml><?xml version="1.0" encoding="utf-8"?>
<sst xmlns="http://schemas.openxmlformats.org/spreadsheetml/2006/main" count="247" uniqueCount="120">
  <si>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</si>
  <si>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</si>
  <si>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</si>
  <si>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</si>
  <si>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</si>
  <si>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</si>
  <si>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</si>
  <si>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</si>
  <si>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</si>
  <si>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</si>
  <si>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</si>
  <si>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</si>
  <si>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</si>
  <si>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</si>
  <si>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</si>
  <si>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</si>
  <si>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</si>
  <si>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</si>
  <si>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</si>
  <si>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</si>
  <si>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</si>
  <si>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</si>
  <si>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</si>
  <si>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</si>
  <si>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</si>
  <si>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</si>
  <si>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</si>
  <si>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</si>
  <si>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</si>
  <si>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</si>
  <si>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</si>
  <si>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</si>
  <si>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</si>
  <si>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</si>
  <si>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</si>
  <si>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</si>
  <si>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</si>
  <si>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</si>
  <si>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</si>
  <si>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</si>
  <si>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</si>
  <si>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</si>
  <si>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</si>
  <si>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</si>
  <si>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</si>
  <si>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</si>
  <si>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</si>
  <si>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</si>
  <si>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</si>
  <si>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</si>
  <si>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</si>
  <si>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</si>
  <si>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</si>
  <si>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</si>
  <si>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</si>
  <si>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</si>
  <si>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</si>
  <si>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</si>
  <si>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</si>
  <si>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</si>
  <si>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</si>
  <si>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</si>
  <si>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</si>
  <si>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</si>
  <si>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</si>
  <si>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</si>
  <si>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</si>
  <si>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</si>
  <si>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</si>
  <si>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</si>
  <si>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</si>
  <si>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</si>
  <si>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</si>
  <si>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</si>
  <si>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</si>
  <si>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</si>
  <si>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</si>
  <si>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</si>
  <si>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</si>
  <si>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</si>
  <si>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</si>
  <si>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</si>
  <si>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</si>
  <si>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</si>
  <si>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</si>
  <si>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</si>
  <si>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</si>
  <si>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</si>
  <si>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</si>
  <si>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</si>
  <si>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</si>
  <si>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</si>
  <si>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</si>
  <si>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</si>
  <si>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</si>
  <si>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</si>
  <si>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</si>
  <si>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</si>
  <si>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豊後大野市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</si>
  <si>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</si>
  <si>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</si>
  <si>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</si>
  <si>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</si>
  <si>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</si>
  <si>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</si>
  <si>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</si>
  <si>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</si>
  <si>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</si>
  <si>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</si>
  <si>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</si>
  <si>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</si>
  <si>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</si>
  <si>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</si>
  <si>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</si>
  <si>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</si>
  <si>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</si>
  <si>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</si>
  <si>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①『収益的収支比率』・・・総費用に地方債償還金を加えた費用を総収益でどの程度賄われているかを表す指標。個人移譲により使用料収入が減少したが、総費用の減少額が大きく比率が上昇した。
④『企業債残高対象事業規模比率』・・・使用料収入に対する企業債残高の割合であり、企業債残高の規模を表す指標。全国・類似団体平均を上回っている。
⑤『経費回収率』・・・使用料で回収すべき経費を、どの程度使用料で賄えているかを表した指標。個人移譲が進んできていることにより使用料収入が減少しているが、老朽化により維持経費がそれほど下がらなかったため経費回収率が低下している。
⑥『汚水処理原価』・・・有収水量１㎥当たりについて汚水処理に係るコストを表した指標。個人移譲により年間有収水量は減少しているものの、汚水処理費用はそこまで減少していないことから汚水処理原価が上昇している。
⑦『施設利用率』・・・処理能力に対する汚水処理量の割合で、施設の利用状況を判断する指標。高い水準で推移しており、良好な状態といえる。
⑧『水洗化率』・・・実際に水洗便所を設置して汚水処理している人口の割合を表した指標。高い水準で推移しており、良好な状態といえる。</t>
    <rPh sb="51" eb="53">
      <t>コジン</t>
    </rPh>
    <rPh sb="53" eb="55">
      <t>イジョウ</t>
    </rPh>
    <rPh sb="58" eb="61">
      <t>シヨウリョウ</t>
    </rPh>
    <rPh sb="61" eb="63">
      <t>シュウニュウ</t>
    </rPh>
    <rPh sb="64" eb="66">
      <t>ゲンショウ</t>
    </rPh>
    <rPh sb="70" eb="73">
      <t>ソウヒヨウ</t>
    </rPh>
    <rPh sb="74" eb="76">
      <t>ゲンショウ</t>
    </rPh>
    <rPh sb="76" eb="77">
      <t>ガク</t>
    </rPh>
    <rPh sb="78" eb="79">
      <t>オオ</t>
    </rPh>
    <rPh sb="81" eb="83">
      <t>ヒリツ</t>
    </rPh>
    <rPh sb="84" eb="86">
      <t>ジョウショウ</t>
    </rPh>
    <rPh sb="207" eb="209">
      <t>コジン</t>
    </rPh>
    <rPh sb="209" eb="211">
      <t>イジョウ</t>
    </rPh>
    <rPh sb="212" eb="213">
      <t>スス</t>
    </rPh>
    <rPh sb="224" eb="226">
      <t>シヨウ</t>
    </rPh>
    <rPh sb="226" eb="227">
      <t>リョウ</t>
    </rPh>
    <rPh sb="227" eb="229">
      <t>シュウニュウ</t>
    </rPh>
    <rPh sb="230" eb="232">
      <t>ゲンショウ</t>
    </rPh>
    <rPh sb="238" eb="241">
      <t>ロウキュウカ</t>
    </rPh>
    <rPh sb="244" eb="246">
      <t>イジ</t>
    </rPh>
    <rPh sb="246" eb="248">
      <t>ケイヒ</t>
    </rPh>
    <rPh sb="253" eb="254">
      <t>サ</t>
    </rPh>
    <rPh sb="294" eb="295">
      <t>ア</t>
    </rPh>
    <rPh sb="318" eb="320">
      <t>コジン</t>
    </rPh>
    <rPh sb="320" eb="322">
      <t>イジョウ</t>
    </rPh>
    <rPh sb="353" eb="355">
      <t>ゲンショウ</t>
    </rPh>
    <phoneticPr fontId="16"/>
  </si>
  <si>
    <t>③『管渠改善率』・・・当該年度に更新した管渠延長の割合を表す指標。施設の特性上、管渠改善率の該当なし。</t>
  </si>
  <si>
    <t>令和３年度より施設の個人移譲を行ない会計の廃止を目指している。
今のところ類似団体と比較して平均的な経営ができているものの、人口減及び個人移譲に伴う処理人口の減少により使用料収入が減少する一方で、施設の老朽化等に伴う施設維持費の増により、健全で効率的な経営が難しくなって来ている。
今後も個人移譲を進め会計の廃止を目指していく。</t>
    <rPh sb="18" eb="20">
      <t>カイケイ</t>
    </rPh>
    <rPh sb="21" eb="23">
      <t>ハイシ</t>
    </rPh>
    <rPh sb="24" eb="26">
      <t>メザ</t>
    </rPh>
    <rPh sb="135" eb="136">
      <t>キ</t>
    </rPh>
    <rPh sb="141" eb="143">
      <t>コンゴ</t>
    </rPh>
    <rPh sb="144" eb="146">
      <t>コジン</t>
    </rPh>
    <rPh sb="146" eb="148">
      <t>イジョウ</t>
    </rPh>
    <rPh sb="149" eb="150">
      <t>スス</t>
    </rPh>
    <rPh sb="151" eb="153">
      <t>カイケイ</t>
    </rPh>
    <rPh sb="154" eb="156">
      <t>ハイシ</t>
    </rPh>
    <rPh sb="157" eb="159">
      <t>メザ</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</si>
</sst>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42-499D-8CEC-9DAB351D744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142-499D-8CEC-9DAB351D744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6F6-4FD3-A779-C231803A33B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46F6-4FD3-A779-C231803A33B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D15-46AC-8457-65C2AE63C2A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4D15-46AC-8457-65C2AE63C2A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106.68</c:v>
                </c:pt>
                <c:pt idx="1">
                  <c:v>97.02</c:v>
                </c:pt>
                <c:pt idx="2">
                  <c:v>94.75</c:v>
                </c:pt>
                <c:pt idx="3">
                  <c:v>93.25</c:v>
                </c:pt>
                <c:pt idx="4">
                  <c:v>96.43</c:v>
                </c:pt>
              </c:numCache>
            </c:numRef>
          </c:val>
          <c:extLst>
            <c:ext xmlns:c16="http://schemas.microsoft.com/office/drawing/2014/chart" uri="{C3380CC4-5D6E-409C-BE32-E72D297353CC}">
              <c16:uniqueId val="{00000000-8FEC-495C-A0F9-76E61015A1F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EC-495C-A0F9-76E61015A1F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688-4357-A012-38434E54CFF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88-4357-A012-38434E54CFF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27-482D-AB22-5DAB3C36070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27-482D-AB22-5DAB3C36070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6E-4D9A-AA5A-5324B4E1A54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6E-4D9A-AA5A-5324B4E1A54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AE-4709-BAAA-80276D4AC78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AE-4709-BAAA-80276D4AC78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quot;-&quot;">
                  <c:v>200.34</c:v>
                </c:pt>
              </c:numCache>
            </c:numRef>
          </c:val>
          <c:extLst>
            <c:ext xmlns:c16="http://schemas.microsoft.com/office/drawing/2014/chart" uri="{C3380CC4-5D6E-409C-BE32-E72D297353CC}">
              <c16:uniqueId val="{00000000-033E-48CC-AA6B-28A0B73281A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033E-48CC-AA6B-28A0B73281A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76.680000000000007</c:v>
                </c:pt>
                <c:pt idx="1">
                  <c:v>68.52</c:v>
                </c:pt>
                <c:pt idx="2">
                  <c:v>62.28</c:v>
                </c:pt>
                <c:pt idx="3">
                  <c:v>49.02</c:v>
                </c:pt>
                <c:pt idx="4">
                  <c:v>47.6</c:v>
                </c:pt>
              </c:numCache>
            </c:numRef>
          </c:val>
          <c:extLst>
            <c:ext xmlns:c16="http://schemas.microsoft.com/office/drawing/2014/chart" uri="{C3380CC4-5D6E-409C-BE32-E72D297353CC}">
              <c16:uniqueId val="{00000000-34E3-40EA-BA09-6EB210638CC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34E3-40EA-BA09-6EB210638CC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318.7</c:v>
                </c:pt>
                <c:pt idx="1">
                  <c:v>358.19</c:v>
                </c:pt>
                <c:pt idx="2">
                  <c:v>397.47</c:v>
                </c:pt>
                <c:pt idx="3">
                  <c:v>537.54</c:v>
                </c:pt>
                <c:pt idx="4">
                  <c:v>546.12</c:v>
                </c:pt>
              </c:numCache>
            </c:numRef>
          </c:val>
          <c:extLst>
            <c:ext xmlns:c16="http://schemas.microsoft.com/office/drawing/2014/chart" uri="{C3380CC4-5D6E-409C-BE32-E72D297353CC}">
              <c16:uniqueId val="{00000000-70CC-4EE4-8BAF-BD93CA77A35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70CC-4EE4-8BAF-BD93CA77A35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大分県　豊後大野市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32765</v>
      </c>
      <c r="AM8" s="36"/>
      <c r="AN8" s="36"/>
      <c r="AO8" s="36"/>
      <c r="AP8" s="36"/>
      <c r="AQ8" s="36"/>
      <c r="AR8" s="36"/>
      <c r="AS8" s="36"/>
      <c r="AT8" s="37">
        <f>データ!T6</f>
        <v>603.14</v>
      </c>
      <c r="AU8" s="37"/>
      <c r="AV8" s="37"/>
      <c r="AW8" s="37"/>
      <c r="AX8" s="37"/>
      <c r="AY8" s="37"/>
      <c r="AZ8" s="37"/>
      <c r="BA8" s="37"/>
      <c r="BB8" s="37">
        <f>データ!U6</f>
        <v>54.32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1.2</v>
      </c>
      <c r="Q10" s="37"/>
      <c r="R10" s="37"/>
      <c r="S10" s="37"/>
      <c r="T10" s="37"/>
      <c r="U10" s="37"/>
      <c r="V10" s="37"/>
      <c r="W10" s="37">
        <f>データ!Q6</f>
        <v>100</v>
      </c>
      <c r="X10" s="37"/>
      <c r="Y10" s="37"/>
      <c r="Z10" s="37"/>
      <c r="AA10" s="37"/>
      <c r="AB10" s="37"/>
      <c r="AC10" s="37"/>
      <c r="AD10" s="36">
        <f>データ!R6</f>
        <v>4430</v>
      </c>
      <c r="AE10" s="36"/>
      <c r="AF10" s="36"/>
      <c r="AG10" s="36"/>
      <c r="AH10" s="36"/>
      <c r="AI10" s="36"/>
      <c r="AJ10" s="36"/>
      <c r="AK10" s="2"/>
      <c r="AL10" s="36">
        <f>データ!V6</f>
        <v>389</v>
      </c>
      <c r="AM10" s="36"/>
      <c r="AN10" s="36"/>
      <c r="AO10" s="36"/>
      <c r="AP10" s="36"/>
      <c r="AQ10" s="36"/>
      <c r="AR10" s="36"/>
      <c r="AS10" s="36"/>
      <c r="AT10" s="37">
        <f>データ!W6</f>
        <v>18.09</v>
      </c>
      <c r="AU10" s="37"/>
      <c r="AV10" s="37"/>
      <c r="AW10" s="37"/>
      <c r="AX10" s="37"/>
      <c r="AY10" s="37"/>
      <c r="AZ10" s="37"/>
      <c r="BA10" s="37"/>
      <c r="BB10" s="37">
        <f>データ!X6</f>
        <v>21.5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118</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119</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43</v>
      </c>
      <c r="N86" s="12" t="s">
        <v>44</v>
      </c>
      <c r="O86" s="12" t="str">
        <f>データ!EO6</f>
        <v>【-】</v>
      </c>
    </row>
  </sheetData>
  <sheetProtection algorithmName="SHA-512" hashValue="XUYE5A+UjkrgcJ0FX01uEgfYd0hkooArMX3+SeA1+/ajPK1X3kdN7qgXkGZRzgB67qmpVojklwQZ93OXjZ7C8w==" saltValue="wP8KVJc9zDnhRj1JZqM9t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442127</v>
      </c>
      <c r="D6" s="19">
        <f t="shared" si="3"/>
        <v>47</v>
      </c>
      <c r="E6" s="19">
        <f t="shared" si="3"/>
        <v>18</v>
      </c>
      <c r="F6" s="19">
        <f t="shared" si="3"/>
        <v>0</v>
      </c>
      <c r="G6" s="19">
        <f t="shared" si="3"/>
        <v>0</v>
      </c>
      <c r="H6" s="19" t="str">
        <f t="shared" si="3"/>
        <v>大分県　豊後大野市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1.2</v>
      </c>
      <c r="Q6" s="20">
        <f t="shared" si="3"/>
        <v>100</v>
      </c>
      <c r="R6" s="20">
        <f t="shared" si="3"/>
        <v>4430</v>
      </c>
      <c r="S6" s="20">
        <f t="shared" si="3"/>
        <v>32765</v>
      </c>
      <c r="T6" s="20">
        <f t="shared" si="3"/>
        <v>603.14</v>
      </c>
      <c r="U6" s="20">
        <f t="shared" si="3"/>
        <v>54.32</v>
      </c>
      <c r="V6" s="20">
        <f t="shared" si="3"/>
        <v>389</v>
      </c>
      <c r="W6" s="20">
        <f t="shared" si="3"/>
        <v>18.09</v>
      </c>
      <c r="X6" s="20">
        <f t="shared" si="3"/>
        <v>21.5</v>
      </c>
      <c r="Y6" s="21">
        <f>IF(Y7="",NA(),Y7)</f>
        <v>106.68</v>
      </c>
      <c r="Z6" s="21">
        <f t="shared" ref="Z6:AH6" si="4">IF(Z7="",NA(),Z7)</f>
        <v>97.02</v>
      </c>
      <c r="AA6" s="21">
        <f t="shared" si="4"/>
        <v>94.75</v>
      </c>
      <c r="AB6" s="21">
        <f t="shared" si="4"/>
        <v>93.25</v>
      </c>
      <c r="AC6" s="21">
        <f t="shared" si="4"/>
        <v>96.43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1">
        <f t="shared" si="7"/>
        <v>200.34</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76.680000000000007</v>
      </c>
      <c r="BR6" s="21">
        <f t="shared" ref="BR6:BZ6" si="8">IF(BR7="",NA(),BR7)</f>
        <v>68.52</v>
      </c>
      <c r="BS6" s="21">
        <f t="shared" si="8"/>
        <v>62.28</v>
      </c>
      <c r="BT6" s="21">
        <f t="shared" si="8"/>
        <v>49.02</v>
      </c>
      <c r="BU6" s="21">
        <f t="shared" si="8"/>
        <v>47.6</v>
      </c>
      <c r="BV6" s="21">
        <f t="shared" si="8"/>
        <v>62.5</v>
      </c>
      <c r="BW6" s="21">
        <f t="shared" si="8"/>
        <v>60.59</v>
      </c>
      <c r="BX6" s="21">
        <f t="shared" si="8"/>
        <v>60</v>
      </c>
      <c r="BY6" s="21">
        <f t="shared" si="8"/>
        <v>59.01</v>
      </c>
      <c r="BZ6" s="21">
        <f t="shared" si="8"/>
        <v>56.06</v>
      </c>
      <c r="CA6" s="20" t="str">
        <f>IF(CA7="","",IF(CA7="-","【-】","【"&amp;SUBSTITUTE(TEXT(CA7,"#,##0.00"),"-","△")&amp;"】"))</f>
        <v>【53.65】</v>
      </c>
      <c r="CB6" s="21">
        <f>IF(CB7="",NA(),CB7)</f>
        <v>318.7</v>
      </c>
      <c r="CC6" s="21">
        <f t="shared" ref="CC6:CK6" si="9">IF(CC7="",NA(),CC7)</f>
        <v>358.19</v>
      </c>
      <c r="CD6" s="21">
        <f t="shared" si="9"/>
        <v>397.47</v>
      </c>
      <c r="CE6" s="21">
        <f t="shared" si="9"/>
        <v>537.54</v>
      </c>
      <c r="CF6" s="21">
        <f t="shared" si="9"/>
        <v>546.12</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100</v>
      </c>
      <c r="CN6" s="21">
        <f t="shared" ref="CN6:CV6" si="10">IF(CN7="",NA(),CN7)</f>
        <v>100</v>
      </c>
      <c r="CO6" s="21">
        <f t="shared" si="10"/>
        <v>100</v>
      </c>
      <c r="CP6" s="21">
        <f t="shared" si="10"/>
        <v>100</v>
      </c>
      <c r="CQ6" s="21">
        <f t="shared" si="10"/>
        <v>100</v>
      </c>
      <c r="CR6" s="21">
        <f t="shared" si="10"/>
        <v>59.64</v>
      </c>
      <c r="CS6" s="21">
        <f t="shared" si="10"/>
        <v>58.19</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2023</v>
      </c>
      <c r="C7" s="23">
        <v>442127</v>
      </c>
      <c r="D7" s="23">
        <v>47</v>
      </c>
      <c r="E7" s="23">
        <v>18</v>
      </c>
      <c r="F7" s="23">
        <v>0</v>
      </c>
      <c r="G7" s="23">
        <v>0</v>
      </c>
      <c r="H7" s="23" t="s">
        <v>98</v>
      </c>
      <c r="I7" s="23" t="s">
        <v>99</v>
      </c>
      <c r="J7" s="23" t="s">
        <v>100</v>
      </c>
      <c r="K7" s="23" t="s">
        <v>101</v>
      </c>
      <c r="L7" s="23" t="s">
        <v>102</v>
      </c>
      <c r="M7" s="23" t="s">
        <v>103</v>
      </c>
      <c r="N7" s="24" t="s">
        <v>104</v>
      </c>
      <c r="O7" s="24" t="s">
        <v>105</v>
      </c>
      <c r="P7" s="24">
        <v>1.2</v>
      </c>
      <c r="Q7" s="24">
        <v>100</v>
      </c>
      <c r="R7" s="24">
        <v>4430</v>
      </c>
      <c r="S7" s="24">
        <v>32765</v>
      </c>
      <c r="T7" s="24">
        <v>603.14</v>
      </c>
      <c r="U7" s="24">
        <v>54.32</v>
      </c>
      <c r="V7" s="24">
        <v>389</v>
      </c>
      <c r="W7" s="24">
        <v>18.09</v>
      </c>
      <c r="X7" s="24">
        <v>21.5</v>
      </c>
      <c r="Y7" s="24">
        <v>106.68</v>
      </c>
      <c r="Z7" s="24">
        <v>97.02</v>
      </c>
      <c r="AA7" s="24">
        <v>94.75</v>
      </c>
      <c r="AB7" s="24">
        <v>93.25</v>
      </c>
      <c r="AC7" s="24">
        <v>96.43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200.34</v>
      </c>
      <c r="BK7" s="24">
        <v>270.57</v>
      </c>
      <c r="BL7" s="24">
        <v>294.27</v>
      </c>
      <c r="BM7" s="24">
        <v>294.08999999999997</v>
      </c>
      <c r="BN7" s="24">
        <v>294.08999999999997</v>
      </c>
      <c r="BO7" s="24">
        <v>338.47</v>
      </c>
      <c r="BP7" s="24">
        <v>349.83</v>
      </c>
      <c r="BQ7" s="24">
        <v>76.680000000000007</v>
      </c>
      <c r="BR7" s="24">
        <v>68.52</v>
      </c>
      <c r="BS7" s="24">
        <v>62.28</v>
      </c>
      <c r="BT7" s="24">
        <v>49.02</v>
      </c>
      <c r="BU7" s="24">
        <v>47.6</v>
      </c>
      <c r="BV7" s="24">
        <v>62.5</v>
      </c>
      <c r="BW7" s="24">
        <v>60.59</v>
      </c>
      <c r="BX7" s="24">
        <v>60</v>
      </c>
      <c r="BY7" s="24">
        <v>59.01</v>
      </c>
      <c r="BZ7" s="24">
        <v>56.06</v>
      </c>
      <c r="CA7" s="24">
        <v>53.65</v>
      </c>
      <c r="CB7" s="24">
        <v>318.7</v>
      </c>
      <c r="CC7" s="24">
        <v>358.19</v>
      </c>
      <c r="CD7" s="24">
        <v>397.47</v>
      </c>
      <c r="CE7" s="24">
        <v>537.54</v>
      </c>
      <c r="CF7" s="24">
        <v>546.12</v>
      </c>
      <c r="CG7" s="24">
        <v>269.33</v>
      </c>
      <c r="CH7" s="24">
        <v>280.23</v>
      </c>
      <c r="CI7" s="24">
        <v>282.70999999999998</v>
      </c>
      <c r="CJ7" s="24">
        <v>291.82</v>
      </c>
      <c r="CK7" s="24">
        <v>304.36</v>
      </c>
      <c r="CL7" s="24">
        <v>307.86</v>
      </c>
      <c r="CM7" s="24">
        <v>100</v>
      </c>
      <c r="CN7" s="24">
        <v>100</v>
      </c>
      <c r="CO7" s="24">
        <v>100</v>
      </c>
      <c r="CP7" s="24">
        <v>100</v>
      </c>
      <c r="CQ7" s="24">
        <v>100</v>
      </c>
      <c r="CR7" s="24">
        <v>59.64</v>
      </c>
      <c r="CS7" s="24">
        <v>58.19</v>
      </c>
      <c r="CT7" s="24">
        <v>56.52</v>
      </c>
      <c r="CU7" s="24">
        <v>88.45</v>
      </c>
      <c r="CV7" s="24">
        <v>54.08</v>
      </c>
      <c r="CW7" s="24">
        <v>54.61</v>
      </c>
      <c r="CX7" s="24">
        <v>100</v>
      </c>
      <c r="CY7" s="24">
        <v>100</v>
      </c>
      <c r="CZ7" s="24">
        <v>100</v>
      </c>
      <c r="DA7" s="24">
        <v>100</v>
      </c>
      <c r="DB7" s="24">
        <v>100</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2025-01-24T07:41:34Z</dcterms:created>
  <dcterms:modified xsi:type="dcterms:W3CDTF">2025-02-26T00:39:29Z</dcterms:modified>
  <cp:category/>
</cp:coreProperties>
</file>