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6年度\決算統計\02公営企業会計\12_経営比較分析表\02_公営企業に係る経営比較分析表（令和５年度決算）の分析\05_HP掲載用\18 玖珠町\"/>
    </mc:Choice>
  </mc:AlternateContent>
  <xr:revisionPtr revIDLastSave="0" documentId="13_ncr:1_{BAD5D2BD-BEE1-4C63-9E15-3E14DB81AB0F}" xr6:coauthVersionLast="47" xr6:coauthVersionMax="47" xr10:uidLastSave="{00000000-0000-0000-0000-000000000000}"/>
  <workbookProtection workbookAlgorithmName="SHA-512" workbookHashValue="qSFfBZP755ZNtI2F1Q9f1PreBPFoA8t7EWSrF0J0qF9o8myGBnQOgR9SIZEnw9dWCeRGlVuZGvgqtXHcQMbmYw==" workbookSaltValue="QaZ9Q6nEY9a44KjADeyyAw==" workbookSpinCount="100000" lockStructure="1"/>
  <bookViews>
    <workbookView xWindow="780" yWindow="780" windowWidth="16875" windowHeight="1335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I85" i="4"/>
  <c r="AT10" i="4"/>
  <c r="AL10" i="4"/>
  <c r="W10" i="4"/>
  <c r="BB8" i="4"/>
  <c r="AT8" i="4"/>
  <c r="AL8" i="4"/>
  <c r="AD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<sst xmlns="http://schemas.openxmlformats.org/spreadsheetml/2006/main" count="233" uniqueCount="117">
  <si>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</si>
  <si>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</si>
  <si>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</si>
  <si>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</si>
  <si>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</si>
  <si>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</si>
  <si>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</si>
  <si>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</si>
  <si>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</si>
  <si>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</si>
  <si>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</si>
  <si>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</si>
  <si>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</si>
  <si>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</si>
  <si>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</si>
  <si>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</si>
  <si>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</si>
  <si>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</si>
  <si>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</si>
  <si>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</si>
  <si>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</si>
  <si>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</si>
  <si>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</si>
  <si>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</si>
  <si>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</si>
  <si>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</si>
  <si>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</si>
  <si>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</si>
  <si>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</si>
  <si>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</si>
  <si>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</si>
  <si>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</si>
  <si>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</si>
  <si>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</si>
  <si>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</si>
  <si>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</si>
  <si>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</si>
  <si>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</si>
  <si>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</si>
  <si>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</si>
  <si>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</si>
  <si>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</si>
  <si>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</si>
  <si>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</si>
  <si>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</si>
  <si>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</si>
  <si>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</si>
  <si>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</si>
  <si>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</si>
  <si>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</si>
  <si>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</si>
  <si>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</si>
  <si>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</si>
  <si>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</si>
  <si>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</si>
  <si>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</si>
  <si>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</si>
  <si>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</si>
  <si>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</si>
  <si>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</si>
  <si>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</si>
  <si>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</si>
  <si>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</si>
  <si>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</si>
  <si>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</si>
  <si>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</si>
  <si>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</si>
  <si>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</si>
  <si>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</si>
  <si>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</si>
  <si>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</si>
  <si>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</si>
  <si>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</si>
  <si>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</si>
  <si>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</si>
  <si>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</si>
  <si>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</si>
  <si>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</si>
  <si>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</si>
  <si>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</si>
  <si>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</si>
  <si>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</si>
  <si>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</si>
  <si>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</si>
  <si>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</si>
  <si>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</si>
  <si>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</si>
  <si>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</si>
  <si>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</si>
  <si>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</si>
  <si>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</si>
  <si>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</si>
  <si>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</si>
  <si>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</si>
  <si>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</si>
  <si>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</si>
  <si>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</si>
  <si>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</si>
  <si>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</si>
  <si>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</si>
  <si>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</si>
  <si>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</si>
  <si>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</si>
  <si>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</si>
  <si>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</si>
  <si>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</si>
  <si>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</si>
  <si>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</si>
  <si>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</si>
  <si>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</si>
  <si>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</si>
  <si>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</si>
  <si>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</si>
  <si>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</si>
  <si>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平成29年4月に、簡易水道事業における営業収益97％を占める北山田簡易水道を上水道と統合しました。
令和5年度においては、綾垣簡易水道の営業収益の減により、料金回収率が悪化しました。給水原価も年間総有収水量の減により、1082.04円と前年度より悪化しました。全国平均と比較すると依然、低水準のままであり、今後も給水人口の大きな増加は見込まれないことから、財源不足分は一般会計から繰入を行わざるをえない状況です。</t>
    <rPh sb="38" eb="41">
      <t>ジョウスイドウ</t>
    </rPh>
    <rPh sb="42" eb="44">
      <t>トウゴウ</t>
    </rPh>
    <rPh sb="50" eb="52">
      <t>レイワ</t>
    </rPh>
    <rPh sb="53" eb="55">
      <t>ネンド</t>
    </rPh>
    <rPh sb="61" eb="63">
      <t>アヤガキ</t>
    </rPh>
    <rPh sb="63" eb="65">
      <t>カンイ</t>
    </rPh>
    <rPh sb="65" eb="67">
      <t>スイドウ</t>
    </rPh>
    <rPh sb="68" eb="70">
      <t>エイギョウ</t>
    </rPh>
    <rPh sb="70" eb="72">
      <t>シュウエキ</t>
    </rPh>
    <rPh sb="73" eb="74">
      <t>ゲン</t>
    </rPh>
    <rPh sb="78" eb="80">
      <t>リョウキン</t>
    </rPh>
    <rPh sb="80" eb="83">
      <t>カイシュウリツ</t>
    </rPh>
    <rPh sb="84" eb="86">
      <t>アッカ</t>
    </rPh>
    <rPh sb="130" eb="132">
      <t>ゼンコク</t>
    </rPh>
    <rPh sb="132" eb="134">
      <t>ヘイキン</t>
    </rPh>
    <rPh sb="135" eb="137">
      <t>ヒカク</t>
    </rPh>
    <rPh sb="140" eb="142">
      <t>イゼン</t>
    </rPh>
    <rPh sb="143" eb="146">
      <t>テイスイジュン</t>
    </rPh>
    <phoneticPr fontId="4"/>
  </si>
  <si>
    <t>管路更新率は、現在8.24％です。今後も計画的な管路更新を行います。</t>
    <rPh sb="0" eb="2">
      <t>カンロ</t>
    </rPh>
    <rPh sb="2" eb="4">
      <t>コウシン</t>
    </rPh>
    <rPh sb="4" eb="5">
      <t>リツ</t>
    </rPh>
    <rPh sb="7" eb="9">
      <t>ゲンザイ</t>
    </rPh>
    <rPh sb="17" eb="19">
      <t>コンゴ</t>
    </rPh>
    <rPh sb="20" eb="23">
      <t>ケイカクテキ</t>
    </rPh>
    <rPh sb="24" eb="28">
      <t>カンロコウシン</t>
    </rPh>
    <rPh sb="29" eb="30">
      <t>オコナ</t>
    </rPh>
    <phoneticPr fontId="4"/>
  </si>
  <si>
    <t>令和3年度に町内に3つある簡易水道のうち1つを給水施設に移行しました。今後も給水人口が100人未満の簡易水道については、給水施設への移行を実施します。綾垣簡易水道については、令和2年度に経営戦略を策定しました。令和6年度までに公営企業会計の適用を行う予定です。</t>
    <rPh sb="0" eb="2">
      <t>レイワ</t>
    </rPh>
    <rPh sb="3" eb="5">
      <t>ネンド</t>
    </rPh>
    <rPh sb="6" eb="8">
      <t>チョウナイ</t>
    </rPh>
    <rPh sb="13" eb="15">
      <t>カンイ</t>
    </rPh>
    <rPh sb="15" eb="17">
      <t>スイドウ</t>
    </rPh>
    <rPh sb="23" eb="27">
      <t>キュウスイシセツ</t>
    </rPh>
    <rPh sb="28" eb="30">
      <t>イコウ</t>
    </rPh>
    <rPh sb="35" eb="37">
      <t>コンゴ</t>
    </rPh>
    <rPh sb="38" eb="40">
      <t>キュウスイ</t>
    </rPh>
    <rPh sb="40" eb="42">
      <t>ジンコウ</t>
    </rPh>
    <rPh sb="46" eb="47">
      <t>ニン</t>
    </rPh>
    <rPh sb="47" eb="49">
      <t>ミマン</t>
    </rPh>
    <rPh sb="50" eb="54">
      <t>カンイスイドウ</t>
    </rPh>
    <rPh sb="60" eb="64">
      <t>キュウスイシセツ</t>
    </rPh>
    <rPh sb="66" eb="68">
      <t>イコウ</t>
    </rPh>
    <rPh sb="69" eb="71">
      <t>ジッシ</t>
    </rPh>
    <rPh sb="75" eb="77">
      <t>アヤガキ</t>
    </rPh>
    <rPh sb="77" eb="79">
      <t>カンイ</t>
    </rPh>
    <rPh sb="79" eb="81">
      <t>スイドウ</t>
    </rPh>
    <rPh sb="87" eb="89">
      <t>レイワ</t>
    </rPh>
    <rPh sb="90" eb="92">
      <t>ネンド</t>
    </rPh>
    <rPh sb="93" eb="95">
      <t>ケイエイ</t>
    </rPh>
    <rPh sb="95" eb="97">
      <t>センリャク</t>
    </rPh>
    <rPh sb="98" eb="100">
      <t>サクテイ</t>
    </rPh>
    <rPh sb="105" eb="107">
      <t>レイワ</t>
    </rPh>
    <rPh sb="108" eb="110">
      <t>ネンド</t>
    </rPh>
    <rPh sb="113" eb="115">
      <t>コウエイ</t>
    </rPh>
    <rPh sb="115" eb="117">
      <t>キギョウ</t>
    </rPh>
    <rPh sb="117" eb="119">
      <t>カイケイ</t>
    </rPh>
    <rPh sb="120" eb="122">
      <t>テキヨウ</t>
    </rPh>
    <rPh sb="123" eb="124">
      <t>オコナ</t>
    </rPh>
    <rPh sb="125" eb="127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</si>
</sst>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B-4206-A185-FDB92CB3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B-4206-A185-FDB92CB3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35.89</c:v>
                </c:pt>
                <c:pt idx="1">
                  <c:v>35.81</c:v>
                </c:pt>
                <c:pt idx="2">
                  <c:v>33.6</c:v>
                </c:pt>
                <c:pt idx="3">
                  <c:v>36.97</c:v>
                </c:pt>
                <c:pt idx="4">
                  <c:v>35.119999999999997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3-4DEB-A0C4-3D5F781D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3-4DEB-A0C4-3D5F781D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82.1</c:v>
                </c:pt>
                <c:pt idx="1">
                  <c:v>80.3</c:v>
                </c:pt>
                <c:pt idx="2">
                  <c:v>78</c:v>
                </c:pt>
                <c:pt idx="3">
                  <c:v>76.599999999999994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F-49E6-A619-F3CEC013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F-49E6-A619-F3CEC013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97.73</c:v>
                </c:pt>
                <c:pt idx="1">
                  <c:v>96.33</c:v>
                </c:pt>
                <c:pt idx="2">
                  <c:v>96.14</c:v>
                </c:pt>
                <c:pt idx="3">
                  <c:v>100</c:v>
                </c:pt>
                <c:pt idx="4">
                  <c:v>100.99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5-4A6B-8A81-394876AA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5-4A6B-8A81-394876AA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5-4324-9DBB-21E2652E1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5-4324-9DBB-21E2652E1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2-4210-9B0E-3180F052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2-4210-9B0E-3180F052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323-BE0A-D4FF285E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E-4323-BE0A-D4FF285E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2-4F88-AA04-6C9D65A8C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2-4F88-AA04-6C9D65A8C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36.9</c:v>
                </c:pt>
                <c:pt idx="1">
                  <c:v>14.34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269.64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F-4829-8A89-B1E1227D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F-4829-8A89-B1E1227D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20.86</c:v>
                </c:pt>
                <c:pt idx="1">
                  <c:v>27.4</c:v>
                </c:pt>
                <c:pt idx="2">
                  <c:v>25.75</c:v>
                </c:pt>
                <c:pt idx="3">
                  <c:v>22.71</c:v>
                </c:pt>
                <c:pt idx="4">
                  <c:v>19.510000000000002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B-404D-9703-159942F41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B-404D-9703-159942F41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784.77</c:v>
                </c:pt>
                <c:pt idx="1">
                  <c:v>810.86</c:v>
                </c:pt>
                <c:pt idx="2">
                  <c:v>888.3</c:v>
                </c:pt>
                <c:pt idx="3">
                  <c:v>1022.41</c:v>
                </c:pt>
                <c:pt idx="4">
                  <c:v>1082.04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388-9EF3-8FEB4DBF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B-4388-9EF3-8FEB4DBF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大分県　玖珠町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D4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14063</v>
      </c>
      <c r="AM8" s="54"/>
      <c r="AN8" s="54"/>
      <c r="AO8" s="54"/>
      <c r="AP8" s="54"/>
      <c r="AQ8" s="54"/>
      <c r="AR8" s="54"/>
      <c r="AS8" s="54"/>
      <c r="AT8" s="44">
        <f>データ!$S$6</f>
        <v>286.60000000000002</v>
      </c>
      <c r="AU8" s="44"/>
      <c r="AV8" s="44"/>
      <c r="AW8" s="44"/>
      <c r="AX8" s="44"/>
      <c r="AY8" s="44"/>
      <c r="AZ8" s="44"/>
      <c r="BA8" s="44"/>
      <c r="BB8" s="44">
        <f>データ!$T$6</f>
        <v>49.07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1.29</v>
      </c>
      <c r="Q10" s="44"/>
      <c r="R10" s="44"/>
      <c r="S10" s="44"/>
      <c r="T10" s="44"/>
      <c r="U10" s="44"/>
      <c r="V10" s="44"/>
      <c r="W10" s="54">
        <f>データ!$Q$6</f>
        <v>4070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179</v>
      </c>
      <c r="AM10" s="54"/>
      <c r="AN10" s="54"/>
      <c r="AO10" s="54"/>
      <c r="AP10" s="54"/>
      <c r="AQ10" s="54"/>
      <c r="AR10" s="54"/>
      <c r="AS10" s="54"/>
      <c r="AT10" s="44">
        <f>データ!$V$6</f>
        <v>0.16</v>
      </c>
      <c r="AU10" s="44"/>
      <c r="AV10" s="44"/>
      <c r="AW10" s="44"/>
      <c r="AX10" s="44"/>
      <c r="AY10" s="44"/>
      <c r="AZ10" s="44"/>
      <c r="BA10" s="44"/>
      <c r="BB10" s="44">
        <f>データ!$W$6</f>
        <v>1118.75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15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41</v>
      </c>
      <c r="N85" s="13" t="s">
        <v>41</v>
      </c>
      <c r="O85" s="13" t="str">
        <f>データ!EN6</f>
        <v>【0.40】</v>
      </c>
    </row>
  </sheetData>
  <sheetProtection algorithmName="SHA-512" hashValue="OOLioYMzD1oyEmx+6RRZRmAInpbTsI7OfE4tck8VDNCskGUjbhWDGVPBx8XfXsbVTnUvzRDaWkq7dnV8gggbXA==" saltValue="xJylcVnGFucZ/nD09yB33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1" t="s">
        <v>51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52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53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55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56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57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58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59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60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61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62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63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64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65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2023</v>
      </c>
      <c r="C6" s="20">
        <f t="shared" ref="C6:W6" si="3">C7</f>
        <v>444626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大分県　玖珠町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1.29</v>
      </c>
      <c r="Q6" s="21">
        <f t="shared" si="3"/>
        <v>4070</v>
      </c>
      <c r="R6" s="21">
        <f t="shared" si="3"/>
        <v>14063</v>
      </c>
      <c r="S6" s="21">
        <f t="shared" si="3"/>
        <v>286.60000000000002</v>
      </c>
      <c r="T6" s="21">
        <f t="shared" si="3"/>
        <v>49.07</v>
      </c>
      <c r="U6" s="21">
        <f t="shared" si="3"/>
        <v>179</v>
      </c>
      <c r="V6" s="21">
        <f t="shared" si="3"/>
        <v>0.16</v>
      </c>
      <c r="W6" s="21">
        <f t="shared" si="3"/>
        <v>1118.75</v>
      </c>
      <c r="X6" s="22">
        <f>IF(X7="",NA(),X7)</f>
        <v>97.73</v>
      </c>
      <c r="Y6" s="22">
        <f t="shared" ref="Y6:AG6" si="4">IF(Y7="",NA(),Y7)</f>
        <v>96.33</v>
      </c>
      <c r="Z6" s="22">
        <f t="shared" si="4"/>
        <v>96.14</v>
      </c>
      <c r="AA6" s="22">
        <f t="shared" si="4"/>
        <v>100</v>
      </c>
      <c r="AB6" s="22">
        <f t="shared" si="4"/>
        <v>100.99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36.9</v>
      </c>
      <c r="BF6" s="22">
        <f t="shared" ref="BF6:BN6" si="7">IF(BF7="",NA(),BF7)</f>
        <v>14.34</v>
      </c>
      <c r="BG6" s="21">
        <f t="shared" si="7"/>
        <v>0</v>
      </c>
      <c r="BH6" s="21">
        <f t="shared" si="7"/>
        <v>0</v>
      </c>
      <c r="BI6" s="22">
        <f t="shared" si="7"/>
        <v>269.64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20.86</v>
      </c>
      <c r="BQ6" s="22">
        <f t="shared" ref="BQ6:BY6" si="8">IF(BQ7="",NA(),BQ7)</f>
        <v>27.4</v>
      </c>
      <c r="BR6" s="22">
        <f t="shared" si="8"/>
        <v>25.75</v>
      </c>
      <c r="BS6" s="22">
        <f t="shared" si="8"/>
        <v>22.71</v>
      </c>
      <c r="BT6" s="22">
        <f t="shared" si="8"/>
        <v>19.510000000000002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784.77</v>
      </c>
      <c r="CB6" s="22">
        <f t="shared" ref="CB6:CJ6" si="9">IF(CB7="",NA(),CB7)</f>
        <v>810.86</v>
      </c>
      <c r="CC6" s="22">
        <f t="shared" si="9"/>
        <v>888.3</v>
      </c>
      <c r="CD6" s="22">
        <f t="shared" si="9"/>
        <v>1022.41</v>
      </c>
      <c r="CE6" s="22">
        <f t="shared" si="9"/>
        <v>1082.04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35.89</v>
      </c>
      <c r="CM6" s="22">
        <f t="shared" ref="CM6:CU6" si="10">IF(CM7="",NA(),CM7)</f>
        <v>35.81</v>
      </c>
      <c r="CN6" s="22">
        <f t="shared" si="10"/>
        <v>33.6</v>
      </c>
      <c r="CO6" s="22">
        <f t="shared" si="10"/>
        <v>36.97</v>
      </c>
      <c r="CP6" s="22">
        <f t="shared" si="10"/>
        <v>35.119999999999997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82.1</v>
      </c>
      <c r="CX6" s="22">
        <f t="shared" ref="CX6:DF6" si="11">IF(CX7="",NA(),CX7)</f>
        <v>80.3</v>
      </c>
      <c r="CY6" s="22">
        <f t="shared" si="11"/>
        <v>78</v>
      </c>
      <c r="CZ6" s="22">
        <f t="shared" si="11"/>
        <v>76.599999999999994</v>
      </c>
      <c r="DA6" s="22">
        <f t="shared" si="11"/>
        <v>78.5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2">
        <f t="shared" si="14"/>
        <v>8.24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444626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1.29</v>
      </c>
      <c r="Q7" s="25">
        <v>4070</v>
      </c>
      <c r="R7" s="25">
        <v>14063</v>
      </c>
      <c r="S7" s="25">
        <v>286.60000000000002</v>
      </c>
      <c r="T7" s="25">
        <v>49.07</v>
      </c>
      <c r="U7" s="25">
        <v>179</v>
      </c>
      <c r="V7" s="25">
        <v>0.16</v>
      </c>
      <c r="W7" s="25">
        <v>1118.75</v>
      </c>
      <c r="X7" s="25">
        <v>97.73</v>
      </c>
      <c r="Y7" s="25">
        <v>96.33</v>
      </c>
      <c r="Z7" s="25">
        <v>96.14</v>
      </c>
      <c r="AA7" s="25">
        <v>100</v>
      </c>
      <c r="AB7" s="25">
        <v>100.99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36.9</v>
      </c>
      <c r="BF7" s="25">
        <v>14.34</v>
      </c>
      <c r="BG7" s="25">
        <v>0</v>
      </c>
      <c r="BH7" s="25">
        <v>0</v>
      </c>
      <c r="BI7" s="25">
        <v>269.64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20.86</v>
      </c>
      <c r="BQ7" s="25">
        <v>27.4</v>
      </c>
      <c r="BR7" s="25">
        <v>25.75</v>
      </c>
      <c r="BS7" s="25">
        <v>22.71</v>
      </c>
      <c r="BT7" s="25">
        <v>19.510000000000002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784.77</v>
      </c>
      <c r="CB7" s="25">
        <v>810.86</v>
      </c>
      <c r="CC7" s="25">
        <v>888.3</v>
      </c>
      <c r="CD7" s="25">
        <v>1022.41</v>
      </c>
      <c r="CE7" s="25">
        <v>1082.04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35.89</v>
      </c>
      <c r="CM7" s="25">
        <v>35.81</v>
      </c>
      <c r="CN7" s="25">
        <v>33.6</v>
      </c>
      <c r="CO7" s="25">
        <v>36.97</v>
      </c>
      <c r="CP7" s="25">
        <v>35.119999999999997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82.1</v>
      </c>
      <c r="CX7" s="25">
        <v>80.3</v>
      </c>
      <c r="CY7" s="25">
        <v>78</v>
      </c>
      <c r="CZ7" s="25">
        <v>76.599999999999994</v>
      </c>
      <c r="DA7" s="25">
        <v>78.5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8.24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112</v>
      </c>
      <c r="E13" t="s">
        <v>110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2025-01-24T06:41:16Z</dcterms:created>
  <dcterms:modified xsi:type="dcterms:W3CDTF">2025-02-18T03:52:58Z</dcterms:modified>
  <cp:category/>
</cp:coreProperties>
</file>