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424E328F-1506-4314-BE43-6F737DB24EB0}" xr6:coauthVersionLast="47" xr6:coauthVersionMax="47" xr10:uidLastSave="{00000000-0000-0000-0000-000000000000}"/>
  <bookViews>
    <workbookView xWindow="28680" yWindow="-120" windowWidth="29040" windowHeight="15720" tabRatio="8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CW102" i="12" l="1"/>
  <c r="AU63" i="12" l="1"/>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U37" i="10"/>
  <c r="C37" i="10"/>
  <c r="BE36" i="10"/>
  <c r="C36" i="10"/>
  <c r="BE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s="1"/>
  <c r="BE34" i="10"/>
  <c r="BW34" i="10" s="1"/>
  <c r="BW35" i="10" l="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<sst xmlns="http://schemas.openxmlformats.org/spreadsheetml/2006/main" count="1124" uniqueCount="576">
  <si>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</si>
  <si>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</si>
  <si>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</si>
  <si>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</si>
  <si>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</si>
  <si>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</si>
  <si>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</si>
  <si>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</si>
  <si>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</si>
  <si>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</si>
  <si>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</si>
  <si>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</si>
  <si>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</si>
  <si>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</si>
  <si>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</si>
  <si>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</si>
  <si>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</si>
  <si>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</si>
  <si>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</si>
  <si>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</si>
  <si>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</si>
  <si>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</si>
  <si>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</si>
  <si>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</si>
  <si>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</si>
  <si>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</si>
  <si>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</si>
  <si>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</si>
  <si>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</si>
  <si>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</si>
  <si>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</si>
  <si>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</si>
  <si>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</si>
  <si>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</si>
  <si>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</si>
  <si>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</si>
  <si>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</si>
  <si>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</si>
  <si>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</si>
  <si>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</si>
  <si>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</si>
  <si>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</si>
  <si>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</si>
  <si>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</si>
  <si>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</si>
  <si>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</si>
  <si>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</si>
  <si>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</si>
  <si>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</si>
  <si>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</si>
  <si>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</si>
  <si>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</si>
  <si>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</si>
  <si>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</si>
  <si>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</si>
  <si>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</si>
  <si>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</si>
  <si>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</si>
  <si>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</si>
  <si>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</si>
  <si>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</si>
  <si>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</si>
  <si>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</si>
  <si>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</si>
  <si>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</si>
  <si>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</si>
  <si>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</si>
  <si>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</si>
  <si>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</si>
  <si>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</si>
  <si>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</si>
  <si>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</si>
  <si>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</si>
  <si>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</si>
  <si>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</si>
  <si>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</si>
  <si>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</si>
  <si>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</si>
  <si>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</si>
  <si>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</si>
  <si>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</si>
  <si>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</si>
  <si>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</si>
  <si>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</si>
  <si>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</si>
  <si>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</si>
  <si>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</si>
  <si>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</si>
  <si>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</si>
  <si>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</si>
  <si>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</si>
  <si>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</si>
  <si>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</si>
  <si>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</si>
  <si>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</si>
  <si>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</si>
  <si>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</si>
  <si>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</si>
  <si>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</si>
  <si>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</si>
  <si>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</si>
  <si>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</si>
  <si>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</si>
  <si>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</si>
  <si>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</si>
  <si>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</si>
  <si>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</si>
  <si>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</si>
  <si>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</si>
  <si>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</si>
  <si>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</si>
  <si>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</si>
  <si>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</si>
  <si>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</si>
  <si>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</si>
  <si>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</si>
  <si>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</si>
  <si>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</si>
  <si>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</si>
  <si>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</si>
  <si>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</si>
  <si>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</si>
  <si>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</si>
  <si>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</si>
  <si>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</si>
  <si>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</si>
  <si>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</si>
  <si>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</si>
  <si>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</si>
  <si>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</si>
  <si>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</si>
  <si>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</si>
  <si>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</si>
  <si>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</si>
  <si>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</si>
  <si>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</si>
  <si>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</si>
  <si>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</si>
  <si>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</si>
  <si>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</si>
  <si>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</si>
  <si>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</si>
  <si>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</si>
  <si>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</si>
  <si>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</si>
  <si>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</si>
  <si>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</si>
  <si>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</si>
  <si>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</si>
  <si>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</si>
  <si>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</si>
  <si>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</si>
  <si>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</si>
  <si>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</si>
  <si>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</si>
  <si>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</si>
  <si>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</si>
  <si>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</si>
  <si>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</si>
  <si>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</si>
  <si>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</si>
  <si>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</si>
  <si>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</si>
  <si>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</si>
  <si>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</si>
  <si>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</si>
  <si>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</si>
  <si>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</si>
  <si>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</si>
  <si>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</si>
  <si>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</si>
  <si>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</si>
  <si>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</si>
  <si>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</si>
  <si>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</si>
  <si>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</si>
  <si>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</si>
  <si>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</si>
  <si>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</si>
  <si>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</si>
  <si>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</si>
  <si>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</si>
  <si>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</si>
  <si>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</si>
  <si>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</si>
  <si>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</si>
  <si>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</si>
  <si>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</si>
  <si>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</si>
  <si>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</si>
  <si>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</si>
  <si>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</si>
  <si>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</si>
  <si>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</si>
  <si>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</si>
  <si>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</si>
  <si>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</si>
  <si>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</si>
  <si>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</si>
  <si>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</si>
  <si>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</si>
  <si>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</si>
  <si>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</si>
  <si>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大分県杵築市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</si>
  <si>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</si>
  <si>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</si>
  <si>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</si>
  <si>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</si>
  <si>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</si>
  <si>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</si>
  <si>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</si>
  <si>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</si>
  <si>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</si>
  <si>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</si>
  <si>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</si>
  <si>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</si>
  <si>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</si>
  <si>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</si>
  <si>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</si>
  <si>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</si>
  <si>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</si>
  <si>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</si>
  <si>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</si>
  <si>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</si>
  <si>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</si>
  <si>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</si>
  <si>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</si>
  <si>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</si>
  <si>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</si>
  <si>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</si>
  <si>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</si>
  <si>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</si>
  <si>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</si>
  <si>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</si>
  <si>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</si>
  <si>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</si>
  <si>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</si>
  <si>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</si>
  <si>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</si>
  <si>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</si>
  <si>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</si>
  <si>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</si>
  <si>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</si>
  <si>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</si>
  <si>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</si>
  <si>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</si>
  <si>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</si>
  <si>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</si>
  <si>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</si>
  <si>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</si>
  <si>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</si>
  <si>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</si>
  <si>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</si>
  <si>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</si>
  <si>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</si>
  <si>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</si>
  <si>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</si>
  <si>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</si>
  <si>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</si>
  <si>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</si>
  <si>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</si>
  <si>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</si>
  <si>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</si>
  <si>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</si>
  <si>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</si>
  <si>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</si>
  <si>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</si>
  <si>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</si>
  <si>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</si>
  <si>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</si>
  <si>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</si>
  <si>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</si>
  <si>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</si>
  <si>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</si>
  <si>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</si>
  <si>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</si>
  <si>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</si>
  <si>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</si>
  <si>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</si>
  <si>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</si>
  <si>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</si>
  <si>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</si>
  <si>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</si>
  <si>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</si>
  <si>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</si>
  <si>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</si>
  <si>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</si>
  <si>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</si>
  <si>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</si>
  <si>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</si>
  <si>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</si>
  <si>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</si>
  <si>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</si>
  <si>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</si>
  <si>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</si>
  <si>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</si>
  <si>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</si>
  <si>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</si>
  <si>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</si>
  <si>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</si>
  <si>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</si>
  <si>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</si>
  <si>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</si>
  <si>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</si>
  <si>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</si>
  <si>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</si>
  <si>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</si>
  <si>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</si>
  <si>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</si>
  <si>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</si>
  <si>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</si>
  <si>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</si>
  <si>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</si>
  <si>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</si>
  <si>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</si>
  <si>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</si>
  <si>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</si>
  <si>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</si>
  <si>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</si>
  <si>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</si>
  <si>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</si>
  <si>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</si>
  <si>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</si>
  <si>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</si>
  <si>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</si>
  <si>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</si>
  <si>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</si>
  <si>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</si>
  <si>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</si>
  <si>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</si>
  <si>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</si>
  <si>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</si>
  <si>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</si>
  <si>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</si>
  <si>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</si>
  <si>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</si>
  <si>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</si>
  <si>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</si>
  <si>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</si>
  <si>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</si>
  <si>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</si>
  <si>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</si>
  <si>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</si>
  <si>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</si>
  <si>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</si>
  <si>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</si>
  <si>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</si>
  <si>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</si>
  <si>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</si>
  <si>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</si>
  <si>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</si>
  <si>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</si>
  <si>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</si>
  <si>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</si>
  <si>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大分県杵築市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</si>
  <si>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</si>
  <si>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</si>
  <si>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</si>
  <si>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</si>
  <si>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</si>
  <si>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</si>
  <si>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</si>
  <si>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</si>
  <si>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</si>
  <si>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</si>
  <si>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</si>
  <si>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</si>
  <si>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</si>
  <si>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</si>
  <si>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</si>
  <si>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</si>
  <si>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</si>
  <si>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</si>
  <si>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</si>
  <si>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</si>
  <si>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</si>
  <si>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</si>
  <si>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</si>
  <si>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</si>
  <si>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</si>
  <si>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</si>
  <si>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</si>
  <si>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</si>
  <si>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</si>
  <si>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</si>
  <si>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</si>
  <si>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</si>
  <si>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</si>
  <si>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</si>
  <si>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</si>
  <si>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</si>
  <si>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</si>
  <si>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</si>
  <si>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</si>
  <si>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</si>
  <si>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</si>
  <si>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山香病院事業会計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</si>
  <si>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</si>
  <si>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</si>
  <si>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</si>
  <si>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</si>
  <si>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</si>
  <si>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</si>
  <si>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</si>
  <si>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</si>
  <si>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</si>
  <si>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</si>
  <si>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</si>
  <si>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</si>
  <si>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</si>
  <si>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</si>
  <si>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</si>
  <si>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</si>
  <si>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</si>
  <si>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</si>
  <si>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</si>
  <si>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</si>
  <si>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</si>
  <si>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</si>
  <si>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</si>
  <si>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</si>
  <si>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</si>
  <si>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</si>
  <si>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</si>
  <si>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</si>
  <si>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</si>
  <si>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</si>
  <si>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</si>
  <si>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</si>
  <si>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</si>
  <si>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</si>
  <si>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</si>
  <si>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</si>
  <si>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</si>
  <si>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</si>
  <si>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</si>
  <si>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</si>
  <si>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</si>
  <si>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</si>
  <si>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</si>
  <si>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</si>
  <si>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</si>
  <si>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</si>
  <si>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</si>
  <si>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</si>
  <si>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</si>
  <si>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</si>
  <si>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</si>
  <si>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</si>
  <si>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</si>
  <si>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</si>
  <si>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</si>
  <si>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</si>
  <si>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</si>
  <si>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</si>
  <si>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</si>
  <si>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</si>
  <si>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</si>
  <si>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</si>
  <si>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</si>
  <si>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</si>
  <si>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</si>
  <si>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</si>
  <si>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</si>
  <si>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</si>
  <si>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</si>
  <si>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</si>
  <si>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</si>
  <si>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</si>
  <si>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</si>
  <si>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</si>
  <si>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</si>
  <si>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</si>
  <si>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</si>
  <si>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</si>
  <si>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</si>
  <si>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</si>
  <si>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</si>
  <si>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</si>
  <si>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</si>
  <si>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</si>
  <si>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</si>
  <si>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</si>
  <si>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</si>
  <si>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</si>
  <si>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</si>
  <si>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</si>
  <si>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</si>
  <si>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</si>
  <si>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</si>
  <si>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</si>
  <si>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</si>
  <si>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</si>
  <si>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</si>
  <si>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</si>
  <si>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</si>
  <si>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</si>
  <si>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</si>
  <si>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</si>
  <si>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</si>
  <si>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</si>
  <si>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</si>
  <si>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</si>
  <si>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</si>
  <si>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</si>
  <si>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</si>
  <si>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</si>
  <si>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</si>
  <si>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</si>
  <si>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</si>
  <si>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</si>
  <si>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</si>
  <si>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</si>
  <si>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</si>
  <si>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</si>
  <si>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</si>
  <si>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</si>
  <si>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</si>
  <si>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</si>
  <si>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</si>
  <si>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</si>
  <si>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</si>
  <si>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</si>
  <si>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</si>
  <si>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</si>
  <si>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</si>
  <si>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</si>
  <si>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</si>
  <si>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</si>
  <si>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</si>
  <si>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</si>
  <si>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</si>
  <si>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</si>
  <si>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</si>
  <si>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4.43</t>
  </si>
  <si>
    <t>山香病院事業会計</t>
  </si>
  <si>
    <t>水道事業会計</t>
  </si>
  <si>
    <t>一般会計</t>
  </si>
  <si>
    <t>介護保険特別会計</t>
  </si>
  <si>
    <t>国民健康保険特別会計</t>
  </si>
  <si>
    <t>下水道事業会計</t>
  </si>
  <si>
    <t>工業用水道事業会計</t>
  </si>
  <si>
    <t>ケーブルテレビ事業特別会計</t>
  </si>
  <si>
    <t>その他会計（赤字）</t>
  </si>
  <si>
    <t>その他会計（黒字）</t>
  </si>
  <si>
    <t>R01</t>
    <phoneticPr fontId="5"/>
  </si>
  <si>
    <t>R02</t>
    <phoneticPr fontId="5"/>
  </si>
  <si>
    <t>R03</t>
    <phoneticPr fontId="5"/>
  </si>
  <si>
    <t>R04</t>
    <phoneticPr fontId="5"/>
  </si>
  <si>
    <t>R05</t>
    <phoneticPr fontId="5"/>
  </si>
  <si>
    <t>-</t>
    <phoneticPr fontId="2"/>
  </si>
  <si>
    <t>合併振興基金</t>
    <rPh sb="0" eb="2">
      <t>ガッペイ</t>
    </rPh>
    <rPh sb="2" eb="4">
      <t>シンコウ</t>
    </rPh>
    <rPh sb="4" eb="6">
      <t>キキン</t>
    </rPh>
    <phoneticPr fontId="5"/>
  </si>
  <si>
    <t>地域活力創出基金</t>
    <rPh sb="0" eb="2">
      <t>チイキ</t>
    </rPh>
    <rPh sb="2" eb="4">
      <t>カツリョク</t>
    </rPh>
    <rPh sb="4" eb="6">
      <t>ソウシュツ</t>
    </rPh>
    <rPh sb="6" eb="8">
      <t>キキン</t>
    </rPh>
    <phoneticPr fontId="2"/>
  </si>
  <si>
    <t>地域福祉基金</t>
    <rPh sb="0" eb="2">
      <t>チイキ</t>
    </rPh>
    <rPh sb="2" eb="4">
      <t>フクシ</t>
    </rPh>
    <rPh sb="4" eb="6">
      <t>キキン</t>
    </rPh>
    <phoneticPr fontId="2"/>
  </si>
  <si>
    <t>ふるさと杵築応援基金</t>
    <rPh sb="4" eb="6">
      <t>キツキ</t>
    </rPh>
    <rPh sb="6" eb="8">
      <t>オウエン</t>
    </rPh>
    <rPh sb="8" eb="10">
      <t>キキン</t>
    </rPh>
    <phoneticPr fontId="2"/>
  </si>
  <si>
    <t>市有施設整備基金</t>
    <rPh sb="0" eb="2">
      <t>シユウ</t>
    </rPh>
    <rPh sb="2" eb="4">
      <t>シセツ</t>
    </rPh>
    <rPh sb="4" eb="6">
      <t>セイビ</t>
    </rPh>
    <rPh sb="6" eb="8">
      <t>キキン</t>
    </rPh>
    <phoneticPr fontId="2"/>
  </si>
  <si>
    <t>大分県交通災害共済組合（交通災害共済事業会計）</t>
    <phoneticPr fontId="2"/>
  </si>
  <si>
    <t>杵築速見環境浄化組合</t>
    <phoneticPr fontId="2"/>
  </si>
  <si>
    <t>別杵速見地域広域市町村圏事務組合（一般会計）</t>
    <phoneticPr fontId="2"/>
  </si>
  <si>
    <t>別杵速見地域広域市町村圏事務組合（秋草葬祭場事業特別会計）</t>
    <phoneticPr fontId="2"/>
  </si>
  <si>
    <t>別杵速見地域広域市町村圏事務組合（藤ヶ谷清掃センター事業特別会計）</t>
    <phoneticPr fontId="2"/>
  </si>
  <si>
    <t>別杵速見地域広域市町村圏事務組合（介護認定審査会事業特別会計）</t>
    <phoneticPr fontId="2"/>
  </si>
  <si>
    <t>別杵速見地域広域市町村圏事務組合（普通会計）</t>
    <phoneticPr fontId="2"/>
  </si>
  <si>
    <t>杵築速見消防組合</t>
    <phoneticPr fontId="2"/>
  </si>
  <si>
    <t>大分県市町村会館管理組合</t>
    <phoneticPr fontId="2"/>
  </si>
  <si>
    <t>大分県後期高齢者医療広域連合（普通会計）</t>
    <phoneticPr fontId="2"/>
  </si>
  <si>
    <t>大分県後期高齢者医療広域連合（後期高齢者医療事業会計）</t>
    <phoneticPr fontId="2"/>
  </si>
  <si>
    <t>-</t>
    <phoneticPr fontId="2"/>
  </si>
  <si>
    <t>基金から54百万円繰入</t>
    <rPh sb="0" eb="2">
      <t>キキン</t>
    </rPh>
    <rPh sb="6" eb="7">
      <t>ヒャク</t>
    </rPh>
    <rPh sb="7" eb="9">
      <t>マンエン</t>
    </rPh>
    <rPh sb="9" eb="11">
      <t>クリイレ</t>
    </rPh>
    <phoneticPr fontId="2"/>
  </si>
  <si>
    <t>基金から133百万円繰入</t>
    <rPh sb="0" eb="2">
      <t>キキン</t>
    </rPh>
    <rPh sb="7" eb="8">
      <t>ヒャク</t>
    </rPh>
    <rPh sb="8" eb="10">
      <t>マンエン</t>
    </rPh>
    <rPh sb="10" eb="12">
      <t>クリイレ</t>
    </rPh>
    <phoneticPr fontId="2"/>
  </si>
  <si>
    <t>大分県農業農村振興公社</t>
    <rPh sb="0" eb="3">
      <t>オオイタケン</t>
    </rPh>
    <rPh sb="3" eb="5">
      <t>ノウギョウ</t>
    </rPh>
    <rPh sb="5" eb="7">
      <t>ノウソン</t>
    </rPh>
    <rPh sb="7" eb="9">
      <t>シンコウ</t>
    </rPh>
    <rPh sb="9" eb="11">
      <t>コウシャ</t>
    </rPh>
    <phoneticPr fontId="2"/>
  </si>
  <si>
    <t>県所管第三セクター</t>
    <rPh sb="0" eb="1">
      <t>ケン</t>
    </rPh>
    <rPh sb="1" eb="3">
      <t>ショカン</t>
    </rPh>
    <rPh sb="3" eb="5">
      <t>ダイサン</t>
    </rPh>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</si>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</sst>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6789-4C97-8178-09DC40E5E4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192155</c:v>
                </c:pt>
                <c:pt idx="1">
                  <c:v>131240</c:v>
                </c:pt>
                <c:pt idx="2">
                  <c:v>46516</c:v>
                </c:pt>
                <c:pt idx="3">
                  <c:v>46941</c:v>
                </c:pt>
                <c:pt idx="4">
                  <c:v>55893</c:v>
                </c:pt>
              </c:numCache>
            </c:numRef>
          </c:val>
          <c:smooth val="0"/>
          <c:extLst>
            <c:ext xmlns:c16="http://schemas.microsoft.com/office/drawing/2014/chart" uri="{C3380CC4-5D6E-409C-BE32-E72D297353CC}">
              <c16:uniqueId val="{00000001-6789-4C97-8178-09DC40E5E4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4.67</c:v>
                </c:pt>
                <c:pt idx="1">
                  <c:v>4.22</c:v>
                </c:pt>
                <c:pt idx="2">
                  <c:v>5.17</c:v>
                </c:pt>
                <c:pt idx="3">
                  <c:v>4.5599999999999996</c:v>
                </c:pt>
                <c:pt idx="4">
                  <c:v>3.16</c:v>
                </c:pt>
              </c:numCache>
            </c:numRef>
          </c:val>
          <c:extLst>
            <c:ext xmlns:c16="http://schemas.microsoft.com/office/drawing/2014/chart" uri="{C3380CC4-5D6E-409C-BE32-E72D297353CC}">
              <c16:uniqueId val="{00000000-FE3A-4DA9-9985-A48CECF3A6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25.36</c:v>
                </c:pt>
                <c:pt idx="1">
                  <c:v>19.96</c:v>
                </c:pt>
                <c:pt idx="2">
                  <c:v>20.98</c:v>
                </c:pt>
                <c:pt idx="3">
                  <c:v>24.55</c:v>
                </c:pt>
                <c:pt idx="4">
                  <c:v>27</c:v>
                </c:pt>
              </c:numCache>
            </c:numRef>
          </c:val>
          <c:extLst>
            <c:ext xmlns:c16="http://schemas.microsoft.com/office/drawing/2014/chart" uri="{C3380CC4-5D6E-409C-BE32-E72D297353CC}">
              <c16:uniqueId val="{00000001-FE3A-4DA9-9985-A48CECF3A6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-4.43</c:v>
                </c:pt>
                <c:pt idx="1">
                  <c:v>18.84</c:v>
                </c:pt>
                <c:pt idx="2">
                  <c:v>7.77</c:v>
                </c:pt>
                <c:pt idx="3">
                  <c:v>9.59</c:v>
                </c:pt>
                <c:pt idx="4">
                  <c:v>6.55</c:v>
                </c:pt>
              </c:numCache>
            </c:numRef>
          </c:val>
          <c:smooth val="0"/>
          <c:extLst>
            <c:ext xmlns:c16="http://schemas.microsoft.com/office/drawing/2014/chart" uri="{C3380CC4-5D6E-409C-BE32-E72D297353CC}">
              <c16:uniqueId val="{00000002-FE3A-4DA9-9985-A48CECF3A6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0.92</c:v>
                </c:pt>
                <c:pt idx="2">
                  <c:v>#N/A</c:v>
                </c:pt>
                <c:pt idx="3">
                  <c:v>0</c:v>
                </c:pt>
                <c:pt idx="4">
                  <c:v>#N/A</c:v>
                </c:pt>
                <c:pt idx="5">
                  <c:v>0</c:v>
                </c:pt>
                <c:pt idx="6">
                  <c:v>#N/A</c:v>
                </c:pt>
                <c:pt idx="7">
                  <c:v>0.01</c:v>
                </c:pt>
                <c:pt idx="8">
                  <c:v>#N/A</c:v>
                </c:pt>
                <c:pt idx="9">
                  <c:v>0.08</c:v>
                </c:pt>
              </c:numCache>
            </c:numRef>
          </c:val>
          <c:extLst>
            <c:ext xmlns:c16="http://schemas.microsoft.com/office/drawing/2014/chart" uri="{C3380CC4-5D6E-409C-BE32-E72D297353CC}">
              <c16:uniqueId val="{00000000-8A6A-4E95-86F2-D33FD69ED4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6A-4E95-86F2-D33FD69ED4EF}"/>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c:v>
                </c:pt>
                <c:pt idx="2">
                  <c:v>#N/A</c:v>
                </c:pt>
                <c:pt idx="3">
                  <c:v>0.35</c:v>
                </c:pt>
                <c:pt idx="4">
                  <c:v>#N/A</c:v>
                </c:pt>
                <c:pt idx="5">
                  <c:v>0.12</c:v>
                </c:pt>
                <c:pt idx="6">
                  <c:v>#N/A</c:v>
                </c:pt>
                <c:pt idx="7">
                  <c:v>0.09</c:v>
                </c:pt>
                <c:pt idx="8">
                  <c:v>#N/A</c:v>
                </c:pt>
                <c:pt idx="9">
                  <c:v>0.09</c:v>
                </c:pt>
              </c:numCache>
            </c:numRef>
          </c:val>
          <c:extLst>
            <c:ext xmlns:c16="http://schemas.microsoft.com/office/drawing/2014/chart" uri="{C3380CC4-5D6E-409C-BE32-E72D297353CC}">
              <c16:uniqueId val="{00000002-8A6A-4E95-86F2-D33FD69ED4EF}"/>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0.13</c:v>
                </c:pt>
                <c:pt idx="4">
                  <c:v>#N/A</c:v>
                </c:pt>
                <c:pt idx="5">
                  <c:v>0.12</c:v>
                </c:pt>
                <c:pt idx="6">
                  <c:v>#N/A</c:v>
                </c:pt>
                <c:pt idx="7">
                  <c:v>0.12</c:v>
                </c:pt>
                <c:pt idx="8">
                  <c:v>#N/A</c:v>
                </c:pt>
                <c:pt idx="9">
                  <c:v>0.11</c:v>
                </c:pt>
              </c:numCache>
            </c:numRef>
          </c:val>
          <c:extLst>
            <c:ext xmlns:c16="http://schemas.microsoft.com/office/drawing/2014/chart" uri="{C3380CC4-5D6E-409C-BE32-E72D297353CC}">
              <c16:uniqueId val="{00000003-8A6A-4E95-86F2-D33FD69ED4E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0.05</c:v>
                </c:pt>
                <c:pt idx="4">
                  <c:v>#N/A</c:v>
                </c:pt>
                <c:pt idx="5">
                  <c:v>0.16</c:v>
                </c:pt>
                <c:pt idx="6">
                  <c:v>#N/A</c:v>
                </c:pt>
                <c:pt idx="7">
                  <c:v>0.11</c:v>
                </c:pt>
                <c:pt idx="8">
                  <c:v>#N/A</c:v>
                </c:pt>
                <c:pt idx="9">
                  <c:v>0.16</c:v>
                </c:pt>
              </c:numCache>
            </c:numRef>
          </c:val>
          <c:extLst>
            <c:ext xmlns:c16="http://schemas.microsoft.com/office/drawing/2014/chart" uri="{C3380CC4-5D6E-409C-BE32-E72D297353CC}">
              <c16:uniqueId val="{00000004-8A6A-4E95-86F2-D33FD69ED4E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0.84</c:v>
                </c:pt>
                <c:pt idx="2">
                  <c:v>#N/A</c:v>
                </c:pt>
                <c:pt idx="3">
                  <c:v>0.88</c:v>
                </c:pt>
                <c:pt idx="4">
                  <c:v>#N/A</c:v>
                </c:pt>
                <c:pt idx="5">
                  <c:v>1.1399999999999999</c:v>
                </c:pt>
                <c:pt idx="6">
                  <c:v>#N/A</c:v>
                </c:pt>
                <c:pt idx="7">
                  <c:v>1.22</c:v>
                </c:pt>
                <c:pt idx="8">
                  <c:v>#N/A</c:v>
                </c:pt>
                <c:pt idx="9">
                  <c:v>0.42</c:v>
                </c:pt>
              </c:numCache>
            </c:numRef>
          </c:val>
          <c:extLst>
            <c:ext xmlns:c16="http://schemas.microsoft.com/office/drawing/2014/chart" uri="{C3380CC4-5D6E-409C-BE32-E72D297353CC}">
              <c16:uniqueId val="{00000005-8A6A-4E95-86F2-D33FD69ED4E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0.73</c:v>
                </c:pt>
                <c:pt idx="4">
                  <c:v>#N/A</c:v>
                </c:pt>
                <c:pt idx="5">
                  <c:v>1.1299999999999999</c:v>
                </c:pt>
                <c:pt idx="6">
                  <c:v>#N/A</c:v>
                </c:pt>
                <c:pt idx="7">
                  <c:v>1.1299999999999999</c:v>
                </c:pt>
                <c:pt idx="8">
                  <c:v>#N/A</c:v>
                </c:pt>
                <c:pt idx="9">
                  <c:v>1.37</c:v>
                </c:pt>
              </c:numCache>
            </c:numRef>
          </c:val>
          <c:extLst>
            <c:ext xmlns:c16="http://schemas.microsoft.com/office/drawing/2014/chart" uri="{C3380CC4-5D6E-409C-BE32-E72D297353CC}">
              <c16:uniqueId val="{00000006-8A6A-4E95-86F2-D33FD69ED4E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4.46</c:v>
                </c:pt>
                <c:pt idx="2">
                  <c:v>#N/A</c:v>
                </c:pt>
                <c:pt idx="3">
                  <c:v>3.86</c:v>
                </c:pt>
                <c:pt idx="4">
                  <c:v>#N/A</c:v>
                </c:pt>
                <c:pt idx="5">
                  <c:v>5.04</c:v>
                </c:pt>
                <c:pt idx="6">
                  <c:v>#N/A</c:v>
                </c:pt>
                <c:pt idx="7">
                  <c:v>4.46</c:v>
                </c:pt>
                <c:pt idx="8">
                  <c:v>#N/A</c:v>
                </c:pt>
                <c:pt idx="9">
                  <c:v>3.06</c:v>
                </c:pt>
              </c:numCache>
            </c:numRef>
          </c:val>
          <c:extLst>
            <c:ext xmlns:c16="http://schemas.microsoft.com/office/drawing/2014/chart" uri="{C3380CC4-5D6E-409C-BE32-E72D297353CC}">
              <c16:uniqueId val="{00000007-8A6A-4E95-86F2-D33FD69ED4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4.29</c:v>
                </c:pt>
                <c:pt idx="2">
                  <c:v>#N/A</c:v>
                </c:pt>
                <c:pt idx="3">
                  <c:v>5.0199999999999996</c:v>
                </c:pt>
                <c:pt idx="4">
                  <c:v>#N/A</c:v>
                </c:pt>
                <c:pt idx="5">
                  <c:v>3.4</c:v>
                </c:pt>
                <c:pt idx="6">
                  <c:v>#N/A</c:v>
                </c:pt>
                <c:pt idx="7">
                  <c:v>3.24</c:v>
                </c:pt>
                <c:pt idx="8">
                  <c:v>#N/A</c:v>
                </c:pt>
                <c:pt idx="9">
                  <c:v>3.34</c:v>
                </c:pt>
              </c:numCache>
            </c:numRef>
          </c:val>
          <c:extLst>
            <c:ext xmlns:c16="http://schemas.microsoft.com/office/drawing/2014/chart" uri="{C3380CC4-5D6E-409C-BE32-E72D297353CC}">
              <c16:uniqueId val="{00000008-8A6A-4E95-86F2-D33FD69ED4EF}"/>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11.23</c:v>
                </c:pt>
                <c:pt idx="2">
                  <c:v>#N/A</c:v>
                </c:pt>
                <c:pt idx="3">
                  <c:v>13.25</c:v>
                </c:pt>
                <c:pt idx="4">
                  <c:v>#N/A</c:v>
                </c:pt>
                <c:pt idx="5">
                  <c:v>15.68</c:v>
                </c:pt>
                <c:pt idx="6">
                  <c:v>#N/A</c:v>
                </c:pt>
                <c:pt idx="7">
                  <c:v>18.86</c:v>
                </c:pt>
                <c:pt idx="8">
                  <c:v>#N/A</c:v>
                </c:pt>
                <c:pt idx="9">
                  <c:v>21.32</c:v>
                </c:pt>
              </c:numCache>
            </c:numRef>
          </c:val>
          <c:extLst>
            <c:ext xmlns:c16="http://schemas.microsoft.com/office/drawing/2014/chart" uri="{C3380CC4-5D6E-409C-BE32-E72D297353CC}">
              <c16:uniqueId val="{00000009-8A6A-4E95-86F2-D33FD69ED4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2142</c:v>
                </c:pt>
                <c:pt idx="5">
                  <c:v>2095</c:v>
                </c:pt>
                <c:pt idx="8">
                  <c:v>2170</c:v>
                </c:pt>
                <c:pt idx="11">
                  <c:v>2102</c:v>
                </c:pt>
                <c:pt idx="14">
                  <c:v>2056</c:v>
                </c:pt>
              </c:numCache>
            </c:numRef>
          </c:val>
          <c:extLst>
            <c:ext xmlns:c16="http://schemas.microsoft.com/office/drawing/2014/chart" uri="{C3380CC4-5D6E-409C-BE32-E72D297353CC}">
              <c16:uniqueId val="{00000000-6B12-4F20-A955-96927D33E6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12-4F20-A955-96927D33E6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12-4F20-A955-96927D33E6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105</c:v>
                </c:pt>
                <c:pt idx="3">
                  <c:v>130</c:v>
                </c:pt>
                <c:pt idx="6">
                  <c:v>119</c:v>
                </c:pt>
                <c:pt idx="9">
                  <c:v>140</c:v>
                </c:pt>
                <c:pt idx="12">
                  <c:v>141</c:v>
                </c:pt>
              </c:numCache>
            </c:numRef>
          </c:val>
          <c:extLst>
            <c:ext xmlns:c16="http://schemas.microsoft.com/office/drawing/2014/chart" uri="{C3380CC4-5D6E-409C-BE32-E72D297353CC}">
              <c16:uniqueId val="{00000003-6B12-4F20-A955-96927D33E6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558</c:v>
                </c:pt>
                <c:pt idx="3">
                  <c:v>400</c:v>
                </c:pt>
                <c:pt idx="6">
                  <c:v>391</c:v>
                </c:pt>
                <c:pt idx="9">
                  <c:v>387</c:v>
                </c:pt>
                <c:pt idx="12">
                  <c:v>363</c:v>
                </c:pt>
              </c:numCache>
            </c:numRef>
          </c:val>
          <c:extLst>
            <c:ext xmlns:c16="http://schemas.microsoft.com/office/drawing/2014/chart" uri="{C3380CC4-5D6E-409C-BE32-E72D297353CC}">
              <c16:uniqueId val="{00000004-6B12-4F20-A955-96927D33E6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12-4F20-A955-96927D33E6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12-4F20-A955-96927D33E6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2375</c:v>
                </c:pt>
                <c:pt idx="3">
                  <c:v>2343</c:v>
                </c:pt>
                <c:pt idx="6">
                  <c:v>2159</c:v>
                </c:pt>
                <c:pt idx="9">
                  <c:v>2002</c:v>
                </c:pt>
                <c:pt idx="12">
                  <c:v>1801</c:v>
                </c:pt>
              </c:numCache>
            </c:numRef>
          </c:val>
          <c:extLst>
            <c:ext xmlns:c16="http://schemas.microsoft.com/office/drawing/2014/chart" uri="{C3380CC4-5D6E-409C-BE32-E72D297353CC}">
              <c16:uniqueId val="{00000007-6B12-4F20-A955-96927D33E6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896</c:v>
                </c:pt>
                <c:pt idx="2">
                  <c:v>#N/A</c:v>
                </c:pt>
                <c:pt idx="3">
                  <c:v>#N/A</c:v>
                </c:pt>
                <c:pt idx="4">
                  <c:v>778</c:v>
                </c:pt>
                <c:pt idx="5">
                  <c:v>#N/A</c:v>
                </c:pt>
                <c:pt idx="6">
                  <c:v>#N/A</c:v>
                </c:pt>
                <c:pt idx="7">
                  <c:v>499</c:v>
                </c:pt>
                <c:pt idx="8">
                  <c:v>#N/A</c:v>
                </c:pt>
                <c:pt idx="9">
                  <c:v>#N/A</c:v>
                </c:pt>
                <c:pt idx="10">
                  <c:v>427</c:v>
                </c:pt>
                <c:pt idx="11">
                  <c:v>#N/A</c:v>
                </c:pt>
                <c:pt idx="12">
                  <c:v>#N/A</c:v>
                </c:pt>
                <c:pt idx="13">
                  <c:v>249</c:v>
                </c:pt>
                <c:pt idx="14">
                  <c:v>#N/A</c:v>
                </c:pt>
              </c:numCache>
            </c:numRef>
          </c:val>
          <c:smooth val="0"/>
          <c:extLst>
            <c:ext xmlns:c16="http://schemas.microsoft.com/office/drawing/2014/chart" uri="{C3380CC4-5D6E-409C-BE32-E72D297353CC}">
              <c16:uniqueId val="{00000008-6B12-4F20-A955-96927D33E6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23271</c:v>
                </c:pt>
                <c:pt idx="5">
                  <c:v>23890</c:v>
                </c:pt>
                <c:pt idx="8">
                  <c:v>22824</c:v>
                </c:pt>
                <c:pt idx="11">
                  <c:v>21472</c:v>
                </c:pt>
                <c:pt idx="14">
                  <c:v>20192</c:v>
                </c:pt>
              </c:numCache>
            </c:numRef>
          </c:val>
          <c:extLst>
            <c:ext xmlns:c16="http://schemas.microsoft.com/office/drawing/2014/chart" uri="{C3380CC4-5D6E-409C-BE32-E72D297353CC}">
              <c16:uniqueId val="{00000000-3B71-4CC2-B04B-1ABE137C56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c:v>
                </c:pt>
                <c:pt idx="5">
                  <c:v>3</c:v>
                </c:pt>
                <c:pt idx="8">
                  <c:v>2</c:v>
                </c:pt>
                <c:pt idx="11">
                  <c:v>1</c:v>
                </c:pt>
                <c:pt idx="14">
                  <c:v>0</c:v>
                </c:pt>
              </c:numCache>
            </c:numRef>
          </c:val>
          <c:extLst>
            <c:ext xmlns:c16="http://schemas.microsoft.com/office/drawing/2014/chart" uri="{C3380CC4-5D6E-409C-BE32-E72D297353CC}">
              <c16:uniqueId val="{00000001-3B71-4CC2-B04B-1ABE137C56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6662</c:v>
                </c:pt>
                <c:pt idx="5">
                  <c:v>4798</c:v>
                </c:pt>
                <c:pt idx="8">
                  <c:v>6847</c:v>
                </c:pt>
                <c:pt idx="11">
                  <c:v>6811</c:v>
                </c:pt>
                <c:pt idx="14">
                  <c:v>6971</c:v>
                </c:pt>
              </c:numCache>
            </c:numRef>
          </c:val>
          <c:extLst>
            <c:ext xmlns:c16="http://schemas.microsoft.com/office/drawing/2014/chart" uri="{C3380CC4-5D6E-409C-BE32-E72D297353CC}">
              <c16:uniqueId val="{00000002-3B71-4CC2-B04B-1ABE137C56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71-4CC2-B04B-1ABE137C56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71-4CC2-B04B-1ABE137C56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71-4CC2-B04B-1ABE137C56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2753</c:v>
                </c:pt>
                <c:pt idx="3">
                  <c:v>2822</c:v>
                </c:pt>
                <c:pt idx="6">
                  <c:v>2832</c:v>
                </c:pt>
                <c:pt idx="9">
                  <c:v>2800</c:v>
                </c:pt>
                <c:pt idx="12">
                  <c:v>2844</c:v>
                </c:pt>
              </c:numCache>
            </c:numRef>
          </c:val>
          <c:extLst>
            <c:ext xmlns:c16="http://schemas.microsoft.com/office/drawing/2014/chart" uri="{C3380CC4-5D6E-409C-BE32-E72D297353CC}">
              <c16:uniqueId val="{00000006-3B71-4CC2-B04B-1ABE137C56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1050</c:v>
                </c:pt>
                <c:pt idx="3">
                  <c:v>1036</c:v>
                </c:pt>
                <c:pt idx="6">
                  <c:v>1277</c:v>
                </c:pt>
                <c:pt idx="9">
                  <c:v>1171</c:v>
                </c:pt>
                <c:pt idx="12">
                  <c:v>892</c:v>
                </c:pt>
              </c:numCache>
            </c:numRef>
          </c:val>
          <c:extLst>
            <c:ext xmlns:c16="http://schemas.microsoft.com/office/drawing/2014/chart" uri="{C3380CC4-5D6E-409C-BE32-E72D297353CC}">
              <c16:uniqueId val="{00000007-3B71-4CC2-B04B-1ABE137C56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6600</c:v>
                </c:pt>
                <c:pt idx="3">
                  <c:v>4529</c:v>
                </c:pt>
                <c:pt idx="6">
                  <c:v>4116</c:v>
                </c:pt>
                <c:pt idx="9">
                  <c:v>3780</c:v>
                </c:pt>
                <c:pt idx="12">
                  <c:v>3504</c:v>
                </c:pt>
              </c:numCache>
            </c:numRef>
          </c:val>
          <c:extLst>
            <c:ext xmlns:c16="http://schemas.microsoft.com/office/drawing/2014/chart" uri="{C3380CC4-5D6E-409C-BE32-E72D297353CC}">
              <c16:uniqueId val="{00000008-3B71-4CC2-B04B-1ABE137C56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71-4CC2-B04B-1ABE137C56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24726</c:v>
                </c:pt>
                <c:pt idx="3">
                  <c:v>22714</c:v>
                </c:pt>
                <c:pt idx="6">
                  <c:v>21509</c:v>
                </c:pt>
                <c:pt idx="9">
                  <c:v>19568</c:v>
                </c:pt>
                <c:pt idx="12">
                  <c:v>17997</c:v>
                </c:pt>
              </c:numCache>
            </c:numRef>
          </c:val>
          <c:extLst>
            <c:ext xmlns:c16="http://schemas.microsoft.com/office/drawing/2014/chart" uri="{C3380CC4-5D6E-409C-BE32-E72D297353CC}">
              <c16:uniqueId val="{0000000A-3B71-4CC2-B04B-1ABE137C56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5185</c:v>
                </c:pt>
                <c:pt idx="2">
                  <c:v>#N/A</c:v>
                </c:pt>
                <c:pt idx="3">
                  <c:v>#N/A</c:v>
                </c:pt>
                <c:pt idx="4">
                  <c:v>2410</c:v>
                </c:pt>
                <c:pt idx="5">
                  <c:v>#N/A</c:v>
                </c:pt>
                <c:pt idx="6">
                  <c:v>#N/A</c:v>
                </c:pt>
                <c:pt idx="7">
                  <c:v>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71-4CC2-B04B-1ABE137C56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2315</c:v>
                </c:pt>
                <c:pt idx="1">
                  <c:v>2598</c:v>
                </c:pt>
                <c:pt idx="2">
                  <c:v>2860</c:v>
                </c:pt>
              </c:numCache>
            </c:numRef>
          </c:val>
          <c:extLst>
            <c:ext xmlns:c16="http://schemas.microsoft.com/office/drawing/2014/chart" uri="{C3380CC4-5D6E-409C-BE32-E72D297353CC}">
              <c16:uniqueId val="{00000000-4C87-4485-92EA-253805AD03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542</c:v>
                </c:pt>
                <c:pt idx="1">
                  <c:v>173</c:v>
                </c:pt>
                <c:pt idx="2">
                  <c:v>170</c:v>
                </c:pt>
              </c:numCache>
            </c:numRef>
          </c:val>
          <c:extLst>
            <c:ext xmlns:c16="http://schemas.microsoft.com/office/drawing/2014/chart" uri="{C3380CC4-5D6E-409C-BE32-E72D297353CC}">
              <c16:uniqueId val="{00000001-4C87-4485-92EA-253805AD03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4664</c:v>
                </c:pt>
                <c:pt idx="1">
                  <c:v>4558</c:v>
                </c:pt>
                <c:pt idx="2">
                  <c:v>4370</c:v>
                </c:pt>
              </c:numCache>
            </c:numRef>
          </c:val>
          <c:extLst>
            <c:ext xmlns:c16="http://schemas.microsoft.com/office/drawing/2014/chart" uri="{C3380CC4-5D6E-409C-BE32-E72D297353CC}">
              <c16:uniqueId val="{00000002-4C87-4485-92EA-253805AD03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26,711
26,450
280.08
20,846,810
20,348,733
334,874
10,592,439
17,997,438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基準財政収入額は</a:t>
          </a:r>
          <a:r>
            <a:rPr kumimoji="1" lang="en-US" altLang="ja-JP" sz="1300">
              <a:latin typeface="ＭＳ ゴシック" panose="020B0609070205080204" pitchFamily="49" charset="-128"/>
              <a:ea typeface="ＭＳ ゴシック" panose="020B0609070205080204" pitchFamily="49" charset="-128"/>
            </a:rPr>
            <a:t>16,226</a:t>
          </a:r>
          <a:r>
            <a:rPr kumimoji="1" lang="ja-JP" altLang="en-US" sz="1300">
              <a:latin typeface="ＭＳ ゴシック" panose="020B0609070205080204" pitchFamily="49" charset="-128"/>
              <a:ea typeface="ＭＳ ゴシック" panose="020B0609070205080204" pitchFamily="49" charset="-128"/>
            </a:rPr>
            <a:t>千円の増加、基準財政需要額は</a:t>
          </a:r>
          <a:r>
            <a:rPr kumimoji="1" lang="en-US" altLang="ja-JP" sz="1300">
              <a:latin typeface="ＭＳ ゴシック" panose="020B0609070205080204" pitchFamily="49" charset="-128"/>
              <a:ea typeface="ＭＳ ゴシック" panose="020B0609070205080204" pitchFamily="49" charset="-128"/>
            </a:rPr>
            <a:t>47,088</a:t>
          </a:r>
          <a:r>
            <a:rPr kumimoji="1" lang="ja-JP" altLang="en-US" sz="1300">
              <a:latin typeface="ＭＳ ゴシック" panose="020B0609070205080204" pitchFamily="49" charset="-128"/>
              <a:ea typeface="ＭＳ ゴシック" panose="020B0609070205080204" pitchFamily="49" charset="-128"/>
            </a:rPr>
            <a:t>千円の増加となり、財政力指数は前年度からわずかに減少し</a:t>
          </a:r>
          <a:r>
            <a:rPr kumimoji="1" lang="en-US" altLang="ja-JP" sz="1300">
              <a:latin typeface="ＭＳ ゴシック" panose="020B0609070205080204" pitchFamily="49" charset="-128"/>
              <a:ea typeface="ＭＳ ゴシック" panose="020B0609070205080204" pitchFamily="49" charset="-128"/>
            </a:rPr>
            <a:t>0.33</a:t>
          </a:r>
          <a:r>
            <a:rPr kumimoji="1" lang="ja-JP" altLang="en-US" sz="1300">
              <a:latin typeface="ＭＳ ゴシック" panose="020B0609070205080204" pitchFamily="49" charset="-128"/>
              <a:ea typeface="ＭＳ ゴシック" panose="020B0609070205080204" pitchFamily="49" charset="-128"/>
            </a:rPr>
            <a:t>となった。</a:t>
          </a:r>
        </a:p>
        <a:p>
          <a:r>
            <a:rPr kumimoji="1" lang="ja-JP" altLang="en-US" sz="1300">
              <a:latin typeface="ＭＳ ゴシック" panose="020B0609070205080204" pitchFamily="49" charset="-128"/>
              <a:ea typeface="ＭＳ ゴシック" panose="020B0609070205080204" pitchFamily="49" charset="-128"/>
            </a:rPr>
            <a:t>　類似団体平均と比較して</a:t>
          </a:r>
          <a:r>
            <a:rPr kumimoji="1" lang="en-US" altLang="ja-JP" sz="1300">
              <a:latin typeface="ＭＳ ゴシック" panose="020B0609070205080204" pitchFamily="49" charset="-128"/>
              <a:ea typeface="ＭＳ ゴシック" panose="020B0609070205080204" pitchFamily="49" charset="-128"/>
            </a:rPr>
            <a:t>0.04</a:t>
          </a:r>
          <a:r>
            <a:rPr kumimoji="1" lang="ja-JP" altLang="en-US" sz="1300">
              <a:latin typeface="ＭＳ ゴシック" panose="020B0609070205080204" pitchFamily="49" charset="-128"/>
              <a:ea typeface="ＭＳ ゴシック" panose="020B0609070205080204" pitchFamily="49" charset="-128"/>
            </a:rPr>
            <a:t>下回っているが、当市の産業構造上や地価の動向からすると大幅な歳入増加は見込めないため、行財政改革を推進し、歳出の抑制や産業の創出、税収の確保につながる施策推進に努める。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22860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令和</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年度は</a:t>
          </a:r>
          <a:r>
            <a:rPr kumimoji="1" lang="en-US" altLang="ja-JP" sz="1300">
              <a:latin typeface="ＭＳ ゴシック" panose="020B0609070205080204" pitchFamily="49" charset="-128"/>
              <a:ea typeface="ＭＳ ゴシック" panose="020B0609070205080204" pitchFamily="49" charset="-128"/>
            </a:rPr>
            <a:t>90.0</a:t>
          </a:r>
          <a:r>
            <a:rPr kumimoji="1" lang="ja-JP" altLang="en-US" sz="1300">
              <a:latin typeface="ＭＳ ゴシック" panose="020B0609070205080204" pitchFamily="49" charset="-128"/>
              <a:ea typeface="ＭＳ ゴシック" panose="020B0609070205080204" pitchFamily="49" charset="-128"/>
            </a:rPr>
            <a:t>％となり、前年度と比較し、</a:t>
          </a:r>
          <a:r>
            <a:rPr kumimoji="1" lang="en-US" altLang="ja-JP" sz="1300">
              <a:latin typeface="ＭＳ ゴシック" panose="020B0609070205080204" pitchFamily="49" charset="-128"/>
              <a:ea typeface="ＭＳ ゴシック" panose="020B0609070205080204" pitchFamily="49" charset="-128"/>
            </a:rPr>
            <a:t>1.5</a:t>
          </a:r>
          <a:r>
            <a:rPr kumimoji="1" lang="ja-JP" altLang="en-US" sz="1300">
              <a:latin typeface="ＭＳ ゴシック" panose="020B0609070205080204" pitchFamily="49" charset="-128"/>
              <a:ea typeface="ＭＳ ゴシック" panose="020B0609070205080204" pitchFamily="49" charset="-128"/>
            </a:rPr>
            <a:t>ポイント改善した。</a:t>
          </a:r>
        </a:p>
        <a:p>
          <a:r>
            <a:rPr kumimoji="1" lang="ja-JP" altLang="en-US" sz="1300">
              <a:latin typeface="ＭＳ ゴシック" panose="020B0609070205080204" pitchFamily="49" charset="-128"/>
              <a:ea typeface="ＭＳ ゴシック" panose="020B0609070205080204" pitchFamily="49" charset="-128"/>
            </a:rPr>
            <a:t>　改善要因としては、地方交付税及び自動車税環境性能割交付金の増加や、繰上償還の実施による公債費の圧縮があげられる。</a:t>
          </a:r>
        </a:p>
        <a:p>
          <a:r>
            <a:rPr kumimoji="1" lang="ja-JP" altLang="en-US" sz="1300">
              <a:latin typeface="ＭＳ ゴシック" panose="020B0609070205080204" pitchFamily="49" charset="-128"/>
              <a:ea typeface="ＭＳ ゴシック" panose="020B0609070205080204" pitchFamily="49" charset="-128"/>
            </a:rPr>
            <a:t>　類似団体と比較すると</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ポイント低い状況にあるが、今後も財政健全化の取組を継続し、歳出の抑制に努める。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162378</xdr:rowOff>
    </xdr:from>
    <xdr:to>
      <xdr:col>23</xdr:col>
      <xdr:colOff>133350</xdr:colOff>
      <xdr:row>60</xdr:row>
      <xdr:rowOff>42635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779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10704</xdr:rowOff>
    </xdr:from>
    <xdr:to>
      <xdr:col>19</xdr:col>
      <xdr:colOff>133350</xdr:colOff>
      <xdr:row>60</xdr:row>
      <xdr:rowOff>42635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26254"/>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10704</xdr:rowOff>
    </xdr:from>
    <xdr:to>
      <xdr:col>15</xdr:col>
      <xdr:colOff>82550</xdr:colOff>
      <xdr:row>60</xdr:row>
      <xdr:rowOff>142603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26254"/>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142603</xdr:rowOff>
    </xdr:from>
    <xdr:to>
      <xdr:col>11</xdr:col>
      <xdr:colOff>31750</xdr:colOff>
      <xdr:row>62</xdr:row>
      <xdr:rowOff>23767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2960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111578</xdr:rowOff>
    </xdr:from>
    <xdr:to>
      <xdr:col>23</xdr:col>
      <xdr:colOff>184150</xdr:colOff>
      <xdr:row>60</xdr:row>
      <xdr:rowOff>41728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128105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163285</xdr:rowOff>
    </xdr:from>
    <xdr:to>
      <xdr:col>19</xdr:col>
      <xdr:colOff>184150</xdr:colOff>
      <xdr:row>60</xdr:row>
      <xdr:rowOff>93435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103612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131354</xdr:rowOff>
    </xdr:from>
    <xdr:to>
      <xdr:col>15</xdr:col>
      <xdr:colOff>133350</xdr:colOff>
      <xdr:row>59</xdr:row>
      <xdr:rowOff>61504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71681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91803</xdr:rowOff>
    </xdr:from>
    <xdr:to>
      <xdr:col>11</xdr:col>
      <xdr:colOff>82550</xdr:colOff>
      <xdr:row>61</xdr:row>
      <xdr:rowOff>21953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6730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144417</xdr:rowOff>
    </xdr:from>
    <xdr:to>
      <xdr:col>7</xdr:col>
      <xdr:colOff>31750</xdr:colOff>
      <xdr:row>62</xdr:row>
      <xdr:rowOff>74567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59344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すると人件費は減少し、物件費は増加した。人件費については退職手当の減少によるものであり、物件費については情報化推進事業や重層的支援体制整備事業に伴う経費が増加となっている。また、基準となる人口も減少したため、結果として人口一人当たりの決算額は</a:t>
          </a:r>
          <a:r>
            <a:rPr kumimoji="1" lang="en-US" altLang="ja-JP" sz="1300">
              <a:latin typeface="ＭＳ ゴシック" panose="020B0609070205080204" pitchFamily="49" charset="-128"/>
              <a:ea typeface="ＭＳ ゴシック" panose="020B0609070205080204" pitchFamily="49" charset="-128"/>
            </a:rPr>
            <a:t>1,923</a:t>
          </a:r>
          <a:r>
            <a:rPr kumimoji="1" lang="ja-JP" altLang="en-US" sz="1300">
              <a:latin typeface="ＭＳ ゴシック" panose="020B0609070205080204" pitchFamily="49" charset="-128"/>
              <a:ea typeface="ＭＳ ゴシック" panose="020B0609070205080204" pitchFamily="49" charset="-128"/>
            </a:rPr>
            <a:t>円増加した。</a:t>
          </a:r>
        </a:p>
        <a:p>
          <a:r>
            <a:rPr kumimoji="1" lang="ja-JP" altLang="en-US" sz="1300">
              <a:latin typeface="ＭＳ ゴシック" panose="020B0609070205080204" pitchFamily="49" charset="-128"/>
              <a:ea typeface="ＭＳ ゴシック" panose="020B0609070205080204" pitchFamily="49" charset="-128"/>
            </a:rPr>
            <a:t>　近年は類似団体平均や大分県平均と比較しても高い値で推移していることから、より一層の経費抑制に努める必要がある。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60477</xdr:rowOff>
    </xdr:from>
    <xdr:to>
      <xdr:col>23</xdr:col>
      <xdr:colOff>133350</xdr:colOff>
      <xdr:row>82</xdr:row>
      <xdr:rowOff>63791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9377"/>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46960</xdr:rowOff>
    </xdr:from>
    <xdr:to>
      <xdr:col>19</xdr:col>
      <xdr:colOff>133350</xdr:colOff>
      <xdr:row>82</xdr:row>
      <xdr:rowOff>60477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5860"/>
          <a:ext cx="889000" cy="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38291</xdr:rowOff>
    </xdr:from>
    <xdr:to>
      <xdr:col>15</xdr:col>
      <xdr:colOff>82550</xdr:colOff>
      <xdr:row>82</xdr:row>
      <xdr:rowOff>46960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97191"/>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23211</xdr:rowOff>
    </xdr:from>
    <xdr:to>
      <xdr:col>11</xdr:col>
      <xdr:colOff>31750</xdr:colOff>
      <xdr:row>82</xdr:row>
      <xdr:rowOff>38291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82111"/>
          <a:ext cx="8890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68094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46183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12991</xdr:rowOff>
    </xdr:from>
    <xdr:to>
      <xdr:col>23</xdr:col>
      <xdr:colOff>184150</xdr:colOff>
      <xdr:row>82</xdr:row>
      <xdr:rowOff>114591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156518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9677</xdr:rowOff>
    </xdr:from>
    <xdr:to>
      <xdr:col>19</xdr:col>
      <xdr:colOff>184150</xdr:colOff>
      <xdr:row>82</xdr:row>
      <xdr:rowOff>111277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96054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167610</xdr:rowOff>
    </xdr:from>
    <xdr:to>
      <xdr:col>15</xdr:col>
      <xdr:colOff>133350</xdr:colOff>
      <xdr:row>82</xdr:row>
      <xdr:rowOff>97760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82537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158941</xdr:rowOff>
    </xdr:from>
    <xdr:to>
      <xdr:col>11</xdr:col>
      <xdr:colOff>82550</xdr:colOff>
      <xdr:row>82</xdr:row>
      <xdr:rowOff>89091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73868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143861</xdr:rowOff>
    </xdr:from>
    <xdr:to>
      <xdr:col>7</xdr:col>
      <xdr:colOff>31750</xdr:colOff>
      <xdr:row>82</xdr:row>
      <xdr:rowOff>74011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58788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令和</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年度は前年度と比較すると</a:t>
          </a:r>
          <a:r>
            <a:rPr kumimoji="1" lang="en-US" altLang="ja-JP" sz="1300">
              <a:latin typeface="ＭＳ ゴシック" panose="020B0609070205080204" pitchFamily="49" charset="-128"/>
              <a:ea typeface="ＭＳ ゴシック" panose="020B0609070205080204" pitchFamily="49" charset="-128"/>
            </a:rPr>
            <a:t>1.3</a:t>
          </a:r>
          <a:r>
            <a:rPr kumimoji="1" lang="ja-JP" altLang="en-US" sz="1300">
              <a:latin typeface="ＭＳ ゴシック" panose="020B0609070205080204" pitchFamily="49" charset="-128"/>
              <a:ea typeface="ＭＳ ゴシック" panose="020B0609070205080204" pitchFamily="49" charset="-128"/>
            </a:rPr>
            <a:t>増の</a:t>
          </a:r>
          <a:r>
            <a:rPr kumimoji="1" lang="en-US" altLang="ja-JP" sz="1300">
              <a:latin typeface="ＭＳ ゴシック" panose="020B0609070205080204" pitchFamily="49" charset="-128"/>
              <a:ea typeface="ＭＳ ゴシック" panose="020B0609070205080204" pitchFamily="49" charset="-128"/>
            </a:rPr>
            <a:t>99.3</a:t>
          </a:r>
          <a:r>
            <a:rPr kumimoji="1" lang="ja-JP" altLang="en-US" sz="1300">
              <a:latin typeface="ＭＳ ゴシック" panose="020B0609070205080204" pitchFamily="49" charset="-128"/>
              <a:ea typeface="ＭＳ ゴシック" panose="020B0609070205080204" pitchFamily="49" charset="-128"/>
            </a:rPr>
            <a:t>となっている。</a:t>
          </a:r>
        </a:p>
        <a:p>
          <a:r>
            <a:rPr kumimoji="1" lang="ja-JP" altLang="en-US" sz="1300">
              <a:latin typeface="ＭＳ ゴシック" panose="020B0609070205080204" pitchFamily="49" charset="-128"/>
              <a:ea typeface="ＭＳ ゴシック" panose="020B0609070205080204" pitchFamily="49" charset="-128"/>
            </a:rPr>
            <a:t>　令和元年度から実施していた緊急財政対策に伴う職員の給与カット率の見直しによるものである。</a:t>
          </a:r>
        </a:p>
        <a:p>
          <a:r>
            <a:rPr kumimoji="1" lang="ja-JP" altLang="en-US" sz="1300">
              <a:latin typeface="ＭＳ ゴシック" panose="020B0609070205080204" pitchFamily="49" charset="-128"/>
              <a:ea typeface="ＭＳ ゴシック" panose="020B0609070205080204" pitchFamily="49" charset="-128"/>
            </a:rPr>
            <a:t>　今後も適切な人員配置を行い、業務効率の高い組織づくりを継続していくことで給与水準の適正化に努める。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131234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73111"/>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318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88</xdr:row>
      <xdr:rowOff>80434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0500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0.01</a:t>
          </a:r>
          <a:r>
            <a:rPr kumimoji="1" lang="ja-JP" altLang="en-US" sz="1300">
              <a:latin typeface="ＭＳ ゴシック" panose="020B0609070205080204" pitchFamily="49" charset="-128"/>
              <a:ea typeface="ＭＳ ゴシック" panose="020B0609070205080204" pitchFamily="49" charset="-128"/>
            </a:rPr>
            <a:t>人減の</a:t>
          </a:r>
          <a:r>
            <a:rPr kumimoji="1" lang="en-US" altLang="ja-JP" sz="1300">
              <a:latin typeface="ＭＳ ゴシック" panose="020B0609070205080204" pitchFamily="49" charset="-128"/>
              <a:ea typeface="ＭＳ ゴシック" panose="020B0609070205080204" pitchFamily="49" charset="-128"/>
            </a:rPr>
            <a:t>9.96</a:t>
          </a:r>
          <a:r>
            <a:rPr kumimoji="1" lang="ja-JP" altLang="en-US" sz="1300">
              <a:latin typeface="ＭＳ ゴシック" panose="020B0609070205080204" pitchFamily="49" charset="-128"/>
              <a:ea typeface="ＭＳ ゴシック" panose="020B0609070205080204" pitchFamily="49" charset="-128"/>
            </a:rPr>
            <a:t>人となり、前年よりわずかに減少している。</a:t>
          </a:r>
        </a:p>
        <a:p>
          <a:r>
            <a:rPr kumimoji="1" lang="ja-JP" altLang="en-US" sz="1300">
              <a:latin typeface="ＭＳ ゴシック" panose="020B0609070205080204" pitchFamily="49" charset="-128"/>
              <a:ea typeface="ＭＳ ゴシック" panose="020B0609070205080204" pitchFamily="49" charset="-128"/>
            </a:rPr>
            <a:t>　類似団体平均と比較すると低い傾向にあるが、大分県平均と比較すると依然として高い傾向にある。</a:t>
          </a:r>
        </a:p>
        <a:p>
          <a:r>
            <a:rPr kumimoji="1" lang="ja-JP" altLang="en-US" sz="1300">
              <a:latin typeface="ＭＳ ゴシック" panose="020B0609070205080204" pitchFamily="49" charset="-128"/>
              <a:ea typeface="ＭＳ ゴシック" panose="020B0609070205080204" pitchFamily="49" charset="-128"/>
            </a:rPr>
            <a:t>　人口減少が進む中、高まっていく行政ニーズに対し、限られた人的資源の効率的な運用を図り、職員数の適正化に努める。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102616</xdr:rowOff>
    </xdr:from>
    <xdr:to>
      <xdr:col>81</xdr:col>
      <xdr:colOff>44450</xdr:colOff>
      <xdr:row>60</xdr:row>
      <xdr:rowOff>103420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89616"/>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103420</xdr:rowOff>
    </xdr:from>
    <xdr:to>
      <xdr:col>77</xdr:col>
      <xdr:colOff>44450</xdr:colOff>
      <xdr:row>60</xdr:row>
      <xdr:rowOff>116290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90420"/>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99399</xdr:rowOff>
    </xdr:from>
    <xdr:to>
      <xdr:col>72</xdr:col>
      <xdr:colOff>203200</xdr:colOff>
      <xdr:row>60</xdr:row>
      <xdr:rowOff>116290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8639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98594</xdr:rowOff>
    </xdr:from>
    <xdr:to>
      <xdr:col>68</xdr:col>
      <xdr:colOff>152400</xdr:colOff>
      <xdr:row>60</xdr:row>
      <xdr:rowOff>99399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8559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157158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51816</xdr:rowOff>
    </xdr:from>
    <xdr:to>
      <xdr:col>81</xdr:col>
      <xdr:colOff>95250</xdr:colOff>
      <xdr:row>60</xdr:row>
      <xdr:rowOff>153416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68343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52620</xdr:rowOff>
    </xdr:from>
    <xdr:to>
      <xdr:col>77</xdr:col>
      <xdr:colOff>95250</xdr:colOff>
      <xdr:row>60</xdr:row>
      <xdr:rowOff>154220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164397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0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65490</xdr:rowOff>
    </xdr:from>
    <xdr:to>
      <xdr:col>73</xdr:col>
      <xdr:colOff>44450</xdr:colOff>
      <xdr:row>60</xdr:row>
      <xdr:rowOff>167090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48599</xdr:rowOff>
    </xdr:from>
    <xdr:to>
      <xdr:col>68</xdr:col>
      <xdr:colOff>203200</xdr:colOff>
      <xdr:row>60</xdr:row>
      <xdr:rowOff>150199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134976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2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47794</xdr:rowOff>
    </xdr:from>
    <xdr:to>
      <xdr:col>64</xdr:col>
      <xdr:colOff>152400</xdr:colOff>
      <xdr:row>60</xdr:row>
      <xdr:rowOff>149394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134171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2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前年度と比較すると</a:t>
          </a:r>
          <a:r>
            <a:rPr kumimoji="1" lang="en-US" altLang="ja-JP" sz="1300">
              <a:latin typeface="ＭＳ ゴシック" panose="020B0609070205080204" pitchFamily="49" charset="-128"/>
              <a:ea typeface="ＭＳ ゴシック" panose="020B0609070205080204" pitchFamily="49" charset="-128"/>
            </a:rPr>
            <a:t>2.1</a:t>
          </a:r>
          <a:r>
            <a:rPr kumimoji="1" lang="ja-JP" altLang="en-US" sz="1300">
              <a:latin typeface="ＭＳ ゴシック" panose="020B0609070205080204" pitchFamily="49" charset="-128"/>
              <a:ea typeface="ＭＳ ゴシック" panose="020B0609070205080204" pitchFamily="49" charset="-128"/>
            </a:rPr>
            <a:t>ポイント改善し</a:t>
          </a:r>
          <a:r>
            <a:rPr kumimoji="1" lang="en-US" altLang="ja-JP" sz="1300">
              <a:latin typeface="ＭＳ ゴシック" panose="020B0609070205080204" pitchFamily="49" charset="-128"/>
              <a:ea typeface="ＭＳ ゴシック" panose="020B0609070205080204" pitchFamily="49" charset="-128"/>
            </a:rPr>
            <a:t>4.5</a:t>
          </a:r>
          <a:r>
            <a:rPr kumimoji="1" lang="ja-JP" altLang="en-US" sz="1300">
              <a:latin typeface="ＭＳ ゴシック" panose="020B0609070205080204" pitchFamily="49" charset="-128"/>
              <a:ea typeface="ＭＳ ゴシック" panose="020B0609070205080204" pitchFamily="49" charset="-128"/>
            </a:rPr>
            <a:t>％となった。</a:t>
          </a:r>
        </a:p>
        <a:p>
          <a:r>
            <a:rPr kumimoji="1" lang="ja-JP" altLang="en-US" sz="1300">
              <a:latin typeface="ＭＳ ゴシック" panose="020B0609070205080204" pitchFamily="49" charset="-128"/>
              <a:ea typeface="ＭＳ ゴシック" panose="020B0609070205080204" pitchFamily="49" charset="-128"/>
            </a:rPr>
            <a:t>　改善の要因としては、令和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年度以降、繰上償還を実施していることや、財政規律ガイドラインにて地方債の発行に限度額を設定していることにより、元利償還金が減少した結果、実質公債費比率は大きく改善した。　　</a:t>
          </a:r>
        </a:p>
        <a:p>
          <a:r>
            <a:rPr kumimoji="1" lang="ja-JP" altLang="en-US" sz="1300">
              <a:latin typeface="ＭＳ ゴシック" panose="020B0609070205080204" pitchFamily="49" charset="-128"/>
              <a:ea typeface="ＭＳ ゴシック" panose="020B0609070205080204" pitchFamily="49" charset="-128"/>
            </a:rPr>
            <a:t>　類似団体平均と比較すると</a:t>
          </a:r>
          <a:r>
            <a:rPr kumimoji="1" lang="en-US" altLang="ja-JP" sz="1300">
              <a:latin typeface="ＭＳ ゴシック" panose="020B0609070205080204" pitchFamily="49" charset="-128"/>
              <a:ea typeface="ＭＳ ゴシック" panose="020B0609070205080204" pitchFamily="49" charset="-128"/>
            </a:rPr>
            <a:t>4.5</a:t>
          </a:r>
          <a:r>
            <a:rPr kumimoji="1" lang="ja-JP" altLang="en-US" sz="1300">
              <a:latin typeface="ＭＳ ゴシック" panose="020B0609070205080204" pitchFamily="49" charset="-128"/>
              <a:ea typeface="ＭＳ ゴシック" panose="020B0609070205080204" pitchFamily="49" charset="-128"/>
            </a:rPr>
            <a:t>ポイント、大分県平均と比較すると</a:t>
          </a:r>
          <a:r>
            <a:rPr kumimoji="1" lang="en-US" altLang="ja-JP" sz="1300">
              <a:latin typeface="ＭＳ ゴシック" panose="020B0609070205080204" pitchFamily="49" charset="-128"/>
              <a:ea typeface="ＭＳ ゴシック" panose="020B0609070205080204" pitchFamily="49" charset="-128"/>
            </a:rPr>
            <a:t>1.6</a:t>
          </a:r>
          <a:r>
            <a:rPr kumimoji="1" lang="ja-JP" altLang="en-US" sz="1300">
              <a:latin typeface="ＭＳ ゴシック" panose="020B0609070205080204" pitchFamily="49" charset="-128"/>
              <a:ea typeface="ＭＳ ゴシック" panose="020B0609070205080204" pitchFamily="49" charset="-128"/>
            </a:rPr>
            <a:t>ポイント低い水準にあり、今後も繰上償還や、新発債の抑制、充当可能基金残高の確保に努めることで改善を図る。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98954</xdr:rowOff>
    </xdr:from>
    <xdr:to>
      <xdr:col>81</xdr:col>
      <xdr:colOff>44450</xdr:colOff>
      <xdr:row>36</xdr:row>
      <xdr:rowOff>141182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271154"/>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37</xdr:row>
      <xdr:rowOff>7938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13382"/>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46143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5158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54187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48154</xdr:rowOff>
    </xdr:from>
    <xdr:to>
      <xdr:col>81</xdr:col>
      <xdr:colOff>95250</xdr:colOff>
      <xdr:row>36</xdr:row>
      <xdr:rowOff>149754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64681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6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81720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89764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年度以降、繰上償還を実施していることや、財政規律ガイドラインにて地方債の発行に限度額を設定していることにより、元利償還金が減少した結果、将来負担額が減少し、昨年と同様比率なしとなった。</a:t>
          </a:r>
        </a:p>
        <a:p>
          <a:r>
            <a:rPr kumimoji="1" lang="ja-JP" altLang="en-US" sz="1300">
              <a:latin typeface="ＭＳ ゴシック" panose="020B0609070205080204" pitchFamily="49" charset="-128"/>
              <a:ea typeface="ＭＳ ゴシック" panose="020B0609070205080204" pitchFamily="49" charset="-128"/>
            </a:rPr>
            <a:t>　類似団体平均は</a:t>
          </a:r>
          <a:r>
            <a:rPr kumimoji="1" lang="en-US" altLang="ja-JP" sz="1300">
              <a:latin typeface="ＭＳ ゴシック" panose="020B0609070205080204" pitchFamily="49" charset="-128"/>
              <a:ea typeface="ＭＳ ゴシック" panose="020B0609070205080204" pitchFamily="49" charset="-128"/>
            </a:rPr>
            <a:t>10.2</a:t>
          </a:r>
          <a:r>
            <a:rPr kumimoji="1" lang="ja-JP" altLang="en-US" sz="1300">
              <a:latin typeface="ＭＳ ゴシック" panose="020B0609070205080204" pitchFamily="49" charset="-128"/>
              <a:ea typeface="ＭＳ ゴシック" panose="020B0609070205080204" pitchFamily="49" charset="-128"/>
            </a:rPr>
            <a:t>％、大分県平均は</a:t>
          </a:r>
          <a:r>
            <a:rPr kumimoji="1" lang="en-US" altLang="ja-JP" sz="1300">
              <a:latin typeface="ＭＳ ゴシック" panose="020B0609070205080204" pitchFamily="49" charset="-128"/>
              <a:ea typeface="ＭＳ ゴシック" panose="020B0609070205080204" pitchFamily="49" charset="-128"/>
            </a:rPr>
            <a:t>1.0</a:t>
          </a:r>
          <a:r>
            <a:rPr kumimoji="1" lang="ja-JP" altLang="en-US" sz="1300">
              <a:latin typeface="ＭＳ ゴシック" panose="020B0609070205080204" pitchFamily="49" charset="-128"/>
              <a:ea typeface="ＭＳ ゴシック" panose="020B0609070205080204" pitchFamily="49" charset="-128"/>
            </a:rPr>
            <a:t>％となっており、引き続き改善に努める。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146643</xdr:rowOff>
    </xdr:from>
    <xdr:to>
      <xdr:col>72</xdr:col>
      <xdr:colOff>203200</xdr:colOff>
      <xdr:row>15</xdr:row>
      <xdr:rowOff>27347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375493"/>
          <a:ext cx="889000" cy="2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27347</xdr:rowOff>
    </xdr:from>
    <xdr:to>
      <xdr:col>68</xdr:col>
      <xdr:colOff>152400</xdr:colOff>
      <xdr:row>16</xdr:row>
      <xdr:rowOff>130979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99097"/>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95843</xdr:rowOff>
    </xdr:from>
    <xdr:to>
      <xdr:col>73</xdr:col>
      <xdr:colOff>44450</xdr:colOff>
      <xdr:row>14</xdr:row>
      <xdr:rowOff>25993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36170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0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147997</xdr:rowOff>
    </xdr:from>
    <xdr:to>
      <xdr:col>68</xdr:col>
      <xdr:colOff>203200</xdr:colOff>
      <xdr:row>15</xdr:row>
      <xdr:rowOff>78147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62924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80179</xdr:rowOff>
    </xdr:from>
    <xdr:to>
      <xdr:col>64</xdr:col>
      <xdr:colOff>152400</xdr:colOff>
      <xdr:row>17</xdr:row>
      <xdr:rowOff>10329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166556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26,711
26,450
280.08
20,846,810
20,348,733
334,874
10,592,439
17,997,438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人件費における経常収支比率は前年度と比較すると</a:t>
          </a:r>
          <a:r>
            <a:rPr kumimoji="1" lang="en-US" altLang="ja-JP" sz="1300">
              <a:latin typeface="ＭＳ ゴシック" panose="020B0609070205080204" pitchFamily="49" charset="-128"/>
              <a:ea typeface="ＭＳ ゴシック" panose="020B0609070205080204" pitchFamily="49" charset="-128"/>
            </a:rPr>
            <a:t>1.1</a:t>
          </a:r>
          <a:r>
            <a:rPr kumimoji="1" lang="ja-JP" altLang="en-US" sz="1300">
              <a:latin typeface="ＭＳ ゴシック" panose="020B0609070205080204" pitchFamily="49" charset="-128"/>
              <a:ea typeface="ＭＳ ゴシック" panose="020B0609070205080204" pitchFamily="49" charset="-128"/>
            </a:rPr>
            <a:t>ポイント減の</a:t>
          </a:r>
          <a:r>
            <a:rPr kumimoji="1" lang="en-US" altLang="ja-JP" sz="1300">
              <a:latin typeface="ＭＳ ゴシック" panose="020B0609070205080204" pitchFamily="49" charset="-128"/>
              <a:ea typeface="ＭＳ ゴシック" panose="020B0609070205080204" pitchFamily="49" charset="-128"/>
            </a:rPr>
            <a:t>23.2</a:t>
          </a:r>
          <a:r>
            <a:rPr kumimoji="1" lang="ja-JP" altLang="en-US" sz="1300">
              <a:latin typeface="ＭＳ ゴシック" panose="020B0609070205080204" pitchFamily="49" charset="-128"/>
              <a:ea typeface="ＭＳ ゴシック" panose="020B0609070205080204" pitchFamily="49" charset="-128"/>
            </a:rPr>
            <a:t>％となっており、類似団体平均と比較すると</a:t>
          </a:r>
          <a:r>
            <a:rPr kumimoji="1" lang="en-US" altLang="ja-JP" sz="1300">
              <a:latin typeface="ＭＳ ゴシック" panose="020B0609070205080204" pitchFamily="49" charset="-128"/>
              <a:ea typeface="ＭＳ ゴシック" panose="020B0609070205080204" pitchFamily="49" charset="-128"/>
            </a:rPr>
            <a:t>2.0</a:t>
          </a:r>
          <a:r>
            <a:rPr kumimoji="1" lang="ja-JP" altLang="en-US" sz="1300">
              <a:latin typeface="ＭＳ ゴシック" panose="020B0609070205080204" pitchFamily="49" charset="-128"/>
              <a:ea typeface="ＭＳ ゴシック" panose="020B0609070205080204" pitchFamily="49" charset="-128"/>
            </a:rPr>
            <a:t>ポイント低い水準となった。要因としては退職手当の減少が挙げられる。</a:t>
          </a:r>
        </a:p>
        <a:p>
          <a:r>
            <a:rPr kumimoji="1" lang="ja-JP" altLang="en-US" sz="1300">
              <a:latin typeface="ＭＳ ゴシック" panose="020B0609070205080204" pitchFamily="49" charset="-128"/>
              <a:ea typeface="ＭＳ ゴシック" panose="020B0609070205080204" pitchFamily="49" charset="-128"/>
            </a:rPr>
            <a:t>　今後もさらなる人員配置の見直しや事務改善等を図ることで、人件費の適正化に努める。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25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3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300">
              <a:solidFill>
                <a:schemeClr val="tx1"/>
              </a:solidFill>
              <a:latin typeface="ＭＳ ゴシック" panose="020B0609070205080204" pitchFamily="49" charset="-128"/>
              <a:ea typeface="ＭＳ ゴシック" panose="020B0609070205080204" pitchFamily="49" charset="-128"/>
            </a:rPr>
            <a:t>物件費における経常収支比率は前年度と比較すると</a:t>
          </a:r>
          <a:r>
            <a:rPr kumimoji="1" lang="en-US" altLang="ja-JP" sz="1300">
              <a:solidFill>
                <a:schemeClr val="tx1"/>
              </a:solidFill>
              <a:latin typeface="ＭＳ ゴシック" panose="020B0609070205080204" pitchFamily="49" charset="-128"/>
              <a:ea typeface="ＭＳ ゴシック" panose="020B0609070205080204" pitchFamily="49" charset="-128"/>
            </a:rPr>
            <a:t>0.2</a:t>
          </a:r>
          <a:r>
            <a:rPr kumimoji="1" lang="ja-JP" altLang="en-US" sz="1300">
              <a:solidFill>
                <a:schemeClr val="tx1"/>
              </a:solidFill>
              <a:latin typeface="ＭＳ ゴシック" panose="020B0609070205080204" pitchFamily="49" charset="-128"/>
              <a:ea typeface="ＭＳ ゴシック" panose="020B0609070205080204" pitchFamily="49" charset="-128"/>
            </a:rPr>
            <a:t>ポイント増の</a:t>
          </a:r>
          <a:r>
            <a:rPr kumimoji="1" lang="en-US" altLang="ja-JP" sz="1300">
              <a:solidFill>
                <a:schemeClr val="tx1"/>
              </a:solidFill>
              <a:latin typeface="ＭＳ ゴシック" panose="020B0609070205080204" pitchFamily="49" charset="-128"/>
              <a:ea typeface="ＭＳ ゴシック" panose="020B0609070205080204" pitchFamily="49" charset="-128"/>
            </a:rPr>
            <a:t>12.1</a:t>
          </a:r>
          <a:r>
            <a:rPr kumimoji="1" lang="ja-JP" altLang="en-US" sz="1300">
              <a:solidFill>
                <a:schemeClr val="tx1"/>
              </a:solidFill>
              <a:latin typeface="ＭＳ ゴシック" panose="020B0609070205080204" pitchFamily="49" charset="-128"/>
              <a:ea typeface="ＭＳ ゴシック" panose="020B0609070205080204" pitchFamily="49" charset="-128"/>
            </a:rPr>
            <a:t>％となっている。増加要因としては歳入経常一般財源の減少と情報化推進事業の委託料等の増加が挙げられる。</a:t>
          </a:r>
        </a:p>
        <a:p>
          <a:r>
            <a:rPr kumimoji="1" lang="ja-JP" altLang="en-US" sz="1300">
              <a:solidFill>
                <a:schemeClr val="tx1"/>
              </a:solidFill>
              <a:latin typeface="ＭＳ ゴシック" panose="020B0609070205080204" pitchFamily="49" charset="-128"/>
              <a:ea typeface="ＭＳ ゴシック" panose="020B0609070205080204" pitchFamily="49" charset="-128"/>
            </a:rPr>
            <a:t>　今後は物価高騰の影響も踏まえ、既存事業の内容見直し等を実施し、物件費の抑制に努める。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20320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5080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5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0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扶助費における経常収支比率は前年度と比較すると</a:t>
          </a:r>
          <a:r>
            <a:rPr kumimoji="1" lang="en-US" altLang="ja-JP" sz="1300">
              <a:latin typeface="ＭＳ ゴシック" panose="020B0609070205080204" pitchFamily="49" charset="-128"/>
              <a:ea typeface="ＭＳ ゴシック" panose="020B0609070205080204" pitchFamily="49" charset="-128"/>
            </a:rPr>
            <a:t>0.7</a:t>
          </a:r>
          <a:r>
            <a:rPr kumimoji="1" lang="ja-JP" altLang="en-US" sz="1300">
              <a:latin typeface="ＭＳ ゴシック" panose="020B0609070205080204" pitchFamily="49" charset="-128"/>
              <a:ea typeface="ＭＳ ゴシック" panose="020B0609070205080204" pitchFamily="49" charset="-128"/>
            </a:rPr>
            <a:t>ポイント増の</a:t>
          </a:r>
          <a:r>
            <a:rPr kumimoji="1" lang="en-US" altLang="ja-JP" sz="1300">
              <a:latin typeface="ＭＳ ゴシック" panose="020B0609070205080204" pitchFamily="49" charset="-128"/>
              <a:ea typeface="ＭＳ ゴシック" panose="020B0609070205080204" pitchFamily="49" charset="-128"/>
            </a:rPr>
            <a:t>8.8</a:t>
          </a:r>
          <a:r>
            <a:rPr kumimoji="1" lang="ja-JP" altLang="en-US" sz="1300">
              <a:latin typeface="ＭＳ ゴシック" panose="020B0609070205080204" pitchFamily="49" charset="-128"/>
              <a:ea typeface="ＭＳ ゴシック" panose="020B0609070205080204" pitchFamily="49" charset="-128"/>
            </a:rPr>
            <a:t>％となっており、類似団体平均の</a:t>
          </a:r>
          <a:r>
            <a:rPr kumimoji="1" lang="en-US" altLang="ja-JP" sz="1300">
              <a:latin typeface="ＭＳ ゴシック" panose="020B0609070205080204" pitchFamily="49" charset="-128"/>
              <a:ea typeface="ＭＳ ゴシック" panose="020B0609070205080204" pitchFamily="49" charset="-128"/>
            </a:rPr>
            <a:t>8.5</a:t>
          </a:r>
          <a:r>
            <a:rPr kumimoji="1" lang="ja-JP" altLang="en-US" sz="1300">
              <a:latin typeface="ＭＳ ゴシック" panose="020B0609070205080204" pitchFamily="49" charset="-128"/>
              <a:ea typeface="ＭＳ ゴシック" panose="020B0609070205080204" pitchFamily="49" charset="-128"/>
            </a:rPr>
            <a:t>％と比較すると、やや高い水準にある。増加要因としては歳入経常一般財源の減少によるものが大きな要因となっている。</a:t>
          </a:r>
        </a:p>
        <a:p>
          <a:r>
            <a:rPr kumimoji="1" lang="ja-JP" altLang="en-US" sz="1300">
              <a:latin typeface="ＭＳ ゴシック" panose="020B0609070205080204" pitchFamily="49" charset="-128"/>
              <a:ea typeface="ＭＳ ゴシック" panose="020B0609070205080204" pitchFamily="49" charset="-128"/>
            </a:rPr>
            <a:t>　扶助費の短期的な縮減は難しいため、今後も単独事業での扶助費の見直しや予算全体のバランスを踏まえた措置を行う。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90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158750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ゴシック" panose="020B0609070205080204" pitchFamily="49" charset="-128"/>
              <a:ea typeface="ＭＳ ゴシック" panose="020B0609070205080204" pitchFamily="49" charset="-128"/>
            </a:rPr>
            <a:t>　前年度と比較すると</a:t>
          </a:r>
          <a:r>
            <a:rPr kumimoji="1" lang="en-US" altLang="ja-JP" sz="1300">
              <a:solidFill>
                <a:schemeClr val="tx1"/>
              </a:solidFill>
              <a:latin typeface="ＭＳ ゴシック" panose="020B0609070205080204" pitchFamily="49" charset="-128"/>
              <a:ea typeface="ＭＳ ゴシック" panose="020B0609070205080204" pitchFamily="49" charset="-128"/>
            </a:rPr>
            <a:t>0.3</a:t>
          </a:r>
          <a:r>
            <a:rPr kumimoji="1" lang="ja-JP" altLang="en-US" sz="1300">
              <a:solidFill>
                <a:schemeClr val="tx1"/>
              </a:solidFill>
              <a:latin typeface="ＭＳ ゴシック" panose="020B0609070205080204" pitchFamily="49" charset="-128"/>
              <a:ea typeface="ＭＳ ゴシック" panose="020B0609070205080204" pitchFamily="49" charset="-128"/>
            </a:rPr>
            <a:t>ポイント増の</a:t>
          </a:r>
          <a:r>
            <a:rPr kumimoji="1" lang="en-US" altLang="ja-JP" sz="1300">
              <a:solidFill>
                <a:schemeClr val="tx1"/>
              </a:solidFill>
              <a:latin typeface="ＭＳ ゴシック" panose="020B0609070205080204" pitchFamily="49" charset="-128"/>
              <a:ea typeface="ＭＳ ゴシック" panose="020B0609070205080204" pitchFamily="49" charset="-128"/>
            </a:rPr>
            <a:t>13.7</a:t>
          </a:r>
          <a:r>
            <a:rPr kumimoji="1" lang="ja-JP" altLang="en-US" sz="1300">
              <a:solidFill>
                <a:schemeClr val="tx1"/>
              </a:solidFill>
              <a:latin typeface="ＭＳ ゴシック" panose="020B0609070205080204" pitchFamily="49" charset="-128"/>
              <a:ea typeface="ＭＳ ゴシック" panose="020B0609070205080204" pitchFamily="49" charset="-128"/>
            </a:rPr>
            <a:t>％となり、類似団体平均より高い水準にある。</a:t>
          </a:r>
        </a:p>
        <a:p>
          <a:r>
            <a:rPr kumimoji="1" lang="ja-JP" altLang="en-US" sz="1300">
              <a:solidFill>
                <a:schemeClr val="tx1"/>
              </a:solidFill>
              <a:latin typeface="ＭＳ ゴシック" panose="020B0609070205080204" pitchFamily="49" charset="-128"/>
              <a:ea typeface="ＭＳ ゴシック" panose="020B0609070205080204" pitchFamily="49" charset="-128"/>
            </a:rPr>
            <a:t>　今後は、大部分を占める繰出金について、中長期的な推移に留意するとともに、今後増加が見込まれる後期高齢者保険事業や介護保険事業の抑制につながる取り組みを検討・実施する必要がある。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1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59</xdr:row>
      <xdr:rowOff>162378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75157"/>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300">
              <a:solidFill>
                <a:schemeClr val="tx1"/>
              </a:solidFill>
              <a:latin typeface="ＭＳ ゴシック" panose="020B0609070205080204" pitchFamily="49" charset="-128"/>
              <a:ea typeface="ＭＳ ゴシック" panose="020B0609070205080204" pitchFamily="49" charset="-128"/>
            </a:rPr>
            <a:t>補助費等における経常収支比率は前年度と比較すると</a:t>
          </a:r>
          <a:r>
            <a:rPr kumimoji="1" lang="en-US" altLang="ja-JP" sz="1300">
              <a:solidFill>
                <a:schemeClr val="tx1"/>
              </a:solidFill>
              <a:latin typeface="ＭＳ ゴシック" panose="020B0609070205080204" pitchFamily="49" charset="-128"/>
              <a:ea typeface="ＭＳ ゴシック" panose="020B0609070205080204" pitchFamily="49" charset="-128"/>
            </a:rPr>
            <a:t>0.3</a:t>
          </a:r>
          <a:r>
            <a:rPr kumimoji="1" lang="ja-JP" altLang="en-US" sz="1300">
              <a:solidFill>
                <a:schemeClr val="tx1"/>
              </a:solidFill>
              <a:latin typeface="ＭＳ ゴシック" panose="020B0609070205080204" pitchFamily="49" charset="-128"/>
              <a:ea typeface="ＭＳ ゴシック" panose="020B0609070205080204" pitchFamily="49" charset="-128"/>
            </a:rPr>
            <a:t>ポイント増の</a:t>
          </a:r>
          <a:r>
            <a:rPr kumimoji="1" lang="en-US" altLang="ja-JP" sz="1300">
              <a:solidFill>
                <a:schemeClr val="tx1"/>
              </a:solidFill>
              <a:latin typeface="ＭＳ ゴシック" panose="020B0609070205080204" pitchFamily="49" charset="-128"/>
              <a:ea typeface="ＭＳ ゴシック" panose="020B0609070205080204" pitchFamily="49" charset="-128"/>
            </a:rPr>
            <a:t>15.3</a:t>
          </a:r>
          <a:r>
            <a:rPr kumimoji="1" lang="ja-JP" altLang="en-US" sz="1300">
              <a:solidFill>
                <a:schemeClr val="tx1"/>
              </a:solidFill>
              <a:latin typeface="ＭＳ ゴシック" panose="020B0609070205080204" pitchFamily="49" charset="-128"/>
              <a:ea typeface="ＭＳ ゴシック" panose="020B0609070205080204" pitchFamily="49" charset="-128"/>
            </a:rPr>
            <a:t>％となっており、類似団体平均や大分県平均と比べると高い水準にある。</a:t>
          </a:r>
        </a:p>
        <a:p>
          <a:r>
            <a:rPr kumimoji="1" lang="ja-JP" altLang="en-US" sz="1300">
              <a:solidFill>
                <a:schemeClr val="tx1"/>
              </a:solidFill>
              <a:latin typeface="ＭＳ ゴシック" panose="020B0609070205080204" pitchFamily="49" charset="-128"/>
              <a:ea typeface="ＭＳ ゴシック" panose="020B0609070205080204" pitchFamily="49" charset="-128"/>
            </a:rPr>
            <a:t>　今後は一部事務組合の施設更新に伴う公債費負担分の増加が見込まれ、中長期的な推移に留意しながら適切な運営を実施する必要がある。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13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2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ゴシック" panose="020B0609070205080204" pitchFamily="49" charset="-128"/>
              <a:ea typeface="ＭＳ ゴシック" panose="020B0609070205080204" pitchFamily="49" charset="-128"/>
            </a:rPr>
            <a:t>　公債費における経常収支比率は</a:t>
          </a:r>
          <a:r>
            <a:rPr kumimoji="1" lang="en-US" altLang="ja-JP" sz="1300">
              <a:solidFill>
                <a:schemeClr val="tx1"/>
              </a:solidFill>
              <a:latin typeface="ＭＳ ゴシック" panose="020B0609070205080204" pitchFamily="49" charset="-128"/>
              <a:ea typeface="ＭＳ ゴシック" panose="020B0609070205080204" pitchFamily="49" charset="-128"/>
            </a:rPr>
            <a:t>1.9</a:t>
          </a:r>
          <a:r>
            <a:rPr kumimoji="1" lang="ja-JP" altLang="en-US" sz="1300">
              <a:solidFill>
                <a:schemeClr val="tx1"/>
              </a:solidFill>
              <a:latin typeface="ＭＳ ゴシック" panose="020B0609070205080204" pitchFamily="49" charset="-128"/>
              <a:ea typeface="ＭＳ ゴシック" panose="020B0609070205080204" pitchFamily="49" charset="-128"/>
            </a:rPr>
            <a:t>ポイント減の</a:t>
          </a:r>
          <a:r>
            <a:rPr kumimoji="1" lang="en-US" altLang="ja-JP" sz="1300">
              <a:solidFill>
                <a:schemeClr val="tx1"/>
              </a:solidFill>
              <a:latin typeface="ＭＳ ゴシック" panose="020B0609070205080204" pitchFamily="49" charset="-128"/>
              <a:ea typeface="ＭＳ ゴシック" panose="020B0609070205080204" pitchFamily="49" charset="-128"/>
            </a:rPr>
            <a:t>16.9</a:t>
          </a:r>
          <a:r>
            <a:rPr kumimoji="1" lang="ja-JP" altLang="en-US" sz="1300">
              <a:solidFill>
                <a:schemeClr val="tx1"/>
              </a:solidFill>
              <a:latin typeface="ＭＳ ゴシック" panose="020B0609070205080204" pitchFamily="49" charset="-128"/>
              <a:ea typeface="ＭＳ ゴシック" panose="020B0609070205080204" pitchFamily="49" charset="-128"/>
            </a:rPr>
            <a:t>％へ改善した。主な改善要因としては、平成</a:t>
          </a:r>
          <a:r>
            <a:rPr kumimoji="1" lang="en-US" altLang="ja-JP" sz="1300">
              <a:solidFill>
                <a:schemeClr val="tx1"/>
              </a:solidFill>
              <a:latin typeface="ＭＳ ゴシック" panose="020B0609070205080204" pitchFamily="49" charset="-128"/>
              <a:ea typeface="ＭＳ ゴシック" panose="020B0609070205080204" pitchFamily="49" charset="-128"/>
            </a:rPr>
            <a:t>22</a:t>
          </a:r>
          <a:r>
            <a:rPr kumimoji="1" lang="ja-JP" altLang="en-US" sz="1300">
              <a:solidFill>
                <a:schemeClr val="tx1"/>
              </a:solidFill>
              <a:latin typeface="ＭＳ ゴシック" panose="020B0609070205080204" pitchFamily="49" charset="-128"/>
              <a:ea typeface="ＭＳ ゴシック" panose="020B0609070205080204" pitchFamily="49" charset="-128"/>
            </a:rPr>
            <a:t>年に借り入れた過疎対策事業債の償還終了及び臨時財政対策債償還額の減により、経常経費充当一般財源が減少したことが挙げられる。</a:t>
          </a:r>
        </a:p>
        <a:p>
          <a:r>
            <a:rPr kumimoji="1" lang="ja-JP" altLang="en-US" sz="1300">
              <a:solidFill>
                <a:schemeClr val="tx1"/>
              </a:solidFill>
              <a:latin typeface="ＭＳ ゴシック" panose="020B0609070205080204" pitchFamily="49" charset="-128"/>
              <a:ea typeface="ＭＳ ゴシック" panose="020B0609070205080204" pitchFamily="49" charset="-128"/>
            </a:rPr>
            <a:t>　今後も後年度負担を増大させないよう、計画的な借入に十分留意していく必要がある。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144145</xdr:rowOff>
    </xdr:from>
    <xdr:to>
      <xdr:col>24</xdr:col>
      <xdr:colOff>25400</xdr:colOff>
      <xdr:row>75</xdr:row>
      <xdr:rowOff>8890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314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116222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14605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67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xdr:rowOff>
    </xdr:from>
    <xdr:to>
      <xdr:col>15</xdr:col>
      <xdr:colOff>98425</xdr:colOff>
      <xdr:row>75</xdr:row>
      <xdr:rowOff>71755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3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30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93345</xdr:rowOff>
    </xdr:from>
    <xdr:to>
      <xdr:col>24</xdr:col>
      <xdr:colOff>76200</xdr:colOff>
      <xdr:row>75</xdr:row>
      <xdr:rowOff>23495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20955</xdr:rowOff>
    </xdr:from>
    <xdr:to>
      <xdr:col>11</xdr:col>
      <xdr:colOff>60325</xdr:colOff>
      <xdr:row>75</xdr:row>
      <xdr:rowOff>122555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107332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73.1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行財政改革に基づく歳出全体にわたる削減することが可能と考えられる経費の洗い出しとともに、積極的な企業誘致や定住促進、市税徴収の強化による財源の確保を図り、歳入歳出の両面で財政構造の改善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154432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8288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117856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828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480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48318</xdr:rowOff>
    </xdr:from>
    <xdr:to>
      <xdr:col>29</xdr:col>
      <xdr:colOff>127000</xdr:colOff>
      <xdr:row>16</xdr:row>
      <xdr:rowOff>117878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39143"/>
          <a:ext cx="647700" cy="6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117878</xdr:rowOff>
    </xdr:from>
    <xdr:to>
      <xdr:col>26</xdr:col>
      <xdr:colOff>50800</xdr:colOff>
      <xdr:row>16</xdr:row>
      <xdr:rowOff>139334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8703"/>
          <a:ext cx="6985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134631</xdr:rowOff>
    </xdr:from>
    <xdr:to>
      <xdr:col>22</xdr:col>
      <xdr:colOff>114300</xdr:colOff>
      <xdr:row>16</xdr:row>
      <xdr:rowOff>139334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25456"/>
          <a:ext cx="698500"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73257</xdr:rowOff>
    </xdr:from>
    <xdr:to>
      <xdr:col>18</xdr:col>
      <xdr:colOff>177800</xdr:colOff>
      <xdr:row>16</xdr:row>
      <xdr:rowOff>134631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64082"/>
          <a:ext cx="698500" cy="6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44075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61754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168968</xdr:rowOff>
    </xdr:from>
    <xdr:to>
      <xdr:col>29</xdr:col>
      <xdr:colOff>177800</xdr:colOff>
      <xdr:row>16</xdr:row>
      <xdr:rowOff>99118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8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67078</xdr:rowOff>
    </xdr:from>
    <xdr:to>
      <xdr:col>26</xdr:col>
      <xdr:colOff>101600</xdr:colOff>
      <xdr:row>16</xdr:row>
      <xdr:rowOff>168678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2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88534</xdr:rowOff>
    </xdr:from>
    <xdr:to>
      <xdr:col>22</xdr:col>
      <xdr:colOff>165100</xdr:colOff>
      <xdr:row>17</xdr:row>
      <xdr:rowOff>18684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79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28861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4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83831</xdr:rowOff>
    </xdr:from>
    <xdr:to>
      <xdr:col>19</xdr:col>
      <xdr:colOff>38100</xdr:colOff>
      <xdr:row>17</xdr:row>
      <xdr:rowOff>13981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7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24158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4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22457</xdr:rowOff>
    </xdr:from>
    <xdr:to>
      <xdr:col>15</xdr:col>
      <xdr:colOff>101600</xdr:colOff>
      <xdr:row>16</xdr:row>
      <xdr:rowOff>124057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1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134234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8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92190</xdr:rowOff>
    </xdr:from>
    <xdr:to>
      <xdr:col>29</xdr:col>
      <xdr:colOff>127000</xdr:colOff>
      <xdr:row>38</xdr:row>
      <xdr:rowOff>112909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59790"/>
          <a:ext cx="647700" cy="20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84314</xdr:rowOff>
    </xdr:from>
    <xdr:to>
      <xdr:col>26</xdr:col>
      <xdr:colOff>50800</xdr:colOff>
      <xdr:row>38</xdr:row>
      <xdr:rowOff>92190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51914"/>
          <a:ext cx="698500" cy="7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53231</xdr:rowOff>
    </xdr:from>
    <xdr:to>
      <xdr:col>22</xdr:col>
      <xdr:colOff>114300</xdr:colOff>
      <xdr:row>38</xdr:row>
      <xdr:rowOff>84314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20831"/>
          <a:ext cx="698500" cy="31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41997</xdr:rowOff>
    </xdr:from>
    <xdr:to>
      <xdr:col>18</xdr:col>
      <xdr:colOff>177800</xdr:colOff>
      <xdr:row>38</xdr:row>
      <xdr:rowOff>53231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09597"/>
          <a:ext cx="698500" cy="1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105786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7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62109</xdr:rowOff>
    </xdr:from>
    <xdr:to>
      <xdr:col>29</xdr:col>
      <xdr:colOff>177800</xdr:colOff>
      <xdr:row>38</xdr:row>
      <xdr:rowOff>163709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52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313586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41390</xdr:rowOff>
    </xdr:from>
    <xdr:to>
      <xdr:col>26</xdr:col>
      <xdr:colOff>101600</xdr:colOff>
      <xdr:row>38</xdr:row>
      <xdr:rowOff>142990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0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127767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9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33514</xdr:rowOff>
    </xdr:from>
    <xdr:to>
      <xdr:col>22</xdr:col>
      <xdr:colOff>165100</xdr:colOff>
      <xdr:row>38</xdr:row>
      <xdr:rowOff>135114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0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119891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8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2431</xdr:rowOff>
    </xdr:from>
    <xdr:to>
      <xdr:col>19</xdr:col>
      <xdr:colOff>38100</xdr:colOff>
      <xdr:row>38</xdr:row>
      <xdr:rowOff>104031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114208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334097</xdr:rowOff>
    </xdr:from>
    <xdr:to>
      <xdr:col>15</xdr:col>
      <xdr:colOff>101600</xdr:colOff>
      <xdr:row>38</xdr:row>
      <xdr:rowOff>92797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102974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26,711
26,450
280.08
20,846,810
20,348,733
334,874
10,592,439
17,997,438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81440</xdr:rowOff>
    </xdr:from>
    <xdr:to>
      <xdr:col>24</xdr:col>
      <xdr:colOff>63500</xdr:colOff>
      <xdr:row>36</xdr:row>
      <xdr:rowOff>103244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3640"/>
          <a:ext cx="838200" cy="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103244</xdr:rowOff>
    </xdr:from>
    <xdr:to>
      <xdr:col>19</xdr:col>
      <xdr:colOff>177800</xdr:colOff>
      <xdr:row>36</xdr:row>
      <xdr:rowOff>148430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75444"/>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148430</xdr:rowOff>
    </xdr:from>
    <xdr:to>
      <xdr:col>15</xdr:col>
      <xdr:colOff>50800</xdr:colOff>
      <xdr:row>37</xdr:row>
      <xdr:rowOff>12402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0630"/>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138078</xdr:rowOff>
    </xdr:from>
    <xdr:to>
      <xdr:col>10</xdr:col>
      <xdr:colOff>114300</xdr:colOff>
      <xdr:row>37</xdr:row>
      <xdr:rowOff>12402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10278"/>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109564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19288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30640</xdr:rowOff>
    </xdr:from>
    <xdr:to>
      <xdr:col>24</xdr:col>
      <xdr:colOff>114300</xdr:colOff>
      <xdr:row>36</xdr:row>
      <xdr:rowOff>132240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53517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52444</xdr:rowOff>
    </xdr:from>
    <xdr:to>
      <xdr:col>20</xdr:col>
      <xdr:colOff>38100</xdr:colOff>
      <xdr:row>36</xdr:row>
      <xdr:rowOff>154044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170571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9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97630</xdr:rowOff>
    </xdr:from>
    <xdr:to>
      <xdr:col>15</xdr:col>
      <xdr:colOff>101600</xdr:colOff>
      <xdr:row>37</xdr:row>
      <xdr:rowOff>27780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18907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133052</xdr:rowOff>
    </xdr:from>
    <xdr:to>
      <xdr:col>10</xdr:col>
      <xdr:colOff>165100</xdr:colOff>
      <xdr:row>37</xdr:row>
      <xdr:rowOff>63202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79729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87278</xdr:rowOff>
    </xdr:from>
    <xdr:to>
      <xdr:col>6</xdr:col>
      <xdr:colOff>38100</xdr:colOff>
      <xdr:row>37</xdr:row>
      <xdr:rowOff>17428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33955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3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165615</xdr:rowOff>
    </xdr:from>
    <xdr:to>
      <xdr:col>24</xdr:col>
      <xdr:colOff>63500</xdr:colOff>
      <xdr:row>58</xdr:row>
      <xdr:rowOff>2225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38265"/>
          <a:ext cx="8382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165615</xdr:rowOff>
    </xdr:from>
    <xdr:to>
      <xdr:col>19</xdr:col>
      <xdr:colOff>177800</xdr:colOff>
      <xdr:row>58</xdr:row>
      <xdr:rowOff>5948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38265"/>
          <a:ext cx="889000" cy="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5948</xdr:rowOff>
    </xdr:from>
    <xdr:to>
      <xdr:col>15</xdr:col>
      <xdr:colOff>50800</xdr:colOff>
      <xdr:row>58</xdr:row>
      <xdr:rowOff>12814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0048"/>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12814</xdr:rowOff>
    </xdr:from>
    <xdr:to>
      <xdr:col>10</xdr:col>
      <xdr:colOff>114300</xdr:colOff>
      <xdr:row>58</xdr:row>
      <xdr:rowOff>32755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6914"/>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88697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122875</xdr:rowOff>
    </xdr:from>
    <xdr:to>
      <xdr:col>24</xdr:col>
      <xdr:colOff>114300</xdr:colOff>
      <xdr:row>58</xdr:row>
      <xdr:rowOff>53025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82252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114815</xdr:rowOff>
    </xdr:from>
    <xdr:to>
      <xdr:col>20</xdr:col>
      <xdr:colOff>38100</xdr:colOff>
      <xdr:row>58</xdr:row>
      <xdr:rowOff>44965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61492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6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126598</xdr:rowOff>
    </xdr:from>
    <xdr:to>
      <xdr:col>15</xdr:col>
      <xdr:colOff>101600</xdr:colOff>
      <xdr:row>58</xdr:row>
      <xdr:rowOff>56748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73275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133464</xdr:rowOff>
    </xdr:from>
    <xdr:to>
      <xdr:col>10</xdr:col>
      <xdr:colOff>165100</xdr:colOff>
      <xdr:row>58</xdr:row>
      <xdr:rowOff>63614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80141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8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153405</xdr:rowOff>
    </xdr:from>
    <xdr:to>
      <xdr:col>6</xdr:col>
      <xdr:colOff>38100</xdr:colOff>
      <xdr:row>58</xdr:row>
      <xdr:rowOff>83555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100082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131890</xdr:rowOff>
    </xdr:from>
    <xdr:to>
      <xdr:col>24</xdr:col>
      <xdr:colOff>63500</xdr:colOff>
      <xdr:row>78</xdr:row>
      <xdr:rowOff>150921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04990"/>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150788</xdr:rowOff>
    </xdr:from>
    <xdr:to>
      <xdr:col>19</xdr:col>
      <xdr:colOff>177800</xdr:colOff>
      <xdr:row>78</xdr:row>
      <xdr:rowOff>150921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23888"/>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150788</xdr:rowOff>
    </xdr:from>
    <xdr:to>
      <xdr:col>15</xdr:col>
      <xdr:colOff>50800</xdr:colOff>
      <xdr:row>78</xdr:row>
      <xdr:rowOff>164979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3888"/>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164979</xdr:rowOff>
    </xdr:from>
    <xdr:to>
      <xdr:col>10</xdr:col>
      <xdr:colOff>114300</xdr:colOff>
      <xdr:row>79</xdr:row>
      <xdr:rowOff>1626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38079"/>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162735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81090</xdr:rowOff>
    </xdr:from>
    <xdr:to>
      <xdr:col>24</xdr:col>
      <xdr:colOff>114300</xdr:colOff>
      <xdr:row>79</xdr:row>
      <xdr:rowOff>11240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167467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100121</xdr:rowOff>
    </xdr:from>
    <xdr:to>
      <xdr:col>20</xdr:col>
      <xdr:colOff>38100</xdr:colOff>
      <xdr:row>79</xdr:row>
      <xdr:rowOff>30271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21398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99988</xdr:rowOff>
    </xdr:from>
    <xdr:to>
      <xdr:col>15</xdr:col>
      <xdr:colOff>101600</xdr:colOff>
      <xdr:row>79</xdr:row>
      <xdr:rowOff>30138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21265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114179</xdr:rowOff>
    </xdr:from>
    <xdr:to>
      <xdr:col>10</xdr:col>
      <xdr:colOff>165100</xdr:colOff>
      <xdr:row>79</xdr:row>
      <xdr:rowOff>44329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35456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122276</xdr:rowOff>
    </xdr:from>
    <xdr:to>
      <xdr:col>6</xdr:col>
      <xdr:colOff>38100</xdr:colOff>
      <xdr:row>79</xdr:row>
      <xdr:rowOff>52426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43553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84424</xdr:rowOff>
    </xdr:from>
    <xdr:to>
      <xdr:col>24</xdr:col>
      <xdr:colOff>63500</xdr:colOff>
      <xdr:row>95</xdr:row>
      <xdr:rowOff>76073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00724"/>
          <a:ext cx="838200" cy="1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119080</xdr:rowOff>
    </xdr:from>
    <xdr:to>
      <xdr:col>19</xdr:col>
      <xdr:colOff>177800</xdr:colOff>
      <xdr:row>95</xdr:row>
      <xdr:rowOff>76073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35380"/>
          <a:ext cx="889000" cy="12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119080</xdr:rowOff>
    </xdr:from>
    <xdr:to>
      <xdr:col>15</xdr:col>
      <xdr:colOff>50800</xdr:colOff>
      <xdr:row>95</xdr:row>
      <xdr:rowOff>136096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35380"/>
          <a:ext cx="889000" cy="1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136096</xdr:rowOff>
    </xdr:from>
    <xdr:to>
      <xdr:col>10</xdr:col>
      <xdr:colOff>114300</xdr:colOff>
      <xdr:row>96</xdr:row>
      <xdr:rowOff>5969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23846"/>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77286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33624</xdr:rowOff>
    </xdr:from>
    <xdr:to>
      <xdr:col>24</xdr:col>
      <xdr:colOff>114300</xdr:colOff>
      <xdr:row>94</xdr:row>
      <xdr:rowOff>135224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56501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0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25273</xdr:rowOff>
    </xdr:from>
    <xdr:to>
      <xdr:col>20</xdr:col>
      <xdr:colOff>38100</xdr:colOff>
      <xdr:row>95</xdr:row>
      <xdr:rowOff>126873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143400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8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68280</xdr:rowOff>
    </xdr:from>
    <xdr:to>
      <xdr:col>15</xdr:col>
      <xdr:colOff>101600</xdr:colOff>
      <xdr:row>94</xdr:row>
      <xdr:rowOff>169880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14957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85296</xdr:rowOff>
    </xdr:from>
    <xdr:to>
      <xdr:col>10</xdr:col>
      <xdr:colOff>165100</xdr:colOff>
      <xdr:row>96</xdr:row>
      <xdr:rowOff>15446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31973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126619</xdr:rowOff>
    </xdr:from>
    <xdr:to>
      <xdr:col>6</xdr:col>
      <xdr:colOff>38100</xdr:colOff>
      <xdr:row>96</xdr:row>
      <xdr:rowOff>56769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73296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8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151199</xdr:rowOff>
    </xdr:from>
    <xdr:to>
      <xdr:col>55</xdr:col>
      <xdr:colOff>0</xdr:colOff>
      <xdr:row>36</xdr:row>
      <xdr:rowOff>162209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3399"/>
          <a:ext cx="8382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162209</xdr:rowOff>
    </xdr:from>
    <xdr:to>
      <xdr:col>50</xdr:col>
      <xdr:colOff>114300</xdr:colOff>
      <xdr:row>37</xdr:row>
      <xdr:rowOff>72698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34409"/>
          <a:ext cx="889000" cy="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34144</xdr:rowOff>
    </xdr:from>
    <xdr:to>
      <xdr:col>45</xdr:col>
      <xdr:colOff>177800</xdr:colOff>
      <xdr:row>37</xdr:row>
      <xdr:rowOff>72698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4894"/>
          <a:ext cx="889000" cy="38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34144</xdr:rowOff>
    </xdr:from>
    <xdr:to>
      <xdr:col>41</xdr:col>
      <xdr:colOff>50800</xdr:colOff>
      <xdr:row>37</xdr:row>
      <xdr:rowOff>134922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4894"/>
          <a:ext cx="889000" cy="4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100399</xdr:rowOff>
    </xdr:from>
    <xdr:to>
      <xdr:col>55</xdr:col>
      <xdr:colOff>50800</xdr:colOff>
      <xdr:row>37</xdr:row>
      <xdr:rowOff>30549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123276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2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111409</xdr:rowOff>
    </xdr:from>
    <xdr:to>
      <xdr:col>50</xdr:col>
      <xdr:colOff>165100</xdr:colOff>
      <xdr:row>37</xdr:row>
      <xdr:rowOff>41559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32686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7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21898</xdr:rowOff>
    </xdr:from>
    <xdr:to>
      <xdr:col>46</xdr:col>
      <xdr:colOff>38100</xdr:colOff>
      <xdr:row>37</xdr:row>
      <xdr:rowOff>123498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114625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5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154794</xdr:rowOff>
    </xdr:from>
    <xdr:to>
      <xdr:col>41</xdr:col>
      <xdr:colOff>101600</xdr:colOff>
      <xdr:row>35</xdr:row>
      <xdr:rowOff>84944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76071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84122</xdr:rowOff>
    </xdr:from>
    <xdr:to>
      <xdr:col>36</xdr:col>
      <xdr:colOff>165100</xdr:colOff>
      <xdr:row>38</xdr:row>
      <xdr:rowOff>14272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11929</xdr:rowOff>
    </xdr:from>
    <xdr:to>
      <xdr:col>55</xdr:col>
      <xdr:colOff>0</xdr:colOff>
      <xdr:row>58</xdr:row>
      <xdr:rowOff>32393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56029"/>
          <a:ext cx="8382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32393</xdr:rowOff>
    </xdr:from>
    <xdr:to>
      <xdr:col>50</xdr:col>
      <xdr:colOff>114300</xdr:colOff>
      <xdr:row>58</xdr:row>
      <xdr:rowOff>33365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76493"/>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11135</xdr:rowOff>
    </xdr:from>
    <xdr:to>
      <xdr:col>45</xdr:col>
      <xdr:colOff>177800</xdr:colOff>
      <xdr:row>58</xdr:row>
      <xdr:rowOff>33365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83785"/>
          <a:ext cx="889000" cy="1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43334</xdr:rowOff>
    </xdr:from>
    <xdr:to>
      <xdr:col>41</xdr:col>
      <xdr:colOff>50800</xdr:colOff>
      <xdr:row>57</xdr:row>
      <xdr:rowOff>11135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44534"/>
          <a:ext cx="889000" cy="1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59273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8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49082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82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132579</xdr:rowOff>
    </xdr:from>
    <xdr:to>
      <xdr:col>55</xdr:col>
      <xdr:colOff>50800</xdr:colOff>
      <xdr:row>58</xdr:row>
      <xdr:rowOff>62729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47506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153043</xdr:rowOff>
    </xdr:from>
    <xdr:to>
      <xdr:col>50</xdr:col>
      <xdr:colOff>165100</xdr:colOff>
      <xdr:row>58</xdr:row>
      <xdr:rowOff>83193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74320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154015</xdr:rowOff>
    </xdr:from>
    <xdr:to>
      <xdr:col>46</xdr:col>
      <xdr:colOff>38100</xdr:colOff>
      <xdr:row>58</xdr:row>
      <xdr:rowOff>84165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75292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131785</xdr:rowOff>
    </xdr:from>
    <xdr:to>
      <xdr:col>41</xdr:col>
      <xdr:colOff>101600</xdr:colOff>
      <xdr:row>57</xdr:row>
      <xdr:rowOff>61935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78462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0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163984</xdr:rowOff>
    </xdr:from>
    <xdr:to>
      <xdr:col>36</xdr:col>
      <xdr:colOff>165100</xdr:colOff>
      <xdr:row>56</xdr:row>
      <xdr:rowOff>94134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110661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36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124219</xdr:rowOff>
    </xdr:from>
    <xdr:to>
      <xdr:col>55</xdr:col>
      <xdr:colOff>0</xdr:colOff>
      <xdr:row>78</xdr:row>
      <xdr:rowOff>144793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9731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44272</xdr:rowOff>
    </xdr:from>
    <xdr:to>
      <xdr:col>50</xdr:col>
      <xdr:colOff>114300</xdr:colOff>
      <xdr:row>78</xdr:row>
      <xdr:rowOff>124219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17372"/>
          <a:ext cx="889000" cy="7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406</xdr:rowOff>
    </xdr:from>
    <xdr:to>
      <xdr:col>45</xdr:col>
      <xdr:colOff>177800</xdr:colOff>
      <xdr:row>78</xdr:row>
      <xdr:rowOff>44272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859156"/>
          <a:ext cx="889000" cy="5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8357</xdr:rowOff>
    </xdr:from>
    <xdr:to>
      <xdr:col>41</xdr:col>
      <xdr:colOff>50800</xdr:colOff>
      <xdr:row>75</xdr:row>
      <xdr:rowOff>406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695657"/>
          <a:ext cx="889000" cy="16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155630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84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93993</xdr:rowOff>
    </xdr:from>
    <xdr:to>
      <xdr:col>55</xdr:col>
      <xdr:colOff>50800</xdr:colOff>
      <xdr:row>79</xdr:row>
      <xdr:rowOff>24143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8920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73419</xdr:rowOff>
    </xdr:from>
    <xdr:to>
      <xdr:col>50</xdr:col>
      <xdr:colOff>165100</xdr:colOff>
      <xdr:row>79</xdr:row>
      <xdr:rowOff>3569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166146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3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164922</xdr:rowOff>
    </xdr:from>
    <xdr:to>
      <xdr:col>46</xdr:col>
      <xdr:colOff>38100</xdr:colOff>
      <xdr:row>78</xdr:row>
      <xdr:rowOff>95072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86199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121056</xdr:rowOff>
    </xdr:from>
    <xdr:to>
      <xdr:col>41</xdr:col>
      <xdr:colOff>101600</xdr:colOff>
      <xdr:row>75</xdr:row>
      <xdr:rowOff>51206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42333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129007</xdr:rowOff>
    </xdr:from>
    <xdr:to>
      <xdr:col>36</xdr:col>
      <xdr:colOff>165100</xdr:colOff>
      <xdr:row>74</xdr:row>
      <xdr:rowOff>59157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6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75684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4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70410</xdr:rowOff>
    </xdr:from>
    <xdr:to>
      <xdr:col>55</xdr:col>
      <xdr:colOff>0</xdr:colOff>
      <xdr:row>98</xdr:row>
      <xdr:rowOff>87299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72510"/>
          <a:ext cx="8382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87299</xdr:rowOff>
    </xdr:from>
    <xdr:to>
      <xdr:col>50</xdr:col>
      <xdr:colOff>114300</xdr:colOff>
      <xdr:row>98</xdr:row>
      <xdr:rowOff>94506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9399"/>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7770</xdr:rowOff>
    </xdr:from>
    <xdr:to>
      <xdr:col>45</xdr:col>
      <xdr:colOff>177800</xdr:colOff>
      <xdr:row>98</xdr:row>
      <xdr:rowOff>94506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9870"/>
          <a:ext cx="889000" cy="8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108947</xdr:rowOff>
    </xdr:from>
    <xdr:to>
      <xdr:col>41</xdr:col>
      <xdr:colOff>50800</xdr:colOff>
      <xdr:row>98</xdr:row>
      <xdr:rowOff>7770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39597"/>
          <a:ext cx="889000" cy="7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75691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19610</xdr:rowOff>
    </xdr:from>
    <xdr:to>
      <xdr:col>55</xdr:col>
      <xdr:colOff>50800</xdr:colOff>
      <xdr:row>98</xdr:row>
      <xdr:rowOff>121210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105987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36499</xdr:rowOff>
    </xdr:from>
    <xdr:to>
      <xdr:col>50</xdr:col>
      <xdr:colOff>165100</xdr:colOff>
      <xdr:row>98</xdr:row>
      <xdr:rowOff>138099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129226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43706</xdr:rowOff>
    </xdr:from>
    <xdr:to>
      <xdr:col>46</xdr:col>
      <xdr:colOff>38100</xdr:colOff>
      <xdr:row>98</xdr:row>
      <xdr:rowOff>145306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136433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128420</xdr:rowOff>
    </xdr:from>
    <xdr:to>
      <xdr:col>41</xdr:col>
      <xdr:colOff>101600</xdr:colOff>
      <xdr:row>98</xdr:row>
      <xdr:rowOff>58570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75097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58147</xdr:rowOff>
    </xdr:from>
    <xdr:to>
      <xdr:col>36</xdr:col>
      <xdr:colOff>165100</xdr:colOff>
      <xdr:row>97</xdr:row>
      <xdr:rowOff>159747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62878</xdr:rowOff>
    </xdr:from>
    <xdr:to>
      <xdr:col>85</xdr:col>
      <xdr:colOff>127000</xdr:colOff>
      <xdr:row>38</xdr:row>
      <xdr:rowOff>128333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77978"/>
          <a:ext cx="8382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152502</xdr:rowOff>
    </xdr:from>
    <xdr:to>
      <xdr:col>81</xdr:col>
      <xdr:colOff>50800</xdr:colOff>
      <xdr:row>38</xdr:row>
      <xdr:rowOff>128333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96152"/>
          <a:ext cx="889000" cy="1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152502</xdr:rowOff>
    </xdr:from>
    <xdr:to>
      <xdr:col>76</xdr:col>
      <xdr:colOff>114300</xdr:colOff>
      <xdr:row>38</xdr:row>
      <xdr:rowOff>81737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96152"/>
          <a:ext cx="889000" cy="10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20320</xdr:rowOff>
    </xdr:from>
    <xdr:to>
      <xdr:col>71</xdr:col>
      <xdr:colOff>177800</xdr:colOff>
      <xdr:row>38</xdr:row>
      <xdr:rowOff>81737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35420"/>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76826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12078</xdr:rowOff>
    </xdr:from>
    <xdr:to>
      <xdr:col>85</xdr:col>
      <xdr:colOff>177800</xdr:colOff>
      <xdr:row>38</xdr:row>
      <xdr:rowOff>113678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34955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77533</xdr:rowOff>
    </xdr:from>
    <xdr:to>
      <xdr:col>81</xdr:col>
      <xdr:colOff>101600</xdr:colOff>
      <xdr:row>39</xdr:row>
      <xdr:rowOff>7683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170260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8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101702</xdr:rowOff>
    </xdr:from>
    <xdr:to>
      <xdr:col>76</xdr:col>
      <xdr:colOff>165100</xdr:colOff>
      <xdr:row>38</xdr:row>
      <xdr:rowOff>31852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48379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2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30937</xdr:rowOff>
    </xdr:from>
    <xdr:to>
      <xdr:col>72</xdr:col>
      <xdr:colOff>38100</xdr:colOff>
      <xdr:row>38</xdr:row>
      <xdr:rowOff>132537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123664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6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140970</xdr:rowOff>
    </xdr:from>
    <xdr:to>
      <xdr:col>67</xdr:col>
      <xdr:colOff>101600</xdr:colOff>
      <xdr:row>38</xdr:row>
      <xdr:rowOff>71120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62247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5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74785</xdr:rowOff>
    </xdr:from>
    <xdr:to>
      <xdr:col>85</xdr:col>
      <xdr:colOff>127000</xdr:colOff>
      <xdr:row>77</xdr:row>
      <xdr:rowOff>107477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76435"/>
          <a:ext cx="838200" cy="3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74785</xdr:rowOff>
    </xdr:from>
    <xdr:to>
      <xdr:col>81</xdr:col>
      <xdr:colOff>50800</xdr:colOff>
      <xdr:row>77</xdr:row>
      <xdr:rowOff>89314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76435"/>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85585</xdr:rowOff>
    </xdr:from>
    <xdr:to>
      <xdr:col>76</xdr:col>
      <xdr:colOff>114300</xdr:colOff>
      <xdr:row>77</xdr:row>
      <xdr:rowOff>89314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15785"/>
          <a:ext cx="889000" cy="17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85585</xdr:rowOff>
    </xdr:from>
    <xdr:to>
      <xdr:col>71</xdr:col>
      <xdr:colOff>177800</xdr:colOff>
      <xdr:row>77</xdr:row>
      <xdr:rowOff>123087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15785"/>
          <a:ext cx="889000" cy="20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56677</xdr:rowOff>
    </xdr:from>
    <xdr:to>
      <xdr:col>85</xdr:col>
      <xdr:colOff>177800</xdr:colOff>
      <xdr:row>77</xdr:row>
      <xdr:rowOff>158277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79554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23985</xdr:rowOff>
    </xdr:from>
    <xdr:to>
      <xdr:col>81</xdr:col>
      <xdr:colOff>101600</xdr:colOff>
      <xdr:row>77</xdr:row>
      <xdr:rowOff>125585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142112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0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38514</xdr:rowOff>
    </xdr:from>
    <xdr:to>
      <xdr:col>76</xdr:col>
      <xdr:colOff>165100</xdr:colOff>
      <xdr:row>77</xdr:row>
      <xdr:rowOff>140114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156641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34785</xdr:rowOff>
    </xdr:from>
    <xdr:to>
      <xdr:col>72</xdr:col>
      <xdr:colOff>38100</xdr:colOff>
      <xdr:row>76</xdr:row>
      <xdr:rowOff>136385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152912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4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72287</xdr:rowOff>
    </xdr:from>
    <xdr:to>
      <xdr:col>67</xdr:col>
      <xdr:colOff>101600</xdr:colOff>
      <xdr:row>78</xdr:row>
      <xdr:rowOff>2437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18964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4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46185</xdr:rowOff>
    </xdr:from>
    <xdr:to>
      <xdr:col>85</xdr:col>
      <xdr:colOff>127000</xdr:colOff>
      <xdr:row>98</xdr:row>
      <xdr:rowOff>48834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48285"/>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135604</xdr:rowOff>
    </xdr:from>
    <xdr:to>
      <xdr:col>81</xdr:col>
      <xdr:colOff>50800</xdr:colOff>
      <xdr:row>98</xdr:row>
      <xdr:rowOff>48834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66254"/>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135604</xdr:rowOff>
    </xdr:from>
    <xdr:to>
      <xdr:col>76</xdr:col>
      <xdr:colOff>114300</xdr:colOff>
      <xdr:row>98</xdr:row>
      <xdr:rowOff>47437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66254"/>
          <a:ext cx="889000" cy="8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47437</xdr:rowOff>
    </xdr:from>
    <xdr:to>
      <xdr:col>71</xdr:col>
      <xdr:colOff>177800</xdr:colOff>
      <xdr:row>98</xdr:row>
      <xdr:rowOff>77014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4953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112534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166835</xdr:rowOff>
    </xdr:from>
    <xdr:to>
      <xdr:col>85</xdr:col>
      <xdr:colOff>177800</xdr:colOff>
      <xdr:row>98</xdr:row>
      <xdr:rowOff>96985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169484</xdr:rowOff>
    </xdr:from>
    <xdr:to>
      <xdr:col>81</xdr:col>
      <xdr:colOff>101600</xdr:colOff>
      <xdr:row>98</xdr:row>
      <xdr:rowOff>99634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90761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84804</xdr:rowOff>
    </xdr:from>
    <xdr:to>
      <xdr:col>76</xdr:col>
      <xdr:colOff>165100</xdr:colOff>
      <xdr:row>98</xdr:row>
      <xdr:rowOff>14954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31481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168087</xdr:rowOff>
    </xdr:from>
    <xdr:to>
      <xdr:col>72</xdr:col>
      <xdr:colOff>38100</xdr:colOff>
      <xdr:row>98</xdr:row>
      <xdr:rowOff>98237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114764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26214</xdr:rowOff>
    </xdr:from>
    <xdr:to>
      <xdr:col>67</xdr:col>
      <xdr:colOff>101600</xdr:colOff>
      <xdr:row>98</xdr:row>
      <xdr:rowOff>127814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118941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59328</xdr:rowOff>
    </xdr:from>
    <xdr:to>
      <xdr:col>116</xdr:col>
      <xdr:colOff>63500</xdr:colOff>
      <xdr:row>38</xdr:row>
      <xdr:rowOff>62471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74428"/>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59328</xdr:rowOff>
    </xdr:from>
    <xdr:to>
      <xdr:col>111</xdr:col>
      <xdr:colOff>177800</xdr:colOff>
      <xdr:row>38</xdr:row>
      <xdr:rowOff>79064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74428"/>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65767</xdr:rowOff>
    </xdr:from>
    <xdr:to>
      <xdr:col>107</xdr:col>
      <xdr:colOff>50800</xdr:colOff>
      <xdr:row>38</xdr:row>
      <xdr:rowOff>79064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8086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65767</xdr:rowOff>
    </xdr:from>
    <xdr:to>
      <xdr:col>102</xdr:col>
      <xdr:colOff>114300</xdr:colOff>
      <xdr:row>38</xdr:row>
      <xdr:rowOff>167189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80867"/>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155319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24699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11671</xdr:rowOff>
    </xdr:from>
    <xdr:to>
      <xdr:col>116</xdr:col>
      <xdr:colOff>114300</xdr:colOff>
      <xdr:row>38</xdr:row>
      <xdr:rowOff>113271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34548</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8528</xdr:rowOff>
    </xdr:from>
    <xdr:to>
      <xdr:col>112</xdr:col>
      <xdr:colOff>38100</xdr:colOff>
      <xdr:row>38</xdr:row>
      <xdr:rowOff>110128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126655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9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28264</xdr:rowOff>
    </xdr:from>
    <xdr:to>
      <xdr:col>107</xdr:col>
      <xdr:colOff>101600</xdr:colOff>
      <xdr:row>38</xdr:row>
      <xdr:rowOff>129864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146391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14967</xdr:rowOff>
    </xdr:from>
    <xdr:to>
      <xdr:col>102</xdr:col>
      <xdr:colOff>165100</xdr:colOff>
      <xdr:row>38</xdr:row>
      <xdr:rowOff>116567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133094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0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116389</xdr:rowOff>
    </xdr:from>
    <xdr:to>
      <xdr:col>98</xdr:col>
      <xdr:colOff>38100</xdr:colOff>
      <xdr:row>39</xdr:row>
      <xdr:rowOff>46539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37666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2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114028</xdr:rowOff>
    </xdr:from>
    <xdr:to>
      <xdr:col>116</xdr:col>
      <xdr:colOff>63500</xdr:colOff>
      <xdr:row>58</xdr:row>
      <xdr:rowOff>114577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5812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114577</xdr:rowOff>
    </xdr:from>
    <xdr:to>
      <xdr:col>111</xdr:col>
      <xdr:colOff>177800</xdr:colOff>
      <xdr:row>58</xdr:row>
      <xdr:rowOff>114897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5867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114897</xdr:rowOff>
    </xdr:from>
    <xdr:to>
      <xdr:col>107</xdr:col>
      <xdr:colOff>50800</xdr:colOff>
      <xdr:row>58</xdr:row>
      <xdr:rowOff>115400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589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115400</xdr:rowOff>
    </xdr:from>
    <xdr:to>
      <xdr:col>102</xdr:col>
      <xdr:colOff>114300</xdr:colOff>
      <xdr:row>58</xdr:row>
      <xdr:rowOff>115949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5950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63228</xdr:rowOff>
    </xdr:from>
    <xdr:to>
      <xdr:col>116</xdr:col>
      <xdr:colOff>114300</xdr:colOff>
      <xdr:row>58</xdr:row>
      <xdr:rowOff>164828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149605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63777</xdr:rowOff>
    </xdr:from>
    <xdr:to>
      <xdr:col>112</xdr:col>
      <xdr:colOff>38100</xdr:colOff>
      <xdr:row>58</xdr:row>
      <xdr:rowOff>165377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156504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64097</xdr:rowOff>
    </xdr:from>
    <xdr:to>
      <xdr:col>107</xdr:col>
      <xdr:colOff>101600</xdr:colOff>
      <xdr:row>58</xdr:row>
      <xdr:rowOff>165697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156824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0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64600</xdr:rowOff>
    </xdr:from>
    <xdr:to>
      <xdr:col>102</xdr:col>
      <xdr:colOff>165100</xdr:colOff>
      <xdr:row>58</xdr:row>
      <xdr:rowOff>166200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157327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65149</xdr:rowOff>
    </xdr:from>
    <xdr:to>
      <xdr:col>98</xdr:col>
      <xdr:colOff>38100</xdr:colOff>
      <xdr:row>58</xdr:row>
      <xdr:rowOff>166749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157876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0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113970</xdr:rowOff>
    </xdr:from>
    <xdr:to>
      <xdr:col>116</xdr:col>
      <xdr:colOff>63500</xdr:colOff>
      <xdr:row>76</xdr:row>
      <xdr:rowOff>137680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44170"/>
          <a:ext cx="8382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137680</xdr:rowOff>
    </xdr:from>
    <xdr:to>
      <xdr:col>111</xdr:col>
      <xdr:colOff>177800</xdr:colOff>
      <xdr:row>76</xdr:row>
      <xdr:rowOff>140133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67880"/>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140133</xdr:rowOff>
    </xdr:from>
    <xdr:to>
      <xdr:col>107</xdr:col>
      <xdr:colOff>50800</xdr:colOff>
      <xdr:row>76</xdr:row>
      <xdr:rowOff>141236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70333"/>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105537</xdr:rowOff>
    </xdr:from>
    <xdr:to>
      <xdr:col>102</xdr:col>
      <xdr:colOff>114300</xdr:colOff>
      <xdr:row>76</xdr:row>
      <xdr:rowOff>141236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64287"/>
          <a:ext cx="889000" cy="20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63170</xdr:rowOff>
    </xdr:from>
    <xdr:to>
      <xdr:col>116</xdr:col>
      <xdr:colOff>114300</xdr:colOff>
      <xdr:row>76</xdr:row>
      <xdr:rowOff>164770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86047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86880</xdr:rowOff>
    </xdr:from>
    <xdr:to>
      <xdr:col>112</xdr:col>
      <xdr:colOff>38100</xdr:colOff>
      <xdr:row>77</xdr:row>
      <xdr:rowOff>17030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33558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89333</xdr:rowOff>
    </xdr:from>
    <xdr:to>
      <xdr:col>107</xdr:col>
      <xdr:colOff>101600</xdr:colOff>
      <xdr:row>77</xdr:row>
      <xdr:rowOff>19483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36009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90436</xdr:rowOff>
    </xdr:from>
    <xdr:to>
      <xdr:col>102</xdr:col>
      <xdr:colOff>165100</xdr:colOff>
      <xdr:row>77</xdr:row>
      <xdr:rowOff>20586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37113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54737</xdr:rowOff>
    </xdr:from>
    <xdr:to>
      <xdr:col>98</xdr:col>
      <xdr:colOff>38100</xdr:colOff>
      <xdr:row>75</xdr:row>
      <xdr:rowOff>156338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1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補助費等は、消防組合負担金や企業立地支援事業費等の増により住民一人当たりのコストは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106,982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円と、類似団体平均とほぼ同水準にある。物件費は、新型コロナウイルスワクチン接種体制確保事業費や予防接種事業費（新型コロナウイルス感染症）等の減により住民一人当たりのコストは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112,165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ものの、類似団体平均と比較すると高い水準にある。普通建設事業費は、新型コロナウイルス対策事業費（施設園芸燃油価格高騰緊急対策）や甲尾山風の郷整備事業費等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円となったが、類似団体平均と比較すると低い水準にある。公債費は、近年の新規借入額抑制の取り組みや繰上償還額の減により住民一人当たりのコストは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ものの、類似団体平均と比較すると依然として高い水準にある。扶助費は、電力・ガス・食料品等価格高騰緊急支援給付金給付事業費、物価高騰対策事業費（子育て応援給付金）、低所得世帯物価高騰緊急支援給付金事業費（均等割のみ課税世帯分）等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157,254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円と、類似団体平均と比較すると高い水準にある。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26,711
26,450
280.08
20,846,810
20,348,733
334,874
10,592,439
17,997,438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133033</xdr:rowOff>
    </xdr:from>
    <xdr:to>
      <xdr:col>24</xdr:col>
      <xdr:colOff>63500</xdr:colOff>
      <xdr:row>35</xdr:row>
      <xdr:rowOff>87884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2333"/>
          <a:ext cx="8382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87884</xdr:rowOff>
    </xdr:from>
    <xdr:to>
      <xdr:col>19</xdr:col>
      <xdr:colOff>177800</xdr:colOff>
      <xdr:row>35</xdr:row>
      <xdr:rowOff>106172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86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40830</xdr:rowOff>
    </xdr:from>
    <xdr:to>
      <xdr:col>15</xdr:col>
      <xdr:colOff>50800</xdr:colOff>
      <xdr:row>35</xdr:row>
      <xdr:rowOff>106172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1580"/>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152654</xdr:rowOff>
    </xdr:from>
    <xdr:to>
      <xdr:col>10</xdr:col>
      <xdr:colOff>114300</xdr:colOff>
      <xdr:row>35</xdr:row>
      <xdr:rowOff>40830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1954"/>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82233</xdr:rowOff>
    </xdr:from>
    <xdr:to>
      <xdr:col>24</xdr:col>
      <xdr:colOff>114300</xdr:colOff>
      <xdr:row>35</xdr:row>
      <xdr:rowOff>12383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105110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37084</xdr:rowOff>
    </xdr:from>
    <xdr:to>
      <xdr:col>20</xdr:col>
      <xdr:colOff>38100</xdr:colOff>
      <xdr:row>35</xdr:row>
      <xdr:rowOff>138684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55372</xdr:rowOff>
    </xdr:from>
    <xdr:to>
      <xdr:col>15</xdr:col>
      <xdr:colOff>101600</xdr:colOff>
      <xdr:row>35</xdr:row>
      <xdr:rowOff>156972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161480</xdr:rowOff>
    </xdr:from>
    <xdr:to>
      <xdr:col>10</xdr:col>
      <xdr:colOff>165100</xdr:colOff>
      <xdr:row>35</xdr:row>
      <xdr:rowOff>91630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101854</xdr:rowOff>
    </xdr:from>
    <xdr:to>
      <xdr:col>6</xdr:col>
      <xdr:colOff>38100</xdr:colOff>
      <xdr:row>35</xdr:row>
      <xdr:rowOff>32004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48531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30047</xdr:rowOff>
    </xdr:from>
    <xdr:to>
      <xdr:col>24</xdr:col>
      <xdr:colOff>63500</xdr:colOff>
      <xdr:row>58</xdr:row>
      <xdr:rowOff>30400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4147"/>
          <a:ext cx="8382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170161</xdr:rowOff>
    </xdr:from>
    <xdr:to>
      <xdr:col>19</xdr:col>
      <xdr:colOff>177800</xdr:colOff>
      <xdr:row>58</xdr:row>
      <xdr:rowOff>30400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2811"/>
          <a:ext cx="889000" cy="3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40599</xdr:rowOff>
    </xdr:from>
    <xdr:to>
      <xdr:col>15</xdr:col>
      <xdr:colOff>50800</xdr:colOff>
      <xdr:row>57</xdr:row>
      <xdr:rowOff>170161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13249"/>
          <a:ext cx="889000" cy="1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40599</xdr:rowOff>
    </xdr:from>
    <xdr:to>
      <xdr:col>10</xdr:col>
      <xdr:colOff>114300</xdr:colOff>
      <xdr:row>58</xdr:row>
      <xdr:rowOff>43195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13249"/>
          <a:ext cx="889000" cy="17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165672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117860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150697</xdr:rowOff>
    </xdr:from>
    <xdr:to>
      <xdr:col>24</xdr:col>
      <xdr:colOff>114300</xdr:colOff>
      <xdr:row>58</xdr:row>
      <xdr:rowOff>80847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2124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151050</xdr:rowOff>
    </xdr:from>
    <xdr:to>
      <xdr:col>20</xdr:col>
      <xdr:colOff>38100</xdr:colOff>
      <xdr:row>58</xdr:row>
      <xdr:rowOff>81200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97727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9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119361</xdr:rowOff>
    </xdr:from>
    <xdr:to>
      <xdr:col>15</xdr:col>
      <xdr:colOff>101600</xdr:colOff>
      <xdr:row>58</xdr:row>
      <xdr:rowOff>49511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66038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161249</xdr:rowOff>
    </xdr:from>
    <xdr:to>
      <xdr:col>10</xdr:col>
      <xdr:colOff>165100</xdr:colOff>
      <xdr:row>57</xdr:row>
      <xdr:rowOff>91399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107926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163845</xdr:rowOff>
    </xdr:from>
    <xdr:to>
      <xdr:col>6</xdr:col>
      <xdr:colOff>38100</xdr:colOff>
      <xdr:row>58</xdr:row>
      <xdr:rowOff>93995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1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21510</xdr:rowOff>
    </xdr:from>
    <xdr:to>
      <xdr:col>24</xdr:col>
      <xdr:colOff>63500</xdr:colOff>
      <xdr:row>75</xdr:row>
      <xdr:rowOff>141926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0260"/>
          <a:ext cx="838200" cy="1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101158</xdr:rowOff>
    </xdr:from>
    <xdr:to>
      <xdr:col>19</xdr:col>
      <xdr:colOff>177800</xdr:colOff>
      <xdr:row>75</xdr:row>
      <xdr:rowOff>141926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59908"/>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101158</xdr:rowOff>
    </xdr:from>
    <xdr:to>
      <xdr:col>15</xdr:col>
      <xdr:colOff>50800</xdr:colOff>
      <xdr:row>76</xdr:row>
      <xdr:rowOff>43912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9908"/>
          <a:ext cx="889000" cy="1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43912</xdr:rowOff>
    </xdr:from>
    <xdr:to>
      <xdr:col>10</xdr:col>
      <xdr:colOff>114300</xdr:colOff>
      <xdr:row>76</xdr:row>
      <xdr:rowOff>66576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74112"/>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157687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142160</xdr:rowOff>
    </xdr:from>
    <xdr:to>
      <xdr:col>24</xdr:col>
      <xdr:colOff>114300</xdr:colOff>
      <xdr:row>75</xdr:row>
      <xdr:rowOff>72310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165037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91126</xdr:rowOff>
    </xdr:from>
    <xdr:to>
      <xdr:col>20</xdr:col>
      <xdr:colOff>38100</xdr:colOff>
      <xdr:row>76</xdr:row>
      <xdr:rowOff>21276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37803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50358</xdr:rowOff>
    </xdr:from>
    <xdr:to>
      <xdr:col>15</xdr:col>
      <xdr:colOff>101600</xdr:colOff>
      <xdr:row>75</xdr:row>
      <xdr:rowOff>151958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168485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164562</xdr:rowOff>
    </xdr:from>
    <xdr:to>
      <xdr:col>10</xdr:col>
      <xdr:colOff>165100</xdr:colOff>
      <xdr:row>76</xdr:row>
      <xdr:rowOff>94712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111239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15776</xdr:rowOff>
    </xdr:from>
    <xdr:to>
      <xdr:col>6</xdr:col>
      <xdr:colOff>38100</xdr:colOff>
      <xdr:row>76</xdr:row>
      <xdr:rowOff>117376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133903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2956</xdr:rowOff>
    </xdr:from>
    <xdr:to>
      <xdr:col>24</xdr:col>
      <xdr:colOff>63500</xdr:colOff>
      <xdr:row>97</xdr:row>
      <xdr:rowOff>29866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33606"/>
          <a:ext cx="8382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2956</xdr:rowOff>
    </xdr:from>
    <xdr:to>
      <xdr:col>19</xdr:col>
      <xdr:colOff>177800</xdr:colOff>
      <xdr:row>97</xdr:row>
      <xdr:rowOff>32911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3606"/>
          <a:ext cx="889000" cy="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32911</xdr:rowOff>
    </xdr:from>
    <xdr:to>
      <xdr:col>15</xdr:col>
      <xdr:colOff>50800</xdr:colOff>
      <xdr:row>97</xdr:row>
      <xdr:rowOff>71244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63561"/>
          <a:ext cx="889000" cy="3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71244</xdr:rowOff>
    </xdr:from>
    <xdr:to>
      <xdr:col>10</xdr:col>
      <xdr:colOff>114300</xdr:colOff>
      <xdr:row>97</xdr:row>
      <xdr:rowOff>77727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01894"/>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150516</xdr:rowOff>
    </xdr:from>
    <xdr:to>
      <xdr:col>24</xdr:col>
      <xdr:colOff>114300</xdr:colOff>
      <xdr:row>97</xdr:row>
      <xdr:rowOff>80666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128943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123606</xdr:rowOff>
    </xdr:from>
    <xdr:to>
      <xdr:col>20</xdr:col>
      <xdr:colOff>38100</xdr:colOff>
      <xdr:row>97</xdr:row>
      <xdr:rowOff>53756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70283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153561</xdr:rowOff>
    </xdr:from>
    <xdr:to>
      <xdr:col>15</xdr:col>
      <xdr:colOff>101600</xdr:colOff>
      <xdr:row>97</xdr:row>
      <xdr:rowOff>83711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74838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20444</xdr:rowOff>
    </xdr:from>
    <xdr:to>
      <xdr:col>10</xdr:col>
      <xdr:colOff>165100</xdr:colOff>
      <xdr:row>97</xdr:row>
      <xdr:rowOff>122044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113171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26927</xdr:rowOff>
    </xdr:from>
    <xdr:to>
      <xdr:col>6</xdr:col>
      <xdr:colOff>38100</xdr:colOff>
      <xdr:row>97</xdr:row>
      <xdr:rowOff>128527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145054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30625</xdr:rowOff>
    </xdr:from>
    <xdr:to>
      <xdr:col>55</xdr:col>
      <xdr:colOff>0</xdr:colOff>
      <xdr:row>39</xdr:row>
      <xdr:rowOff>62956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031375"/>
          <a:ext cx="838200" cy="7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98878</xdr:rowOff>
    </xdr:from>
    <xdr:to>
      <xdr:col>50</xdr:col>
      <xdr:colOff>114300</xdr:colOff>
      <xdr:row>39</xdr:row>
      <xdr:rowOff>62956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13978"/>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98878</xdr:rowOff>
    </xdr:from>
    <xdr:to>
      <xdr:col>45</xdr:col>
      <xdr:colOff>177800</xdr:colOff>
      <xdr:row>39</xdr:row>
      <xdr:rowOff>84183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1397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69161</xdr:rowOff>
    </xdr:from>
    <xdr:to>
      <xdr:col>41</xdr:col>
      <xdr:colOff>50800</xdr:colOff>
      <xdr:row>39</xdr:row>
      <xdr:rowOff>84183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5571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151275</xdr:rowOff>
    </xdr:from>
    <xdr:to>
      <xdr:col>55</xdr:col>
      <xdr:colOff>50800</xdr:colOff>
      <xdr:row>35</xdr:row>
      <xdr:rowOff>81425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2702</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8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12156</xdr:rowOff>
    </xdr:from>
    <xdr:to>
      <xdr:col>50</xdr:col>
      <xdr:colOff>165100</xdr:colOff>
      <xdr:row>39</xdr:row>
      <xdr:rowOff>113756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104883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48078</xdr:rowOff>
    </xdr:from>
    <xdr:to>
      <xdr:col>46</xdr:col>
      <xdr:colOff>38100</xdr:colOff>
      <xdr:row>38</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140805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5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33383</xdr:rowOff>
    </xdr:from>
    <xdr:to>
      <xdr:col>41</xdr:col>
      <xdr:colOff>101600</xdr:colOff>
      <xdr:row>39</xdr:row>
      <xdr:rowOff>134983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126110</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1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18361</xdr:rowOff>
    </xdr:from>
    <xdr:to>
      <xdr:col>36</xdr:col>
      <xdr:colOff>165100</xdr:colOff>
      <xdr:row>39</xdr:row>
      <xdr:rowOff>119961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111088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97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169441</xdr:rowOff>
    </xdr:from>
    <xdr:to>
      <xdr:col>55</xdr:col>
      <xdr:colOff>0</xdr:colOff>
      <xdr:row>57</xdr:row>
      <xdr:rowOff>34155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70641"/>
          <a:ext cx="8382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34155</xdr:rowOff>
    </xdr:from>
    <xdr:to>
      <xdr:col>50</xdr:col>
      <xdr:colOff>114300</xdr:colOff>
      <xdr:row>57</xdr:row>
      <xdr:rowOff>64681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06805"/>
          <a:ext cx="889000" cy="3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27587</xdr:rowOff>
    </xdr:from>
    <xdr:to>
      <xdr:col>45</xdr:col>
      <xdr:colOff>177800</xdr:colOff>
      <xdr:row>57</xdr:row>
      <xdr:rowOff>64681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00237"/>
          <a:ext cx="889000" cy="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23983</xdr:rowOff>
    </xdr:from>
    <xdr:to>
      <xdr:col>41</xdr:col>
      <xdr:colOff>50800</xdr:colOff>
      <xdr:row>57</xdr:row>
      <xdr:rowOff>27587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25183"/>
          <a:ext cx="889000" cy="17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121749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118641</xdr:rowOff>
    </xdr:from>
    <xdr:to>
      <xdr:col>55</xdr:col>
      <xdr:colOff>50800</xdr:colOff>
      <xdr:row>57</xdr:row>
      <xdr:rowOff>48791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141518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7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154805</xdr:rowOff>
    </xdr:from>
    <xdr:to>
      <xdr:col>50</xdr:col>
      <xdr:colOff>165100</xdr:colOff>
      <xdr:row>57</xdr:row>
      <xdr:rowOff>84955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101482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3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13881</xdr:rowOff>
    </xdr:from>
    <xdr:to>
      <xdr:col>46</xdr:col>
      <xdr:colOff>38100</xdr:colOff>
      <xdr:row>57</xdr:row>
      <xdr:rowOff>115481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132008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148237</xdr:rowOff>
    </xdr:from>
    <xdr:to>
      <xdr:col>41</xdr:col>
      <xdr:colOff>101600</xdr:colOff>
      <xdr:row>57</xdr:row>
      <xdr:rowOff>78387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94914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144633</xdr:rowOff>
    </xdr:from>
    <xdr:to>
      <xdr:col>36</xdr:col>
      <xdr:colOff>165100</xdr:colOff>
      <xdr:row>56</xdr:row>
      <xdr:rowOff>74783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91310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13925</xdr:rowOff>
    </xdr:from>
    <xdr:to>
      <xdr:col>55</xdr:col>
      <xdr:colOff>0</xdr:colOff>
      <xdr:row>78</xdr:row>
      <xdr:rowOff>57217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7025"/>
          <a:ext cx="8382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57217</xdr:rowOff>
    </xdr:from>
    <xdr:to>
      <xdr:col>50</xdr:col>
      <xdr:colOff>114300</xdr:colOff>
      <xdr:row>78</xdr:row>
      <xdr:rowOff>84910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0317"/>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65446</xdr:rowOff>
    </xdr:from>
    <xdr:to>
      <xdr:col>45</xdr:col>
      <xdr:colOff>177800</xdr:colOff>
      <xdr:row>78</xdr:row>
      <xdr:rowOff>84910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38546"/>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65446</xdr:rowOff>
    </xdr:from>
    <xdr:to>
      <xdr:col>41</xdr:col>
      <xdr:colOff>50800</xdr:colOff>
      <xdr:row>78</xdr:row>
      <xdr:rowOff>103905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8546"/>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134575</xdr:rowOff>
    </xdr:from>
    <xdr:to>
      <xdr:col>55</xdr:col>
      <xdr:colOff>50800</xdr:colOff>
      <xdr:row>78</xdr:row>
      <xdr:rowOff>64725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6417</xdr:rowOff>
    </xdr:from>
    <xdr:to>
      <xdr:col>50</xdr:col>
      <xdr:colOff>165100</xdr:colOff>
      <xdr:row>78</xdr:row>
      <xdr:rowOff>108017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99144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34110</xdr:rowOff>
    </xdr:from>
    <xdr:to>
      <xdr:col>46</xdr:col>
      <xdr:colOff>38100</xdr:colOff>
      <xdr:row>78</xdr:row>
      <xdr:rowOff>135710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126837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14646</xdr:rowOff>
    </xdr:from>
    <xdr:to>
      <xdr:col>41</xdr:col>
      <xdr:colOff>101600</xdr:colOff>
      <xdr:row>78</xdr:row>
      <xdr:rowOff>116246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107373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53105</xdr:rowOff>
    </xdr:from>
    <xdr:to>
      <xdr:col>36</xdr:col>
      <xdr:colOff>165100</xdr:colOff>
      <xdr:row>78</xdr:row>
      <xdr:rowOff>154705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145832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16988</xdr:rowOff>
    </xdr:from>
    <xdr:to>
      <xdr:col>55</xdr:col>
      <xdr:colOff>0</xdr:colOff>
      <xdr:row>97</xdr:row>
      <xdr:rowOff>53267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47638"/>
          <a:ext cx="8382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16988</xdr:rowOff>
    </xdr:from>
    <xdr:to>
      <xdr:col>50</xdr:col>
      <xdr:colOff>114300</xdr:colOff>
      <xdr:row>97</xdr:row>
      <xdr:rowOff>39322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47638"/>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31655</xdr:rowOff>
    </xdr:from>
    <xdr:to>
      <xdr:col>45</xdr:col>
      <xdr:colOff>177800</xdr:colOff>
      <xdr:row>97</xdr:row>
      <xdr:rowOff>39322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62305"/>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144622</xdr:rowOff>
    </xdr:from>
    <xdr:to>
      <xdr:col>41</xdr:col>
      <xdr:colOff>50800</xdr:colOff>
      <xdr:row>97</xdr:row>
      <xdr:rowOff>31655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03822"/>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105018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0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2467</xdr:rowOff>
    </xdr:from>
    <xdr:to>
      <xdr:col>55</xdr:col>
      <xdr:colOff>50800</xdr:colOff>
      <xdr:row>97</xdr:row>
      <xdr:rowOff>104067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152344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137638</xdr:rowOff>
    </xdr:from>
    <xdr:to>
      <xdr:col>50</xdr:col>
      <xdr:colOff>165100</xdr:colOff>
      <xdr:row>97</xdr:row>
      <xdr:rowOff>67788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58915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159972</xdr:rowOff>
    </xdr:from>
    <xdr:to>
      <xdr:col>46</xdr:col>
      <xdr:colOff>38100</xdr:colOff>
      <xdr:row>97</xdr:row>
      <xdr:rowOff>90122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81249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152305</xdr:rowOff>
    </xdr:from>
    <xdr:to>
      <xdr:col>41</xdr:col>
      <xdr:colOff>101600</xdr:colOff>
      <xdr:row>97</xdr:row>
      <xdr:rowOff>82455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73582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93822</xdr:rowOff>
    </xdr:from>
    <xdr:to>
      <xdr:col>36</xdr:col>
      <xdr:colOff>165100</xdr:colOff>
      <xdr:row>97</xdr:row>
      <xdr:rowOff>23972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158148</xdr:rowOff>
    </xdr:from>
    <xdr:to>
      <xdr:col>85</xdr:col>
      <xdr:colOff>127000</xdr:colOff>
      <xdr:row>35</xdr:row>
      <xdr:rowOff>96038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87448"/>
          <a:ext cx="838200" cy="10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96038</xdr:rowOff>
    </xdr:from>
    <xdr:to>
      <xdr:col>81</xdr:col>
      <xdr:colOff>50800</xdr:colOff>
      <xdr:row>35</xdr:row>
      <xdr:rowOff>108405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96788"/>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102255</xdr:rowOff>
    </xdr:from>
    <xdr:to>
      <xdr:col>76</xdr:col>
      <xdr:colOff>114300</xdr:colOff>
      <xdr:row>35</xdr:row>
      <xdr:rowOff>108405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03005"/>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91900</xdr:rowOff>
    </xdr:from>
    <xdr:to>
      <xdr:col>71</xdr:col>
      <xdr:colOff>177800</xdr:colOff>
      <xdr:row>35</xdr:row>
      <xdr:rowOff>102255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092650"/>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116958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107348</xdr:rowOff>
    </xdr:from>
    <xdr:to>
      <xdr:col>85</xdr:col>
      <xdr:colOff>177800</xdr:colOff>
      <xdr:row>35</xdr:row>
      <xdr:rowOff>37498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130225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8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45238</xdr:rowOff>
    </xdr:from>
    <xdr:to>
      <xdr:col>81</xdr:col>
      <xdr:colOff>101600</xdr:colOff>
      <xdr:row>35</xdr:row>
      <xdr:rowOff>146838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137965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57605</xdr:rowOff>
    </xdr:from>
    <xdr:to>
      <xdr:col>76</xdr:col>
      <xdr:colOff>165100</xdr:colOff>
      <xdr:row>35</xdr:row>
      <xdr:rowOff>159205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150332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51455</xdr:rowOff>
    </xdr:from>
    <xdr:to>
      <xdr:col>72</xdr:col>
      <xdr:colOff>38100</xdr:colOff>
      <xdr:row>35</xdr:row>
      <xdr:rowOff>153055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144182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41100</xdr:rowOff>
    </xdr:from>
    <xdr:to>
      <xdr:col>67</xdr:col>
      <xdr:colOff>101600</xdr:colOff>
      <xdr:row>35</xdr:row>
      <xdr:rowOff>142700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133827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3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49367</xdr:rowOff>
    </xdr:from>
    <xdr:to>
      <xdr:col>85</xdr:col>
      <xdr:colOff>127000</xdr:colOff>
      <xdr:row>57</xdr:row>
      <xdr:rowOff>62140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22017"/>
          <a:ext cx="8382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19964</xdr:rowOff>
    </xdr:from>
    <xdr:to>
      <xdr:col>81</xdr:col>
      <xdr:colOff>50800</xdr:colOff>
      <xdr:row>57</xdr:row>
      <xdr:rowOff>49367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92614"/>
          <a:ext cx="889000" cy="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19507</xdr:rowOff>
    </xdr:from>
    <xdr:to>
      <xdr:col>76</xdr:col>
      <xdr:colOff>114300</xdr:colOff>
      <xdr:row>57</xdr:row>
      <xdr:rowOff>19964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20707"/>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129715</xdr:rowOff>
    </xdr:from>
    <xdr:to>
      <xdr:col>71</xdr:col>
      <xdr:colOff>177800</xdr:colOff>
      <xdr:row>56</xdr:row>
      <xdr:rowOff>19507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388015"/>
          <a:ext cx="889000" cy="23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25192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3274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11340</xdr:rowOff>
    </xdr:from>
    <xdr:to>
      <xdr:col>85</xdr:col>
      <xdr:colOff>177800</xdr:colOff>
      <xdr:row>57</xdr:row>
      <xdr:rowOff>112940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97717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170017</xdr:rowOff>
    </xdr:from>
    <xdr:to>
      <xdr:col>81</xdr:col>
      <xdr:colOff>101600</xdr:colOff>
      <xdr:row>57</xdr:row>
      <xdr:rowOff>100167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91294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140614</xdr:rowOff>
    </xdr:from>
    <xdr:to>
      <xdr:col>76</xdr:col>
      <xdr:colOff>165100</xdr:colOff>
      <xdr:row>57</xdr:row>
      <xdr:rowOff>70764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61891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140157</xdr:rowOff>
    </xdr:from>
    <xdr:to>
      <xdr:col>72</xdr:col>
      <xdr:colOff>38100</xdr:colOff>
      <xdr:row>56</xdr:row>
      <xdr:rowOff>70307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86834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34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78915</xdr:rowOff>
    </xdr:from>
    <xdr:to>
      <xdr:col>67</xdr:col>
      <xdr:colOff>101600</xdr:colOff>
      <xdr:row>55</xdr:row>
      <xdr:rowOff>9065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3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25592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11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62878</xdr:rowOff>
    </xdr:from>
    <xdr:to>
      <xdr:col>85</xdr:col>
      <xdr:colOff>127000</xdr:colOff>
      <xdr:row>78</xdr:row>
      <xdr:rowOff>128333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35978"/>
          <a:ext cx="8382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152502</xdr:rowOff>
    </xdr:from>
    <xdr:to>
      <xdr:col>81</xdr:col>
      <xdr:colOff>50800</xdr:colOff>
      <xdr:row>78</xdr:row>
      <xdr:rowOff>128333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354152"/>
          <a:ext cx="889000" cy="1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152502</xdr:rowOff>
    </xdr:from>
    <xdr:to>
      <xdr:col>76</xdr:col>
      <xdr:colOff>114300</xdr:colOff>
      <xdr:row>78</xdr:row>
      <xdr:rowOff>81738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354152"/>
          <a:ext cx="889000" cy="10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20320</xdr:rowOff>
    </xdr:from>
    <xdr:to>
      <xdr:col>71</xdr:col>
      <xdr:colOff>177800</xdr:colOff>
      <xdr:row>78</xdr:row>
      <xdr:rowOff>81738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93420"/>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76827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12078</xdr:rowOff>
    </xdr:from>
    <xdr:to>
      <xdr:col>85</xdr:col>
      <xdr:colOff>177800</xdr:colOff>
      <xdr:row>78</xdr:row>
      <xdr:rowOff>113678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34955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3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77533</xdr:rowOff>
    </xdr:from>
    <xdr:to>
      <xdr:col>81</xdr:col>
      <xdr:colOff>101600</xdr:colOff>
      <xdr:row>79</xdr:row>
      <xdr:rowOff>7683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170260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4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101702</xdr:rowOff>
    </xdr:from>
    <xdr:to>
      <xdr:col>76</xdr:col>
      <xdr:colOff>165100</xdr:colOff>
      <xdr:row>78</xdr:row>
      <xdr:rowOff>31852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48379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0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30938</xdr:rowOff>
    </xdr:from>
    <xdr:to>
      <xdr:col>72</xdr:col>
      <xdr:colOff>38100</xdr:colOff>
      <xdr:row>78</xdr:row>
      <xdr:rowOff>132538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123665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49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140970</xdr:rowOff>
    </xdr:from>
    <xdr:to>
      <xdr:col>67</xdr:col>
      <xdr:colOff>101600</xdr:colOff>
      <xdr:row>78</xdr:row>
      <xdr:rowOff>71120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62247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4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74478</xdr:rowOff>
    </xdr:from>
    <xdr:to>
      <xdr:col>85</xdr:col>
      <xdr:colOff>127000</xdr:colOff>
      <xdr:row>97</xdr:row>
      <xdr:rowOff>107477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05128"/>
          <a:ext cx="838200" cy="3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74478</xdr:rowOff>
    </xdr:from>
    <xdr:to>
      <xdr:col>81</xdr:col>
      <xdr:colOff>50800</xdr:colOff>
      <xdr:row>97</xdr:row>
      <xdr:rowOff>89314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05128"/>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85257</xdr:rowOff>
    </xdr:from>
    <xdr:to>
      <xdr:col>76</xdr:col>
      <xdr:colOff>114300</xdr:colOff>
      <xdr:row>97</xdr:row>
      <xdr:rowOff>89314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544457"/>
          <a:ext cx="889000" cy="1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85257</xdr:rowOff>
    </xdr:from>
    <xdr:to>
      <xdr:col>71</xdr:col>
      <xdr:colOff>177800</xdr:colOff>
      <xdr:row>97</xdr:row>
      <xdr:rowOff>123087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544457"/>
          <a:ext cx="889000" cy="20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25485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56677</xdr:rowOff>
    </xdr:from>
    <xdr:to>
      <xdr:col>85</xdr:col>
      <xdr:colOff>177800</xdr:colOff>
      <xdr:row>97</xdr:row>
      <xdr:rowOff>158277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79554</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3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23678</xdr:rowOff>
    </xdr:from>
    <xdr:to>
      <xdr:col>81</xdr:col>
      <xdr:colOff>101600</xdr:colOff>
      <xdr:row>97</xdr:row>
      <xdr:rowOff>125278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141805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2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38514</xdr:rowOff>
    </xdr:from>
    <xdr:to>
      <xdr:col>76</xdr:col>
      <xdr:colOff>165100</xdr:colOff>
      <xdr:row>97</xdr:row>
      <xdr:rowOff>140114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156641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34457</xdr:rowOff>
    </xdr:from>
    <xdr:to>
      <xdr:col>72</xdr:col>
      <xdr:colOff>38100</xdr:colOff>
      <xdr:row>96</xdr:row>
      <xdr:rowOff>136057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4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152584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26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72287</xdr:rowOff>
    </xdr:from>
    <xdr:to>
      <xdr:col>67</xdr:col>
      <xdr:colOff>101600</xdr:colOff>
      <xdr:row>98</xdr:row>
      <xdr:rowOff>2437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18964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労働費は、企業立地支援事業の増により住民一人当たりのコストは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を大きく上回る水準となった。民生費は、電力・ガス・食料品等価格高騰緊急支援給付金給付事業費、生活保護扶助費助成事業費、物価高騰対策事業費（子育て応援給付金）等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238,351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円と、類似団体平均と比較すると高い水準にある。商工費は、甲尾山風の郷整備事業費等の増により住民一人当たりのコストは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とほぼ同水準にある。衛生費は、新型コロナウイルスワクチン接種体制確保事業費、予防接種事業費（新型コロナウイルス感染症）、病院事業会計への繰出金に当たる新型コロナウイルス対策事業費等の減により住民一人当たり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円と、類似団体平均とほぼ同水準にある。公債費は、近年の新規借入額抑制の取り組みや繰上償還額の減により住民一人当たりのコストは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円となったものの、類似団体平均と比較すると依然として高い水準にある。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a:t>
          </a:r>
          <a:r>
            <a:rPr kumimoji="1" lang="en-US" altLang="ja-JP" sz="1300">
              <a:latin typeface="ＭＳ ゴシック" pitchFamily="49" charset="-128"/>
              <a:ea typeface="ＭＳ ゴシック" pitchFamily="49" charset="-128"/>
            </a:rPr>
            <a:t>262,232</a:t>
          </a:r>
          <a:r>
            <a:rPr kumimoji="1" lang="ja-JP" altLang="en-US" sz="1300">
              <a:latin typeface="ＭＳ ゴシック" pitchFamily="49" charset="-128"/>
              <a:ea typeface="ＭＳ ゴシック" pitchFamily="49" charset="-128"/>
            </a:rPr>
            <a:t>千円の積立金に対して、取崩額はなかったため、残高が増加している。</a:t>
          </a:r>
        </a:p>
        <a:p>
          <a:r>
            <a:rPr kumimoji="1" lang="ja-JP" altLang="en-US" sz="1300">
              <a:latin typeface="ＭＳ ゴシック" pitchFamily="49" charset="-128"/>
              <a:ea typeface="ＭＳ ゴシック" pitchFamily="49" charset="-128"/>
            </a:rPr>
            <a:t>　実質収支額は、前年度</a:t>
          </a:r>
          <a:r>
            <a:rPr kumimoji="1" lang="en-US" altLang="ja-JP" sz="1300">
              <a:latin typeface="ＭＳ ゴシック" pitchFamily="49" charset="-128"/>
              <a:ea typeface="ＭＳ ゴシック" pitchFamily="49" charset="-128"/>
            </a:rPr>
            <a:t>482,324</a:t>
          </a:r>
          <a:r>
            <a:rPr kumimoji="1" lang="ja-JP" altLang="en-US" sz="1300">
              <a:latin typeface="ＭＳ ゴシック" pitchFamily="49" charset="-128"/>
              <a:ea typeface="ＭＳ ゴシック" pitchFamily="49" charset="-128"/>
            </a:rPr>
            <a:t>千円から</a:t>
          </a:r>
          <a:r>
            <a:rPr kumimoji="1" lang="en-US" altLang="ja-JP" sz="1300">
              <a:latin typeface="ＭＳ ゴシック" pitchFamily="49" charset="-128"/>
              <a:ea typeface="ＭＳ ゴシック" pitchFamily="49" charset="-128"/>
            </a:rPr>
            <a:t>334,874</a:t>
          </a:r>
          <a:r>
            <a:rPr kumimoji="1" lang="ja-JP" altLang="en-US" sz="1300">
              <a:latin typeface="ＭＳ ゴシック" pitchFamily="49" charset="-128"/>
              <a:ea typeface="ＭＳ ゴシック" pitchFamily="49" charset="-128"/>
            </a:rPr>
            <a:t>千円に減少した。</a:t>
          </a:r>
        </a:p>
        <a:p>
          <a:r>
            <a:rPr kumimoji="1" lang="ja-JP" altLang="en-US" sz="1300">
              <a:latin typeface="ＭＳ ゴシック" pitchFamily="49" charset="-128"/>
              <a:ea typeface="ＭＳ ゴシック" pitchFamily="49" charset="-128"/>
            </a:rPr>
            <a:t>　実質単年度収支は、繰上償還の額が前年度より減少したことにより、</a:t>
          </a:r>
          <a:r>
            <a:rPr kumimoji="1" lang="en-US" altLang="ja-JP" sz="1300">
              <a:latin typeface="ＭＳ ゴシック" pitchFamily="49" charset="-128"/>
              <a:ea typeface="ＭＳ ゴシック" pitchFamily="49" charset="-128"/>
            </a:rPr>
            <a:t>320,513</a:t>
          </a:r>
          <a:r>
            <a:rPr kumimoji="1" lang="ja-JP" altLang="en-US" sz="1300">
              <a:latin typeface="ＭＳ ゴシック" pitchFamily="49" charset="-128"/>
              <a:ea typeface="ＭＳ ゴシック" pitchFamily="49" charset="-128"/>
            </a:rPr>
            <a:t>千円減の</a:t>
          </a:r>
          <a:r>
            <a:rPr kumimoji="1" lang="en-US" altLang="ja-JP" sz="1300">
              <a:latin typeface="ＭＳ ゴシック" pitchFamily="49" charset="-128"/>
              <a:ea typeface="ＭＳ ゴシック" pitchFamily="49" charset="-128"/>
            </a:rPr>
            <a:t>693,898</a:t>
          </a:r>
          <a:r>
            <a:rPr kumimoji="1" lang="ja-JP" altLang="en-US" sz="1300">
              <a:latin typeface="ＭＳ ゴシック" pitchFamily="49" charset="-128"/>
              <a:ea typeface="ＭＳ ゴシック" pitchFamily="49" charset="-128"/>
            </a:rPr>
            <a:t>千円となっている。</a:t>
          </a:r>
        </a:p>
        <a:p>
          <a:r>
            <a:rPr kumimoji="1" lang="ja-JP" altLang="en-US" sz="1300">
              <a:latin typeface="ＭＳ ゴシック" pitchFamily="49" charset="-128"/>
              <a:ea typeface="ＭＳ ゴシック" pitchFamily="49" charset="-128"/>
            </a:rPr>
            <a:t>　今後は、人件費や公債費、物価高騰に伴う様々な経費の増加が予想され、そのような財政需要に対応できるように財政基盤の強化に努める。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全会計で黒字計上となっており、山香病院事業会計、次いで水道事業会計、一般会計の順になっている。</a:t>
          </a:r>
        </a:p>
        <a:p>
          <a:r>
            <a:rPr kumimoji="1" lang="ja-JP" altLang="en-US" sz="1300">
              <a:latin typeface="ＭＳ ゴシック" pitchFamily="49" charset="-128"/>
              <a:ea typeface="ＭＳ ゴシック" pitchFamily="49" charset="-128"/>
            </a:rPr>
            <a:t>　総体である連結実施赤字比率は△</a:t>
          </a:r>
          <a:r>
            <a:rPr kumimoji="1" lang="en-US" altLang="ja-JP" sz="1300">
              <a:latin typeface="ＭＳ ゴシック" pitchFamily="49" charset="-128"/>
              <a:ea typeface="ＭＳ ゴシック" pitchFamily="49" charset="-128"/>
            </a:rPr>
            <a:t>29.98</a:t>
          </a:r>
          <a:r>
            <a:rPr kumimoji="1" lang="ja-JP" altLang="en-US" sz="1300">
              <a:latin typeface="ＭＳ ゴシック" pitchFamily="49" charset="-128"/>
              <a:ea typeface="ＭＳ ゴシック" pitchFamily="49" charset="-128"/>
            </a:rPr>
            <a:t>と前年度よりも改善している。主な改善要因としては山香病院事業会計にて流動資産が</a:t>
          </a:r>
          <a:r>
            <a:rPr kumimoji="1" lang="en-US" altLang="ja-JP" sz="1300">
              <a:latin typeface="ＭＳ ゴシック" pitchFamily="49" charset="-128"/>
              <a:ea typeface="ＭＳ ゴシック" pitchFamily="49" charset="-128"/>
            </a:rPr>
            <a:t>290,177</a:t>
          </a:r>
          <a:r>
            <a:rPr kumimoji="1" lang="ja-JP" altLang="en-US" sz="1300">
              <a:latin typeface="ＭＳ ゴシック" pitchFamily="49" charset="-128"/>
              <a:ea typeface="ＭＳ ゴシック" pitchFamily="49" charset="-128"/>
            </a:rPr>
            <a:t>千円増加したこと等が挙げられる。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a:t>
          </a:r>
          <a:r>
            <a:rPr kumimoji="1" lang="en-US" altLang="ja-JP" sz="1300">
              <a:latin typeface="ＭＳ ゴシック" pitchFamily="49" charset="-128"/>
              <a:ea typeface="ＭＳ ゴシック" pitchFamily="49" charset="-128"/>
            </a:rPr>
            <a:t>4.5</a:t>
          </a:r>
          <a:r>
            <a:rPr kumimoji="1" lang="ja-JP" altLang="en-US" sz="1300">
              <a:latin typeface="ＭＳ ゴシック" pitchFamily="49" charset="-128"/>
              <a:ea typeface="ＭＳ ゴシック" pitchFamily="49" charset="-128"/>
            </a:rPr>
            <a:t>％となり、前年度の</a:t>
          </a:r>
          <a:r>
            <a:rPr kumimoji="1" lang="en-US" altLang="ja-JP" sz="1300">
              <a:latin typeface="ＭＳ ゴシック" pitchFamily="49" charset="-128"/>
              <a:ea typeface="ＭＳ ゴシック" pitchFamily="49" charset="-128"/>
            </a:rPr>
            <a:t>6.6</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ポイントの改善となった。</a:t>
          </a:r>
        </a:p>
        <a:p>
          <a:r>
            <a:rPr kumimoji="1" lang="ja-JP" altLang="en-US" sz="1300">
              <a:latin typeface="ＭＳ ゴシック" pitchFamily="49" charset="-128"/>
              <a:ea typeface="ＭＳ ゴシック" pitchFamily="49" charset="-128"/>
            </a:rPr>
            <a:t>　改善の要因としては、令和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年度以降、繰上償還を実施していることや、財政規律ガイドラインにて地方債の発行に限度額を設定していることにより、元利償還金が減少したことが挙げられる。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今後も財政規律ガイドラインに定められた地方債発行限度額の遵守や繰上償還の検討・実施により、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将来負担比率は比率なし（△</a:t>
          </a:r>
          <a:r>
            <a:rPr kumimoji="1" lang="en-US" altLang="ja-JP" sz="1300">
              <a:latin typeface="ＭＳ ゴシック" pitchFamily="49" charset="-128"/>
              <a:ea typeface="ＭＳ ゴシック" pitchFamily="49" charset="-128"/>
            </a:rPr>
            <a:t>22.5</a:t>
          </a:r>
          <a:r>
            <a:rPr kumimoji="1" lang="ja-JP" altLang="en-US" sz="1300">
              <a:latin typeface="ＭＳ ゴシック" pitchFamily="49" charset="-128"/>
              <a:ea typeface="ＭＳ ゴシック" pitchFamily="49" charset="-128"/>
            </a:rPr>
            <a:t>％）となり、前年度△</a:t>
          </a:r>
          <a:r>
            <a:rPr kumimoji="1" lang="en-US" altLang="ja-JP" sz="1300">
              <a:latin typeface="ＭＳ ゴシック" pitchFamily="49" charset="-128"/>
              <a:ea typeface="ＭＳ ゴシック" pitchFamily="49" charset="-128"/>
            </a:rPr>
            <a:t>11.3</a:t>
          </a:r>
          <a:r>
            <a:rPr kumimoji="1" lang="ja-JP" altLang="en-US" sz="1300">
              <a:latin typeface="ＭＳ ゴシック" pitchFamily="49" charset="-128"/>
              <a:ea typeface="ＭＳ ゴシック" pitchFamily="49" charset="-128"/>
            </a:rPr>
            <a:t>％と比較して</a:t>
          </a:r>
          <a:r>
            <a:rPr kumimoji="1" lang="en-US" altLang="ja-JP" sz="1300">
              <a:latin typeface="ＭＳ ゴシック" pitchFamily="49" charset="-128"/>
              <a:ea typeface="ＭＳ ゴシック" pitchFamily="49" charset="-128"/>
            </a:rPr>
            <a:t>11.2</a:t>
          </a:r>
          <a:r>
            <a:rPr kumimoji="1" lang="ja-JP" altLang="en-US" sz="1300">
              <a:latin typeface="ＭＳ ゴシック" pitchFamily="49" charset="-128"/>
              <a:ea typeface="ＭＳ ゴシック" pitchFamily="49" charset="-128"/>
            </a:rPr>
            <a:t>ポイント改善した。</a:t>
          </a:r>
        </a:p>
        <a:p>
          <a:r>
            <a:rPr kumimoji="1" lang="ja-JP" altLang="en-US" sz="1300">
              <a:latin typeface="ＭＳ ゴシック" pitchFamily="49" charset="-128"/>
              <a:ea typeface="ＭＳ ゴシック" pitchFamily="49" charset="-128"/>
            </a:rPr>
            <a:t>　改善の要因としては、令和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年度以降、繰上償還を実施していることや、財政規律ガイドラインにて地方債の発行に限度額を設定していることにより、元利償還金が減少したことが挙げられる。</a:t>
          </a:r>
        </a:p>
        <a:p>
          <a:r>
            <a:rPr kumimoji="1" lang="ja-JP" altLang="en-US" sz="1300">
              <a:latin typeface="ＭＳ ゴシック" pitchFamily="49" charset="-128"/>
              <a:ea typeface="ＭＳ ゴシック" pitchFamily="49" charset="-128"/>
            </a:rPr>
            <a:t>　今後も財政規律ガイドラインに定められた地方債発行限度額の遵守や繰上償還の検討・実施により、将来負担比率の改善に努める。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財政調整基金は、取崩しを行わなかったため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千円の増となり、減債基金は、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千円の減となった。その他特定目的基金は、各種事業の財源として地域活力創出基金を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千円、ふるさと杵築応援基金を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千円活用したことなどにより、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市町村の平均と比較すると、標準財政規模に対する基金の積立金現在高の割合は上回っており良好であるものの、地方債残高の割合についても上回っており、地方債残高の水準についてはなお改善の余地を残している。今後予想される人件費や公債費、物価高騰に伴う様々な経費の増加等の財政需要に対応できるよう、引き続き基金残高の確保と地方債残高の圧縮を進める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市民の連携強化及び地域振興を図るため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ふるさと杵築を守り元気づける施策を推進するため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千円を消防組合負担金や工業団地整備等に充当したため、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年度のふるさと納税寄附金額は過去最高の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924,938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千円となり、そのうち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子育て支援事業や企業立地支援事業、特別教育支援員の配置などの事業に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千円の減となっており、主な要因としては地域活力創出基金及びふるさと杵築応援基金の取崩額の増によるものである。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ついては、当市において貴重な財源ではあるが、その収入はあくまでも臨時的なものであるため、寄附金額の増加に繋がる取組みや充当事業の精査といった歳入歳出双方の視点で計画的な運用を実施する必要が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千円に対し、取崩しがなかったため、増となった。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次行財政改革大綱の未来戦略展開プランの目標の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つとして、財政調整基金残高を毎年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億円以上確保することを定めており、今後もその目標達成に取り組むとともに、中長期的に発生が予想される公共・インフラ施設の更新や大型事業に備えた計画的な積立に努める。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年度は取崩額が積立額を若干上回ったため、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今後予想される人件費や公債費、物価高騰に伴う様々な経費の増加等の財政需要に対応できるよう、地方債残高の圧縮を進める必要があり、その備えとして減債基金への積立等に努める。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20846810</v>
      </c>
      <c r="BO4" s="436"/>
      <c r="BP4" s="436"/>
      <c r="BQ4" s="436"/>
      <c r="BR4" s="436"/>
      <c r="BS4" s="436"/>
      <c r="BT4" s="436"/>
      <c r="BU4" s="437"/>
      <c r="BV4" s="435">
        <v>20933538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3.2</v>
      </c>
      <c r="CU4" s="576"/>
      <c r="CV4" s="576"/>
      <c r="CW4" s="576"/>
      <c r="CX4" s="576"/>
      <c r="CY4" s="576"/>
      <c r="CZ4" s="576"/>
      <c r="DA4" s="577"/>
      <c r="DB4" s="575">
        <v>4.5999999999999996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20348733</v>
      </c>
      <c r="BO5" s="407"/>
      <c r="BP5" s="407"/>
      <c r="BQ5" s="407"/>
      <c r="BR5" s="407"/>
      <c r="BS5" s="407"/>
      <c r="BT5" s="407"/>
      <c r="BU5" s="408"/>
      <c r="BV5" s="406">
        <v>20090671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v>
      </c>
      <c r="CU5" s="404"/>
      <c r="CV5" s="404"/>
      <c r="CW5" s="404"/>
      <c r="CX5" s="404"/>
      <c r="CY5" s="404"/>
      <c r="CZ5" s="404"/>
      <c r="DA5" s="405"/>
      <c r="DB5" s="403">
        <v>91.5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498077</v>
      </c>
      <c r="BO6" s="407"/>
      <c r="BP6" s="407"/>
      <c r="BQ6" s="407"/>
      <c r="BR6" s="407"/>
      <c r="BS6" s="407"/>
      <c r="BT6" s="407"/>
      <c r="BU6" s="408"/>
      <c r="BV6" s="406">
        <v>842867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90.4</v>
      </c>
      <c r="CU6" s="550"/>
      <c r="CV6" s="550"/>
      <c r="CW6" s="550"/>
      <c r="CX6" s="550"/>
      <c r="CY6" s="550"/>
      <c r="CZ6" s="550"/>
      <c r="DA6" s="551"/>
      <c r="DB6" s="549">
        <v>92.5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163203</v>
      </c>
      <c r="BO7" s="407"/>
      <c r="BP7" s="407"/>
      <c r="BQ7" s="407"/>
      <c r="BR7" s="407"/>
      <c r="BS7" s="407"/>
      <c r="BT7" s="407"/>
      <c r="BU7" s="408"/>
      <c r="BV7" s="406">
        <v>360543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10592439</v>
      </c>
      <c r="CU7" s="407"/>
      <c r="CV7" s="407"/>
      <c r="CW7" s="407"/>
      <c r="CX7" s="407"/>
      <c r="CY7" s="407"/>
      <c r="CZ7" s="407"/>
      <c r="DA7" s="408"/>
      <c r="DB7" s="406">
        <v>10582708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334874</v>
      </c>
      <c r="BO8" s="407"/>
      <c r="BP8" s="407"/>
      <c r="BQ8" s="407"/>
      <c r="BR8" s="407"/>
      <c r="BS8" s="407"/>
      <c r="BT8" s="407"/>
      <c r="BU8" s="408"/>
      <c r="BV8" s="406">
        <v>482324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0.33</v>
      </c>
      <c r="CU8" s="510"/>
      <c r="CV8" s="510"/>
      <c r="CW8" s="510"/>
      <c r="CX8" s="510"/>
      <c r="CY8" s="510"/>
      <c r="CZ8" s="510"/>
      <c r="DA8" s="511"/>
      <c r="DB8" s="509">
        <v>0.34</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27999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-147450</v>
      </c>
      <c r="BO9" s="407"/>
      <c r="BP9" s="407"/>
      <c r="BQ9" s="407"/>
      <c r="BR9" s="407"/>
      <c r="BS9" s="407"/>
      <c r="BT9" s="407"/>
      <c r="BU9" s="408"/>
      <c r="BV9" s="406">
        <v>-88375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18.3</v>
      </c>
      <c r="CU9" s="404"/>
      <c r="CV9" s="404"/>
      <c r="CW9" s="404"/>
      <c r="CX9" s="404"/>
      <c r="CY9" s="404"/>
      <c r="CZ9" s="404"/>
      <c r="DA9" s="405"/>
      <c r="DB9" s="403">
        <v>21.1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30185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262232</v>
      </c>
      <c r="BO10" s="407"/>
      <c r="BP10" s="407"/>
      <c r="BQ10" s="407"/>
      <c r="BR10" s="407"/>
      <c r="BS10" s="407"/>
      <c r="BT10" s="407"/>
      <c r="BU10" s="408"/>
      <c r="BV10" s="406">
        <v>282768</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579116</v>
      </c>
      <c r="BO11" s="407"/>
      <c r="BP11" s="407"/>
      <c r="BQ11" s="407"/>
      <c r="BR11" s="407"/>
      <c r="BS11" s="407"/>
      <c r="BT11" s="407"/>
      <c r="BU11" s="408"/>
      <c r="BV11" s="406">
        <v>820018</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26711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26450</v>
      </c>
      <c r="S13" s="494"/>
      <c r="T13" s="494"/>
      <c r="U13" s="494"/>
      <c r="V13" s="495"/>
      <c r="W13" s="496" t="s">
        <v>131</v>
      </c>
      <c r="X13" s="392"/>
      <c r="Y13" s="392"/>
      <c r="Z13" s="392"/>
      <c r="AA13" s="392"/>
      <c r="AB13" s="393"/>
      <c r="AC13" s="359">
        <v>1748</v>
      </c>
      <c r="AD13" s="360"/>
      <c r="AE13" s="360"/>
      <c r="AF13" s="360"/>
      <c r="AG13" s="361"/>
      <c r="AH13" s="359">
        <v>2150</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693898</v>
      </c>
      <c r="BO13" s="407"/>
      <c r="BP13" s="407"/>
      <c r="BQ13" s="407"/>
      <c r="BR13" s="407"/>
      <c r="BS13" s="407"/>
      <c r="BT13" s="407"/>
      <c r="BU13" s="408"/>
      <c r="BV13" s="406">
        <v>1014411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4.5</v>
      </c>
      <c r="CU13" s="404"/>
      <c r="CV13" s="404"/>
      <c r="CW13" s="404"/>
      <c r="CX13" s="404"/>
      <c r="CY13" s="404"/>
      <c r="CZ13" s="404"/>
      <c r="DA13" s="405"/>
      <c r="DB13" s="403">
        <v>6.6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27295</v>
      </c>
      <c r="S14" s="494"/>
      <c r="T14" s="494"/>
      <c r="U14" s="494"/>
      <c r="V14" s="495"/>
      <c r="W14" s="497"/>
      <c r="X14" s="395"/>
      <c r="Y14" s="395"/>
      <c r="Z14" s="395"/>
      <c r="AA14" s="395"/>
      <c r="AB14" s="396"/>
      <c r="AC14" s="486">
        <v>14.3</v>
      </c>
      <c r="AD14" s="487"/>
      <c r="AE14" s="487"/>
      <c r="AF14" s="487"/>
      <c r="AG14" s="488"/>
      <c r="AH14" s="486">
        <v>16.100000000000001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27095</v>
      </c>
      <c r="S15" s="494"/>
      <c r="T15" s="494"/>
      <c r="U15" s="494"/>
      <c r="V15" s="495"/>
      <c r="W15" s="496" t="s">
        <v>137</v>
      </c>
      <c r="X15" s="392"/>
      <c r="Y15" s="392"/>
      <c r="Z15" s="392"/>
      <c r="AA15" s="392"/>
      <c r="AB15" s="393"/>
      <c r="AC15" s="359">
        <v>3361</v>
      </c>
      <c r="AD15" s="360"/>
      <c r="AE15" s="360"/>
      <c r="AF15" s="360"/>
      <c r="AG15" s="361"/>
      <c r="AH15" s="359">
        <v>3685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3277855</v>
      </c>
      <c r="BO15" s="436"/>
      <c r="BP15" s="436"/>
      <c r="BQ15" s="436"/>
      <c r="BR15" s="436"/>
      <c r="BS15" s="436"/>
      <c r="BT15" s="436"/>
      <c r="BU15" s="437"/>
      <c r="BV15" s="435">
        <v>3261629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27.4</v>
      </c>
      <c r="AD16" s="487"/>
      <c r="AE16" s="487"/>
      <c r="AF16" s="487"/>
      <c r="AG16" s="488"/>
      <c r="AH16" s="486">
        <v>27.5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9742884</v>
      </c>
      <c r="BO16" s="407"/>
      <c r="BP16" s="407"/>
      <c r="BQ16" s="407"/>
      <c r="BR16" s="407"/>
      <c r="BS16" s="407"/>
      <c r="BT16" s="407"/>
      <c r="BU16" s="408"/>
      <c r="BV16" s="406">
        <v>9695796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7150</v>
      </c>
      <c r="AD17" s="360"/>
      <c r="AE17" s="360"/>
      <c r="AF17" s="360"/>
      <c r="AG17" s="361"/>
      <c r="AH17" s="359">
        <v>7546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4073815</v>
      </c>
      <c r="BO17" s="407"/>
      <c r="BP17" s="407"/>
      <c r="BQ17" s="407"/>
      <c r="BR17" s="407"/>
      <c r="BS17" s="407"/>
      <c r="BT17" s="407"/>
      <c r="BU17" s="408"/>
      <c r="BV17" s="406">
        <v>4066547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280.08</v>
      </c>
      <c r="M18" s="459"/>
      <c r="N18" s="459"/>
      <c r="O18" s="459"/>
      <c r="P18" s="459"/>
      <c r="Q18" s="459"/>
      <c r="R18" s="460"/>
      <c r="S18" s="460"/>
      <c r="T18" s="460"/>
      <c r="U18" s="460"/>
      <c r="V18" s="461"/>
      <c r="W18" s="477"/>
      <c r="X18" s="478"/>
      <c r="Y18" s="478"/>
      <c r="Z18" s="478"/>
      <c r="AA18" s="478"/>
      <c r="AB18" s="502"/>
      <c r="AC18" s="376">
        <v>58.3</v>
      </c>
      <c r="AD18" s="377"/>
      <c r="AE18" s="377"/>
      <c r="AF18" s="377"/>
      <c r="AG18" s="462"/>
      <c r="AH18" s="376">
        <v>56.4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9590984</v>
      </c>
      <c r="BO18" s="407"/>
      <c r="BP18" s="407"/>
      <c r="BQ18" s="407"/>
      <c r="BR18" s="407"/>
      <c r="BS18" s="407"/>
      <c r="BT18" s="407"/>
      <c r="BU18" s="408"/>
      <c r="BV18" s="406">
        <v>9738345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100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13025852</v>
      </c>
      <c r="BO19" s="407"/>
      <c r="BP19" s="407"/>
      <c r="BQ19" s="407"/>
      <c r="BR19" s="407"/>
      <c r="BS19" s="407"/>
      <c r="BT19" s="407"/>
      <c r="BU19" s="408"/>
      <c r="BV19" s="406">
        <v>13340016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12028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17997438</v>
      </c>
      <c r="BO22" s="436"/>
      <c r="BP22" s="436"/>
      <c r="BQ22" s="436"/>
      <c r="BR22" s="436"/>
      <c r="BS22" s="436"/>
      <c r="BT22" s="436"/>
      <c r="BU22" s="437"/>
      <c r="BV22" s="435">
        <v>19567581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12992906</v>
      </c>
      <c r="BO23" s="407"/>
      <c r="BP23" s="407"/>
      <c r="BQ23" s="407"/>
      <c r="BR23" s="407"/>
      <c r="BS23" s="407"/>
      <c r="BT23" s="407"/>
      <c r="BU23" s="408"/>
      <c r="BV23" s="406">
        <v>13549111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5740</v>
      </c>
      <c r="R24" s="360"/>
      <c r="S24" s="360"/>
      <c r="T24" s="360"/>
      <c r="U24" s="360"/>
      <c r="V24" s="361"/>
      <c r="W24" s="449"/>
      <c r="X24" s="386"/>
      <c r="Y24" s="387"/>
      <c r="Z24" s="362" t="s">
        <v>162</v>
      </c>
      <c r="AA24" s="363"/>
      <c r="AB24" s="363"/>
      <c r="AC24" s="363"/>
      <c r="AD24" s="363"/>
      <c r="AE24" s="363"/>
      <c r="AF24" s="363"/>
      <c r="AG24" s="364"/>
      <c r="AH24" s="359">
        <v>253</v>
      </c>
      <c r="AI24" s="360"/>
      <c r="AJ24" s="360"/>
      <c r="AK24" s="360"/>
      <c r="AL24" s="361"/>
      <c r="AM24" s="359">
        <v>869055</v>
      </c>
      <c r="AN24" s="360"/>
      <c r="AO24" s="360"/>
      <c r="AP24" s="360"/>
      <c r="AQ24" s="360"/>
      <c r="AR24" s="361"/>
      <c r="AS24" s="359">
        <v>3435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13248819</v>
      </c>
      <c r="BO24" s="407"/>
      <c r="BP24" s="407"/>
      <c r="BQ24" s="407"/>
      <c r="BR24" s="407"/>
      <c r="BS24" s="407"/>
      <c r="BT24" s="407"/>
      <c r="BU24" s="408"/>
      <c r="BV24" s="406">
        <v>14342603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5240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1165117</v>
      </c>
      <c r="BO25" s="436"/>
      <c r="BP25" s="436"/>
      <c r="BQ25" s="436"/>
      <c r="BR25" s="436"/>
      <c r="BS25" s="436"/>
      <c r="BT25" s="436"/>
      <c r="BU25" s="437"/>
      <c r="BV25" s="435">
        <v>1486232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4640</v>
      </c>
      <c r="R26" s="360"/>
      <c r="S26" s="360"/>
      <c r="T26" s="360"/>
      <c r="U26" s="360"/>
      <c r="V26" s="361"/>
      <c r="W26" s="449"/>
      <c r="X26" s="386"/>
      <c r="Y26" s="387"/>
      <c r="Z26" s="362" t="s">
        <v>168</v>
      </c>
      <c r="AA26" s="417"/>
      <c r="AB26" s="417"/>
      <c r="AC26" s="417"/>
      <c r="AD26" s="417"/>
      <c r="AE26" s="417"/>
      <c r="AF26" s="417"/>
      <c r="AG26" s="418"/>
      <c r="AH26" s="359">
        <v>6</v>
      </c>
      <c r="AI26" s="360"/>
      <c r="AJ26" s="360"/>
      <c r="AK26" s="360"/>
      <c r="AL26" s="361"/>
      <c r="AM26" s="359">
        <v>22368</v>
      </c>
      <c r="AN26" s="360"/>
      <c r="AO26" s="360"/>
      <c r="AP26" s="360"/>
      <c r="AQ26" s="360"/>
      <c r="AR26" s="361"/>
      <c r="AS26" s="359">
        <v>3728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3690</v>
      </c>
      <c r="R27" s="360"/>
      <c r="S27" s="360"/>
      <c r="T27" s="360"/>
      <c r="U27" s="360"/>
      <c r="V27" s="361"/>
      <c r="W27" s="449"/>
      <c r="X27" s="386"/>
      <c r="Y27" s="387"/>
      <c r="Z27" s="362" t="s">
        <v>171</v>
      </c>
      <c r="AA27" s="363"/>
      <c r="AB27" s="363"/>
      <c r="AC27" s="363"/>
      <c r="AD27" s="363"/>
      <c r="AE27" s="363"/>
      <c r="AF27" s="363"/>
      <c r="AG27" s="364"/>
      <c r="AH27" s="359">
        <v>13</v>
      </c>
      <c r="AI27" s="360"/>
      <c r="AJ27" s="360"/>
      <c r="AK27" s="360"/>
      <c r="AL27" s="361"/>
      <c r="AM27" s="359">
        <v>47063</v>
      </c>
      <c r="AN27" s="360"/>
      <c r="AO27" s="360"/>
      <c r="AP27" s="360"/>
      <c r="AQ27" s="360"/>
      <c r="AR27" s="361"/>
      <c r="AS27" s="359">
        <v>3620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563287</v>
      </c>
      <c r="BO27" s="441"/>
      <c r="BP27" s="441"/>
      <c r="BQ27" s="441"/>
      <c r="BR27" s="441"/>
      <c r="BS27" s="441"/>
      <c r="BT27" s="441"/>
      <c r="BU27" s="442"/>
      <c r="BV27" s="440">
        <v>562741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3240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2860276</v>
      </c>
      <c r="BO28" s="436"/>
      <c r="BP28" s="436"/>
      <c r="BQ28" s="436"/>
      <c r="BR28" s="436"/>
      <c r="BS28" s="436"/>
      <c r="BT28" s="436"/>
      <c r="BU28" s="437"/>
      <c r="BV28" s="435">
        <v>2598044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16</v>
      </c>
      <c r="M29" s="360"/>
      <c r="N29" s="360"/>
      <c r="O29" s="360"/>
      <c r="P29" s="361"/>
      <c r="Q29" s="359">
        <v>3060</v>
      </c>
      <c r="R29" s="360"/>
      <c r="S29" s="360"/>
      <c r="T29" s="360"/>
      <c r="U29" s="360"/>
      <c r="V29" s="361"/>
      <c r="W29" s="450"/>
      <c r="X29" s="451"/>
      <c r="Y29" s="452"/>
      <c r="Z29" s="362" t="s">
        <v>177</v>
      </c>
      <c r="AA29" s="363"/>
      <c r="AB29" s="363"/>
      <c r="AC29" s="363"/>
      <c r="AD29" s="363"/>
      <c r="AE29" s="363"/>
      <c r="AF29" s="363"/>
      <c r="AG29" s="364"/>
      <c r="AH29" s="359">
        <v>266</v>
      </c>
      <c r="AI29" s="360"/>
      <c r="AJ29" s="360"/>
      <c r="AK29" s="360"/>
      <c r="AL29" s="361"/>
      <c r="AM29" s="359">
        <v>916118</v>
      </c>
      <c r="AN29" s="360"/>
      <c r="AO29" s="360"/>
      <c r="AP29" s="360"/>
      <c r="AQ29" s="360"/>
      <c r="AR29" s="361"/>
      <c r="AS29" s="359">
        <v>3444</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170411</v>
      </c>
      <c r="BO29" s="407"/>
      <c r="BP29" s="407"/>
      <c r="BQ29" s="407"/>
      <c r="BR29" s="407"/>
      <c r="BS29" s="407"/>
      <c r="BT29" s="407"/>
      <c r="BU29" s="408"/>
      <c r="BV29" s="406">
        <v>172600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4369909</v>
      </c>
      <c r="BO30" s="441"/>
      <c r="BP30" s="441"/>
      <c r="BQ30" s="441"/>
      <c r="BR30" s="441"/>
      <c r="BS30" s="441"/>
      <c r="BT30" s="441"/>
      <c r="BU30" s="442"/>
      <c r="BV30" s="440">
        <v>4558304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IF('各会計、関係団体の財政状況及び健全化判断比率'!B35="","",'各会計、関係団体の財政状況及び健全化判断比率'!B35)</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大分県交通災害共済組合（交通災害共済事業会計）</v>
      </c>
      <c r="BZ34" s="355"/>
      <c r="CA34" s="355"/>
      <c r="CB34" s="355"/>
      <c r="CC34" s="355"/>
      <c r="CD34" s="355"/>
      <c r="CE34" s="355"/>
      <c r="CF34" s="355"/>
      <c r="CG34" s="355"/>
      <c r="CH34" s="355"/>
      <c r="CI34" s="355"/>
      <c r="CJ34" s="355"/>
      <c r="CK34" s="355"/>
      <c r="CL34" s="355"/>
      <c r="CM34" s="355"/>
      <c r="CN34" s="175"/>
      <c r="CO34" s="354">
        <f>IF(CQ34="","",MAX(C34:D43,U34:V43,AM34:AN43,BE34:BF43,BW34:BX43)+1)</f>
        <v>21</v>
      </c>
      <c r="CP34" s="354"/>
      <c r="CQ34" s="355" t="str">
        <f>IF('各会計、関係団体の財政状況及び健全化判断比率'!BS7="","",'各会計、関係団体の財政状況及び健全化判断比率'!BS7)</f>
        <v>杵築市総合振興センター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ケーブルテレビ事業特別会計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工業用水道事業会計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杵築速見環境浄化組合</v>
      </c>
      <c r="BZ35" s="355"/>
      <c r="CA35" s="355"/>
      <c r="CB35" s="355"/>
      <c r="CC35" s="355"/>
      <c r="CD35" s="355"/>
      <c r="CE35" s="355"/>
      <c r="CF35" s="355"/>
      <c r="CG35" s="355"/>
      <c r="CH35" s="355"/>
      <c r="CI35" s="355"/>
      <c r="CJ35" s="355"/>
      <c r="CK35" s="355"/>
      <c r="CL35" s="355"/>
      <c r="CM35" s="355"/>
      <c r="CN35" s="175"/>
      <c r="CO35" s="354">
        <f t="shared" ref="CO35:CO43" si="3">IF(CQ35="","",CO34+1)</f>
        <v>22</v>
      </c>
      <c r="CP35" s="354"/>
      <c r="CQ35" s="355" t="str">
        <f>IF('各会計、関係団体の財政状況及び健全化判断比率'!BS8="","",'各会計、関係団体の財政状況及び健全化判断比率'!BS8)</f>
        <v>杵築市地域活性化センター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IF('各会計、関係団体の財政状況及び健全化判断比率'!B33="","",'各会計、関係団体の財政状況及び健全化判断比率'!B33)</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別杵速見地域広域市町村圏事務組合（一般会計）</v>
      </c>
      <c r="BZ36" s="355"/>
      <c r="CA36" s="355"/>
      <c r="CB36" s="355"/>
      <c r="CC36" s="355"/>
      <c r="CD36" s="355"/>
      <c r="CE36" s="355"/>
      <c r="CF36" s="355"/>
      <c r="CG36" s="355"/>
      <c r="CH36" s="355"/>
      <c r="CI36" s="355"/>
      <c r="CJ36" s="355"/>
      <c r="CK36" s="355"/>
      <c r="CL36" s="355"/>
      <c r="CM36" s="355"/>
      <c r="CN36" s="175"/>
      <c r="CO36" s="354">
        <f t="shared" si="3"/>
        <v>23</v>
      </c>
      <c r="CP36" s="354"/>
      <c r="CQ36" s="355" t="str">
        <f>IF('各会計、関係団体の財政状況及び健全化判断比率'!BS9="","",'各会計、関係団体の財政状況及び健全化判断比率'!BS9)</f>
        <v>きっとすき</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9</v>
      </c>
      <c r="AN37" s="354"/>
      <c r="AO37" s="355" t="str">
        <f>IF('各会計、関係団体の財政状況及び健全化判断比率'!B34="","",'各会計、関係団体の財政状況及び健全化判断比率'!B34)</f>
        <v>山香病院事業会計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別杵速見地域広域市町村圏事務組合（秋草葬祭場事業特別会計）</v>
      </c>
      <c r="BZ37" s="355"/>
      <c r="CA37" s="355"/>
      <c r="CB37" s="355"/>
      <c r="CC37" s="355"/>
      <c r="CD37" s="355"/>
      <c r="CE37" s="355"/>
      <c r="CF37" s="355"/>
      <c r="CG37" s="355"/>
      <c r="CH37" s="355"/>
      <c r="CI37" s="355"/>
      <c r="CJ37" s="355"/>
      <c r="CK37" s="355"/>
      <c r="CL37" s="355"/>
      <c r="CM37" s="355"/>
      <c r="CN37" s="175"/>
      <c r="CO37" s="354">
        <f t="shared" si="3"/>
        <v>24</v>
      </c>
      <c r="CP37" s="354"/>
      <c r="CQ37" s="355" t="str">
        <f>IF('各会計、関係団体の財政状況及び健全化判断比率'!BS10="","",'各会計、関係団体の財政状況及び健全化判断比率'!BS10)</f>
        <v>大分県農業農村振興公社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別杵速見地域広域市町村圏事務組合（藤ヶ谷清掃センター事業特別会計）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別杵速見地域広域市町村圏事務組合（介護認定審査会事業特別会計）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17</v>
      </c>
      <c r="BX40" s="354"/>
      <c r="BY40" s="355" t="str">
        <f>IF('各会計、関係団体の財政状況及び健全化判断比率'!B74="","",'各会計、関係団体の財政状況及び健全化判断比率'!B74)</f>
        <v>別杵速見地域広域市町村圏事務組合（普通会計）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18</v>
      </c>
      <c r="BX41" s="354"/>
      <c r="BY41" s="355" t="str">
        <f>IF('各会計、関係団体の財政状況及び健全化判断比率'!B75="","",'各会計、関係団体の財政状況及び健全化判断比率'!B75)</f>
        <v>杵築速見消防組合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19</v>
      </c>
      <c r="BX42" s="354"/>
      <c r="BY42" s="355" t="str">
        <f>IF('各会計、関係団体の財政状況及び健全化判断比率'!B76="","",'各会計、関係団体の財政状況及び健全化判断比率'!B76)</f>
        <v>大分県市町村会館管理組合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20</v>
      </c>
      <c r="BX43" s="354"/>
      <c r="BY43" s="355" t="str">
        <f>IF('各会計、関係団体の財政状況及び健全化判断比率'!B77="","",'各会計、関係団体の財政状況及び健全化判断比率'!B77)</f>
        <v>大分県後期高齢者医療広域連合（普通会計）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mG8PElSHSDkGF7qLqMAnRCecKCrXxDRkRNUGEnNXhX8XR57DrFkjt/FQFYrDja9MDpx0JX7Nmcq4W4K7JrPMRw==" saltValue="Bq/Ea3z9B0plYIaaU6rG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3076098</v>
      </c>
      <c r="S5" s="664"/>
      <c r="T5" s="664"/>
      <c r="U5" s="664"/>
      <c r="V5" s="664"/>
      <c r="W5" s="664"/>
      <c r="X5" s="664"/>
      <c r="Y5" s="689"/>
      <c r="Z5" s="702">
        <v>14.8</v>
      </c>
      <c r="AA5" s="702"/>
      <c r="AB5" s="702"/>
      <c r="AC5" s="702"/>
      <c r="AD5" s="703">
        <v>3076098</v>
      </c>
      <c r="AE5" s="703"/>
      <c r="AF5" s="703"/>
      <c r="AG5" s="703"/>
      <c r="AH5" s="703"/>
      <c r="AI5" s="703"/>
      <c r="AJ5" s="703"/>
      <c r="AK5" s="703"/>
      <c r="AL5" s="690">
        <v>29</v>
      </c>
      <c r="AM5" s="672"/>
      <c r="AN5" s="672"/>
      <c r="AO5" s="691"/>
      <c r="AP5" s="666" t="s">
        <v>216</v>
      </c>
      <c r="AQ5" s="667"/>
      <c r="AR5" s="667"/>
      <c r="AS5" s="667"/>
      <c r="AT5" s="667"/>
      <c r="AU5" s="667"/>
      <c r="AV5" s="667"/>
      <c r="AW5" s="667"/>
      <c r="AX5" s="667"/>
      <c r="AY5" s="667"/>
      <c r="AZ5" s="667"/>
      <c r="BA5" s="667"/>
      <c r="BB5" s="667"/>
      <c r="BC5" s="667"/>
      <c r="BD5" s="667"/>
      <c r="BE5" s="667"/>
      <c r="BF5" s="668"/>
      <c r="BG5" s="608">
        <v>3075619</v>
      </c>
      <c r="BH5" s="609"/>
      <c r="BI5" s="609"/>
      <c r="BJ5" s="609"/>
      <c r="BK5" s="609"/>
      <c r="BL5" s="609"/>
      <c r="BM5" s="609"/>
      <c r="BN5" s="610"/>
      <c r="BO5" s="646">
        <v>100</v>
      </c>
      <c r="BP5" s="646"/>
      <c r="BQ5" s="646"/>
      <c r="BR5" s="646"/>
      <c r="BS5" s="647">
        <v>24034</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250321</v>
      </c>
      <c r="S6" s="609"/>
      <c r="T6" s="609"/>
      <c r="U6" s="609"/>
      <c r="V6" s="609"/>
      <c r="W6" s="609"/>
      <c r="X6" s="609"/>
      <c r="Y6" s="610"/>
      <c r="Z6" s="646">
        <v>1.2</v>
      </c>
      <c r="AA6" s="646"/>
      <c r="AB6" s="646"/>
      <c r="AC6" s="646"/>
      <c r="AD6" s="647">
        <v>250321</v>
      </c>
      <c r="AE6" s="647"/>
      <c r="AF6" s="647"/>
      <c r="AG6" s="647"/>
      <c r="AH6" s="647"/>
      <c r="AI6" s="647"/>
      <c r="AJ6" s="647"/>
      <c r="AK6" s="647"/>
      <c r="AL6" s="611">
        <v>2.4</v>
      </c>
      <c r="AM6" s="612"/>
      <c r="AN6" s="612"/>
      <c r="AO6" s="648"/>
      <c r="AP6" s="605" t="s">
        <v>221</v>
      </c>
      <c r="AQ6" s="606"/>
      <c r="AR6" s="606"/>
      <c r="AS6" s="606"/>
      <c r="AT6" s="606"/>
      <c r="AU6" s="606"/>
      <c r="AV6" s="606"/>
      <c r="AW6" s="606"/>
      <c r="AX6" s="606"/>
      <c r="AY6" s="606"/>
      <c r="AZ6" s="606"/>
      <c r="BA6" s="606"/>
      <c r="BB6" s="606"/>
      <c r="BC6" s="606"/>
      <c r="BD6" s="606"/>
      <c r="BE6" s="606"/>
      <c r="BF6" s="607"/>
      <c r="BG6" s="608">
        <v>3075619</v>
      </c>
      <c r="BH6" s="609"/>
      <c r="BI6" s="609"/>
      <c r="BJ6" s="609"/>
      <c r="BK6" s="609"/>
      <c r="BL6" s="609"/>
      <c r="BM6" s="609"/>
      <c r="BN6" s="610"/>
      <c r="BO6" s="646">
        <v>100</v>
      </c>
      <c r="BP6" s="646"/>
      <c r="BQ6" s="646"/>
      <c r="BR6" s="646"/>
      <c r="BS6" s="647">
        <v>24034</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161205</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161205</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795</v>
      </c>
      <c r="S7" s="609"/>
      <c r="T7" s="609"/>
      <c r="U7" s="609"/>
      <c r="V7" s="609"/>
      <c r="W7" s="609"/>
      <c r="X7" s="609"/>
      <c r="Y7" s="610"/>
      <c r="Z7" s="646">
        <v>0</v>
      </c>
      <c r="AA7" s="646"/>
      <c r="AB7" s="646"/>
      <c r="AC7" s="646"/>
      <c r="AD7" s="647">
        <v>795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1099815</v>
      </c>
      <c r="BH7" s="609"/>
      <c r="BI7" s="609"/>
      <c r="BJ7" s="609"/>
      <c r="BK7" s="609"/>
      <c r="BL7" s="609"/>
      <c r="BM7" s="609"/>
      <c r="BN7" s="610"/>
      <c r="BO7" s="646">
        <v>35.799999999999997</v>
      </c>
      <c r="BP7" s="646"/>
      <c r="BQ7" s="646"/>
      <c r="BR7" s="646"/>
      <c r="BS7" s="647">
        <v>24034</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3908915</v>
      </c>
      <c r="CS7" s="609"/>
      <c r="CT7" s="609"/>
      <c r="CU7" s="609"/>
      <c r="CV7" s="609"/>
      <c r="CW7" s="609"/>
      <c r="CX7" s="609"/>
      <c r="CY7" s="610"/>
      <c r="CZ7" s="646">
        <v>19.2</v>
      </c>
      <c r="DA7" s="646"/>
      <c r="DB7" s="646"/>
      <c r="DC7" s="646"/>
      <c r="DD7" s="614">
        <v>269561</v>
      </c>
      <c r="DE7" s="609"/>
      <c r="DF7" s="609"/>
      <c r="DG7" s="609"/>
      <c r="DH7" s="609"/>
      <c r="DI7" s="609"/>
      <c r="DJ7" s="609"/>
      <c r="DK7" s="609"/>
      <c r="DL7" s="609"/>
      <c r="DM7" s="609"/>
      <c r="DN7" s="609"/>
      <c r="DO7" s="609"/>
      <c r="DP7" s="610"/>
      <c r="DQ7" s="614">
        <v>2029564</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10714</v>
      </c>
      <c r="S8" s="609"/>
      <c r="T8" s="609"/>
      <c r="U8" s="609"/>
      <c r="V8" s="609"/>
      <c r="W8" s="609"/>
      <c r="X8" s="609"/>
      <c r="Y8" s="610"/>
      <c r="Z8" s="646">
        <v>0.1</v>
      </c>
      <c r="AA8" s="646"/>
      <c r="AB8" s="646"/>
      <c r="AC8" s="646"/>
      <c r="AD8" s="647">
        <v>10714</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44802</v>
      </c>
      <c r="BH8" s="609"/>
      <c r="BI8" s="609"/>
      <c r="BJ8" s="609"/>
      <c r="BK8" s="609"/>
      <c r="BL8" s="609"/>
      <c r="BM8" s="609"/>
      <c r="BN8" s="610"/>
      <c r="BO8" s="646">
        <v>1.5</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6366595</v>
      </c>
      <c r="CS8" s="609"/>
      <c r="CT8" s="609"/>
      <c r="CU8" s="609"/>
      <c r="CV8" s="609"/>
      <c r="CW8" s="609"/>
      <c r="CX8" s="609"/>
      <c r="CY8" s="610"/>
      <c r="CZ8" s="646">
        <v>31.3</v>
      </c>
      <c r="DA8" s="646"/>
      <c r="DB8" s="646"/>
      <c r="DC8" s="646"/>
      <c r="DD8" s="614">
        <v>1993</v>
      </c>
      <c r="DE8" s="609"/>
      <c r="DF8" s="609"/>
      <c r="DG8" s="609"/>
      <c r="DH8" s="609"/>
      <c r="DI8" s="609"/>
      <c r="DJ8" s="609"/>
      <c r="DK8" s="609"/>
      <c r="DL8" s="609"/>
      <c r="DM8" s="609"/>
      <c r="DN8" s="609"/>
      <c r="DO8" s="609"/>
      <c r="DP8" s="610"/>
      <c r="DQ8" s="614">
        <v>3330948</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11526</v>
      </c>
      <c r="S9" s="609"/>
      <c r="T9" s="609"/>
      <c r="U9" s="609"/>
      <c r="V9" s="609"/>
      <c r="W9" s="609"/>
      <c r="X9" s="609"/>
      <c r="Y9" s="610"/>
      <c r="Z9" s="646">
        <v>0.1</v>
      </c>
      <c r="AA9" s="646"/>
      <c r="AB9" s="646"/>
      <c r="AC9" s="646"/>
      <c r="AD9" s="647">
        <v>11526</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903918</v>
      </c>
      <c r="BH9" s="609"/>
      <c r="BI9" s="609"/>
      <c r="BJ9" s="609"/>
      <c r="BK9" s="609"/>
      <c r="BL9" s="609"/>
      <c r="BM9" s="609"/>
      <c r="BN9" s="610"/>
      <c r="BO9" s="646">
        <v>29.4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1643329</v>
      </c>
      <c r="CS9" s="609"/>
      <c r="CT9" s="609"/>
      <c r="CU9" s="609"/>
      <c r="CV9" s="609"/>
      <c r="CW9" s="609"/>
      <c r="CX9" s="609"/>
      <c r="CY9" s="610"/>
      <c r="CZ9" s="646">
        <v>8.1</v>
      </c>
      <c r="DA9" s="646"/>
      <c r="DB9" s="646"/>
      <c r="DC9" s="646"/>
      <c r="DD9" s="614">
        <v>24914</v>
      </c>
      <c r="DE9" s="609"/>
      <c r="DF9" s="609"/>
      <c r="DG9" s="609"/>
      <c r="DH9" s="609"/>
      <c r="DI9" s="609"/>
      <c r="DJ9" s="609"/>
      <c r="DK9" s="609"/>
      <c r="DL9" s="609"/>
      <c r="DM9" s="609"/>
      <c r="DN9" s="609"/>
      <c r="DO9" s="609"/>
      <c r="DP9" s="610"/>
      <c r="DQ9" s="614">
        <v>1322772</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66840</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61689</v>
      </c>
      <c r="CS10" s="609"/>
      <c r="CT10" s="609"/>
      <c r="CU10" s="609"/>
      <c r="CV10" s="609"/>
      <c r="CW10" s="609"/>
      <c r="CX10" s="609"/>
      <c r="CY10" s="610"/>
      <c r="CZ10" s="646">
        <v>0.3</v>
      </c>
      <c r="DA10" s="646"/>
      <c r="DB10" s="646"/>
      <c r="DC10" s="646"/>
      <c r="DD10" s="614" t="s">
        <v>122</v>
      </c>
      <c r="DE10" s="609"/>
      <c r="DF10" s="609"/>
      <c r="DG10" s="609"/>
      <c r="DH10" s="609"/>
      <c r="DI10" s="609"/>
      <c r="DJ10" s="609"/>
      <c r="DK10" s="609"/>
      <c r="DL10" s="609"/>
      <c r="DM10" s="609"/>
      <c r="DN10" s="609"/>
      <c r="DO10" s="609"/>
      <c r="DP10" s="610"/>
      <c r="DQ10" s="614">
        <v>1389</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669460</v>
      </c>
      <c r="S11" s="609"/>
      <c r="T11" s="609"/>
      <c r="U11" s="609"/>
      <c r="V11" s="609"/>
      <c r="W11" s="609"/>
      <c r="X11" s="609"/>
      <c r="Y11" s="610"/>
      <c r="Z11" s="611">
        <v>3.2</v>
      </c>
      <c r="AA11" s="612"/>
      <c r="AB11" s="612"/>
      <c r="AC11" s="613"/>
      <c r="AD11" s="614">
        <v>669460</v>
      </c>
      <c r="AE11" s="609"/>
      <c r="AF11" s="609"/>
      <c r="AG11" s="609"/>
      <c r="AH11" s="609"/>
      <c r="AI11" s="609"/>
      <c r="AJ11" s="609"/>
      <c r="AK11" s="610"/>
      <c r="AL11" s="611">
        <v>6.3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84255</v>
      </c>
      <c r="BH11" s="609"/>
      <c r="BI11" s="609"/>
      <c r="BJ11" s="609"/>
      <c r="BK11" s="609"/>
      <c r="BL11" s="609"/>
      <c r="BM11" s="609"/>
      <c r="BN11" s="610"/>
      <c r="BO11" s="646">
        <v>2.7</v>
      </c>
      <c r="BP11" s="646"/>
      <c r="BQ11" s="646"/>
      <c r="BR11" s="646"/>
      <c r="BS11" s="647">
        <v>24034</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1364850</v>
      </c>
      <c r="CS11" s="609"/>
      <c r="CT11" s="609"/>
      <c r="CU11" s="609"/>
      <c r="CV11" s="609"/>
      <c r="CW11" s="609"/>
      <c r="CX11" s="609"/>
      <c r="CY11" s="610"/>
      <c r="CZ11" s="646">
        <v>6.7</v>
      </c>
      <c r="DA11" s="646"/>
      <c r="DB11" s="646"/>
      <c r="DC11" s="646"/>
      <c r="DD11" s="614">
        <v>465155</v>
      </c>
      <c r="DE11" s="609"/>
      <c r="DF11" s="609"/>
      <c r="DG11" s="609"/>
      <c r="DH11" s="609"/>
      <c r="DI11" s="609"/>
      <c r="DJ11" s="609"/>
      <c r="DK11" s="609"/>
      <c r="DL11" s="609"/>
      <c r="DM11" s="609"/>
      <c r="DN11" s="609"/>
      <c r="DO11" s="609"/>
      <c r="DP11" s="610"/>
      <c r="DQ11" s="614">
        <v>603402</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21549</v>
      </c>
      <c r="S12" s="609"/>
      <c r="T12" s="609"/>
      <c r="U12" s="609"/>
      <c r="V12" s="609"/>
      <c r="W12" s="609"/>
      <c r="X12" s="609"/>
      <c r="Y12" s="610"/>
      <c r="Z12" s="646">
        <v>0.1</v>
      </c>
      <c r="AA12" s="646"/>
      <c r="AB12" s="646"/>
      <c r="AC12" s="646"/>
      <c r="AD12" s="647">
        <v>21549</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1659244</v>
      </c>
      <c r="BH12" s="609"/>
      <c r="BI12" s="609"/>
      <c r="BJ12" s="609"/>
      <c r="BK12" s="609"/>
      <c r="BL12" s="609"/>
      <c r="BM12" s="609"/>
      <c r="BN12" s="610"/>
      <c r="BO12" s="646">
        <v>53.9</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734818</v>
      </c>
      <c r="CS12" s="609"/>
      <c r="CT12" s="609"/>
      <c r="CU12" s="609"/>
      <c r="CV12" s="609"/>
      <c r="CW12" s="609"/>
      <c r="CX12" s="609"/>
      <c r="CY12" s="610"/>
      <c r="CZ12" s="646">
        <v>3.6</v>
      </c>
      <c r="DA12" s="646"/>
      <c r="DB12" s="646"/>
      <c r="DC12" s="646"/>
      <c r="DD12" s="614">
        <v>308242</v>
      </c>
      <c r="DE12" s="609"/>
      <c r="DF12" s="609"/>
      <c r="DG12" s="609"/>
      <c r="DH12" s="609"/>
      <c r="DI12" s="609"/>
      <c r="DJ12" s="609"/>
      <c r="DK12" s="609"/>
      <c r="DL12" s="609"/>
      <c r="DM12" s="609"/>
      <c r="DN12" s="609"/>
      <c r="DO12" s="609"/>
      <c r="DP12" s="610"/>
      <c r="DQ12" s="614">
        <v>224463</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1658034</v>
      </c>
      <c r="BH13" s="609"/>
      <c r="BI13" s="609"/>
      <c r="BJ13" s="609"/>
      <c r="BK13" s="609"/>
      <c r="BL13" s="609"/>
      <c r="BM13" s="609"/>
      <c r="BN13" s="610"/>
      <c r="BO13" s="646">
        <v>53.9</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1171099</v>
      </c>
      <c r="CS13" s="609"/>
      <c r="CT13" s="609"/>
      <c r="CU13" s="609"/>
      <c r="CV13" s="609"/>
      <c r="CW13" s="609"/>
      <c r="CX13" s="609"/>
      <c r="CY13" s="610"/>
      <c r="CZ13" s="646">
        <v>5.8</v>
      </c>
      <c r="DA13" s="646"/>
      <c r="DB13" s="646"/>
      <c r="DC13" s="646"/>
      <c r="DD13" s="614">
        <v>392170</v>
      </c>
      <c r="DE13" s="609"/>
      <c r="DF13" s="609"/>
      <c r="DG13" s="609"/>
      <c r="DH13" s="609"/>
      <c r="DI13" s="609"/>
      <c r="DJ13" s="609"/>
      <c r="DK13" s="609"/>
      <c r="DL13" s="609"/>
      <c r="DM13" s="609"/>
      <c r="DN13" s="609"/>
      <c r="DO13" s="609"/>
      <c r="DP13" s="610"/>
      <c r="DQ13" s="614">
        <v>665107</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1147</v>
      </c>
      <c r="S14" s="609"/>
      <c r="T14" s="609"/>
      <c r="U14" s="609"/>
      <c r="V14" s="609"/>
      <c r="W14" s="609"/>
      <c r="X14" s="609"/>
      <c r="Y14" s="610"/>
      <c r="Z14" s="646">
        <v>0</v>
      </c>
      <c r="AA14" s="646"/>
      <c r="AB14" s="646"/>
      <c r="AC14" s="646"/>
      <c r="AD14" s="647">
        <v>1147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126784</v>
      </c>
      <c r="BH14" s="609"/>
      <c r="BI14" s="609"/>
      <c r="BJ14" s="609"/>
      <c r="BK14" s="609"/>
      <c r="BL14" s="609"/>
      <c r="BM14" s="609"/>
      <c r="BN14" s="610"/>
      <c r="BO14" s="646">
        <v>4.0999999999999996</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779765</v>
      </c>
      <c r="CS14" s="609"/>
      <c r="CT14" s="609"/>
      <c r="CU14" s="609"/>
      <c r="CV14" s="609"/>
      <c r="CW14" s="609"/>
      <c r="CX14" s="609"/>
      <c r="CY14" s="610"/>
      <c r="CZ14" s="646">
        <v>3.8</v>
      </c>
      <c r="DA14" s="646"/>
      <c r="DB14" s="646"/>
      <c r="DC14" s="646"/>
      <c r="DD14" s="614">
        <v>17175</v>
      </c>
      <c r="DE14" s="609"/>
      <c r="DF14" s="609"/>
      <c r="DG14" s="609"/>
      <c r="DH14" s="609"/>
      <c r="DI14" s="609"/>
      <c r="DJ14" s="609"/>
      <c r="DK14" s="609"/>
      <c r="DL14" s="609"/>
      <c r="DM14" s="609"/>
      <c r="DN14" s="609"/>
      <c r="DO14" s="609"/>
      <c r="DP14" s="610"/>
      <c r="DQ14" s="614">
        <v>660008</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189776</v>
      </c>
      <c r="BH15" s="609"/>
      <c r="BI15" s="609"/>
      <c r="BJ15" s="609"/>
      <c r="BK15" s="609"/>
      <c r="BL15" s="609"/>
      <c r="BM15" s="609"/>
      <c r="BN15" s="610"/>
      <c r="BO15" s="646">
        <v>6.2</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1454790</v>
      </c>
      <c r="CS15" s="609"/>
      <c r="CT15" s="609"/>
      <c r="CU15" s="609"/>
      <c r="CV15" s="609"/>
      <c r="CW15" s="609"/>
      <c r="CX15" s="609"/>
      <c r="CY15" s="610"/>
      <c r="CZ15" s="646">
        <v>7.1</v>
      </c>
      <c r="DA15" s="646"/>
      <c r="DB15" s="646"/>
      <c r="DC15" s="646"/>
      <c r="DD15" s="614">
        <v>13749</v>
      </c>
      <c r="DE15" s="609"/>
      <c r="DF15" s="609"/>
      <c r="DG15" s="609"/>
      <c r="DH15" s="609"/>
      <c r="DI15" s="609"/>
      <c r="DJ15" s="609"/>
      <c r="DK15" s="609"/>
      <c r="DL15" s="609"/>
      <c r="DM15" s="609"/>
      <c r="DN15" s="609"/>
      <c r="DO15" s="609"/>
      <c r="DP15" s="610"/>
      <c r="DQ15" s="614">
        <v>1105491</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23253</v>
      </c>
      <c r="S16" s="609"/>
      <c r="T16" s="609"/>
      <c r="U16" s="609"/>
      <c r="V16" s="609"/>
      <c r="W16" s="609"/>
      <c r="X16" s="609"/>
      <c r="Y16" s="610"/>
      <c r="Z16" s="646">
        <v>0.1</v>
      </c>
      <c r="AA16" s="646"/>
      <c r="AB16" s="646"/>
      <c r="AC16" s="646"/>
      <c r="AD16" s="647">
        <v>23253</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321832</v>
      </c>
      <c r="CS16" s="609"/>
      <c r="CT16" s="609"/>
      <c r="CU16" s="609"/>
      <c r="CV16" s="609"/>
      <c r="CW16" s="609"/>
      <c r="CX16" s="609"/>
      <c r="CY16" s="610"/>
      <c r="CZ16" s="646">
        <v>1.6</v>
      </c>
      <c r="DA16" s="646"/>
      <c r="DB16" s="646"/>
      <c r="DC16" s="646"/>
      <c r="DD16" s="614" t="s">
        <v>122</v>
      </c>
      <c r="DE16" s="609"/>
      <c r="DF16" s="609"/>
      <c r="DG16" s="609"/>
      <c r="DH16" s="609"/>
      <c r="DI16" s="609"/>
      <c r="DJ16" s="609"/>
      <c r="DK16" s="609"/>
      <c r="DL16" s="609"/>
      <c r="DM16" s="609"/>
      <c r="DN16" s="609"/>
      <c r="DO16" s="609"/>
      <c r="DP16" s="610"/>
      <c r="DQ16" s="614">
        <v>44740</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45053</v>
      </c>
      <c r="S17" s="609"/>
      <c r="T17" s="609"/>
      <c r="U17" s="609"/>
      <c r="V17" s="609"/>
      <c r="W17" s="609"/>
      <c r="X17" s="609"/>
      <c r="Y17" s="610"/>
      <c r="Z17" s="646">
        <v>0.2</v>
      </c>
      <c r="AA17" s="646"/>
      <c r="AB17" s="646"/>
      <c r="AC17" s="646"/>
      <c r="AD17" s="647">
        <v>45053</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2379846</v>
      </c>
      <c r="CS17" s="609"/>
      <c r="CT17" s="609"/>
      <c r="CU17" s="609"/>
      <c r="CV17" s="609"/>
      <c r="CW17" s="609"/>
      <c r="CX17" s="609"/>
      <c r="CY17" s="610"/>
      <c r="CZ17" s="646">
        <v>11.7</v>
      </c>
      <c r="DA17" s="646"/>
      <c r="DB17" s="646"/>
      <c r="DC17" s="646"/>
      <c r="DD17" s="614" t="s">
        <v>122</v>
      </c>
      <c r="DE17" s="609"/>
      <c r="DF17" s="609"/>
      <c r="DG17" s="609"/>
      <c r="DH17" s="609"/>
      <c r="DI17" s="609"/>
      <c r="DJ17" s="609"/>
      <c r="DK17" s="609"/>
      <c r="DL17" s="609"/>
      <c r="DM17" s="609"/>
      <c r="DN17" s="609"/>
      <c r="DO17" s="609"/>
      <c r="DP17" s="610"/>
      <c r="DQ17" s="614">
        <v>2378686</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17374</v>
      </c>
      <c r="S18" s="609"/>
      <c r="T18" s="609"/>
      <c r="U18" s="609"/>
      <c r="V18" s="609"/>
      <c r="W18" s="609"/>
      <c r="X18" s="609"/>
      <c r="Y18" s="610"/>
      <c r="Z18" s="646">
        <v>0.1</v>
      </c>
      <c r="AA18" s="646"/>
      <c r="AB18" s="646"/>
      <c r="AC18" s="646"/>
      <c r="AD18" s="647">
        <v>17374</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16945</v>
      </c>
      <c r="S19" s="609"/>
      <c r="T19" s="609"/>
      <c r="U19" s="609"/>
      <c r="V19" s="609"/>
      <c r="W19" s="609"/>
      <c r="X19" s="609"/>
      <c r="Y19" s="610"/>
      <c r="Z19" s="646">
        <v>0.1</v>
      </c>
      <c r="AA19" s="646"/>
      <c r="AB19" s="646"/>
      <c r="AC19" s="646"/>
      <c r="AD19" s="647">
        <v>16945</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479</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429</v>
      </c>
      <c r="S20" s="609"/>
      <c r="T20" s="609"/>
      <c r="U20" s="609"/>
      <c r="V20" s="609"/>
      <c r="W20" s="609"/>
      <c r="X20" s="609"/>
      <c r="Y20" s="610"/>
      <c r="Z20" s="646">
        <v>0</v>
      </c>
      <c r="AA20" s="646"/>
      <c r="AB20" s="646"/>
      <c r="AC20" s="646"/>
      <c r="AD20" s="647">
        <v>429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479</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20348733</v>
      </c>
      <c r="CS20" s="609"/>
      <c r="CT20" s="609"/>
      <c r="CU20" s="609"/>
      <c r="CV20" s="609"/>
      <c r="CW20" s="609"/>
      <c r="CX20" s="609"/>
      <c r="CY20" s="610"/>
      <c r="CZ20" s="646">
        <v>100</v>
      </c>
      <c r="DA20" s="646"/>
      <c r="DB20" s="646"/>
      <c r="DC20" s="646"/>
      <c r="DD20" s="614">
        <v>1492959</v>
      </c>
      <c r="DE20" s="609"/>
      <c r="DF20" s="609"/>
      <c r="DG20" s="609"/>
      <c r="DH20" s="609"/>
      <c r="DI20" s="609"/>
      <c r="DJ20" s="609"/>
      <c r="DK20" s="609"/>
      <c r="DL20" s="609"/>
      <c r="DM20" s="609"/>
      <c r="DN20" s="609"/>
      <c r="DO20" s="609"/>
      <c r="DP20" s="610"/>
      <c r="DQ20" s="614">
        <v>12527775</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7199419</v>
      </c>
      <c r="S21" s="609"/>
      <c r="T21" s="609"/>
      <c r="U21" s="609"/>
      <c r="V21" s="609"/>
      <c r="W21" s="609"/>
      <c r="X21" s="609"/>
      <c r="Y21" s="610"/>
      <c r="Z21" s="646">
        <v>34.5</v>
      </c>
      <c r="AA21" s="646"/>
      <c r="AB21" s="646"/>
      <c r="AC21" s="646"/>
      <c r="AD21" s="647">
        <v>6465029</v>
      </c>
      <c r="AE21" s="647"/>
      <c r="AF21" s="647"/>
      <c r="AG21" s="647"/>
      <c r="AH21" s="647"/>
      <c r="AI21" s="647"/>
      <c r="AJ21" s="647"/>
      <c r="AK21" s="647"/>
      <c r="AL21" s="611">
        <v>61</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479</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6465029</v>
      </c>
      <c r="S22" s="609"/>
      <c r="T22" s="609"/>
      <c r="U22" s="609"/>
      <c r="V22" s="609"/>
      <c r="W22" s="609"/>
      <c r="X22" s="609"/>
      <c r="Y22" s="610"/>
      <c r="Z22" s="646">
        <v>31</v>
      </c>
      <c r="AA22" s="646"/>
      <c r="AB22" s="646"/>
      <c r="AC22" s="646"/>
      <c r="AD22" s="647">
        <v>6465029</v>
      </c>
      <c r="AE22" s="647"/>
      <c r="AF22" s="647"/>
      <c r="AG22" s="647"/>
      <c r="AH22" s="647"/>
      <c r="AI22" s="647"/>
      <c r="AJ22" s="647"/>
      <c r="AK22" s="647"/>
      <c r="AL22" s="611">
        <v>61</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734390</v>
      </c>
      <c r="S23" s="609"/>
      <c r="T23" s="609"/>
      <c r="U23" s="609"/>
      <c r="V23" s="609"/>
      <c r="W23" s="609"/>
      <c r="X23" s="609"/>
      <c r="Y23" s="610"/>
      <c r="Z23" s="646">
        <v>3.5</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9487801</v>
      </c>
      <c r="CS24" s="664"/>
      <c r="CT24" s="664"/>
      <c r="CU24" s="664"/>
      <c r="CV24" s="664"/>
      <c r="CW24" s="664"/>
      <c r="CX24" s="664"/>
      <c r="CY24" s="689"/>
      <c r="CZ24" s="690">
        <v>46.6</v>
      </c>
      <c r="DA24" s="672"/>
      <c r="DB24" s="672"/>
      <c r="DC24" s="692"/>
      <c r="DD24" s="688">
        <v>6538123</v>
      </c>
      <c r="DE24" s="664"/>
      <c r="DF24" s="664"/>
      <c r="DG24" s="664"/>
      <c r="DH24" s="664"/>
      <c r="DI24" s="664"/>
      <c r="DJ24" s="664"/>
      <c r="DK24" s="689"/>
      <c r="DL24" s="688">
        <v>5201936</v>
      </c>
      <c r="DM24" s="664"/>
      <c r="DN24" s="664"/>
      <c r="DO24" s="664"/>
      <c r="DP24" s="664"/>
      <c r="DQ24" s="664"/>
      <c r="DR24" s="664"/>
      <c r="DS24" s="664"/>
      <c r="DT24" s="664"/>
      <c r="DU24" s="664"/>
      <c r="DV24" s="689"/>
      <c r="DW24" s="690">
        <v>48.8</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11326709</v>
      </c>
      <c r="S25" s="609"/>
      <c r="T25" s="609"/>
      <c r="U25" s="609"/>
      <c r="V25" s="609"/>
      <c r="W25" s="609"/>
      <c r="X25" s="609"/>
      <c r="Y25" s="610"/>
      <c r="Z25" s="646">
        <v>54.3</v>
      </c>
      <c r="AA25" s="646"/>
      <c r="AB25" s="646"/>
      <c r="AC25" s="646"/>
      <c r="AD25" s="647">
        <v>10592319</v>
      </c>
      <c r="AE25" s="647"/>
      <c r="AF25" s="647"/>
      <c r="AG25" s="647"/>
      <c r="AH25" s="647"/>
      <c r="AI25" s="647"/>
      <c r="AJ25" s="647"/>
      <c r="AK25" s="647"/>
      <c r="AL25" s="611">
        <v>99.9</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2907555</v>
      </c>
      <c r="CS25" s="621"/>
      <c r="CT25" s="621"/>
      <c r="CU25" s="621"/>
      <c r="CV25" s="621"/>
      <c r="CW25" s="621"/>
      <c r="CX25" s="621"/>
      <c r="CY25" s="622"/>
      <c r="CZ25" s="611">
        <v>14.3</v>
      </c>
      <c r="DA25" s="623"/>
      <c r="DB25" s="623"/>
      <c r="DC25" s="624"/>
      <c r="DD25" s="614">
        <v>2634157</v>
      </c>
      <c r="DE25" s="621"/>
      <c r="DF25" s="621"/>
      <c r="DG25" s="621"/>
      <c r="DH25" s="621"/>
      <c r="DI25" s="621"/>
      <c r="DJ25" s="621"/>
      <c r="DK25" s="622"/>
      <c r="DL25" s="614">
        <v>2468059</v>
      </c>
      <c r="DM25" s="621"/>
      <c r="DN25" s="621"/>
      <c r="DO25" s="621"/>
      <c r="DP25" s="621"/>
      <c r="DQ25" s="621"/>
      <c r="DR25" s="621"/>
      <c r="DS25" s="621"/>
      <c r="DT25" s="621"/>
      <c r="DU25" s="621"/>
      <c r="DV25" s="622"/>
      <c r="DW25" s="611">
        <v>23.2</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2313</v>
      </c>
      <c r="S26" s="609"/>
      <c r="T26" s="609"/>
      <c r="U26" s="609"/>
      <c r="V26" s="609"/>
      <c r="W26" s="609"/>
      <c r="X26" s="609"/>
      <c r="Y26" s="610"/>
      <c r="Z26" s="646">
        <v>0</v>
      </c>
      <c r="AA26" s="646"/>
      <c r="AB26" s="646"/>
      <c r="AC26" s="646"/>
      <c r="AD26" s="647">
        <v>2313</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1742878</v>
      </c>
      <c r="CS26" s="609"/>
      <c r="CT26" s="609"/>
      <c r="CU26" s="609"/>
      <c r="CV26" s="609"/>
      <c r="CW26" s="609"/>
      <c r="CX26" s="609"/>
      <c r="CY26" s="610"/>
      <c r="CZ26" s="611">
        <v>8.6</v>
      </c>
      <c r="DA26" s="623"/>
      <c r="DB26" s="623"/>
      <c r="DC26" s="624"/>
      <c r="DD26" s="614">
        <v>1623918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61564</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3076098</v>
      </c>
      <c r="BH27" s="609"/>
      <c r="BI27" s="609"/>
      <c r="BJ27" s="609"/>
      <c r="BK27" s="609"/>
      <c r="BL27" s="609"/>
      <c r="BM27" s="609"/>
      <c r="BN27" s="610"/>
      <c r="BO27" s="646">
        <v>100</v>
      </c>
      <c r="BP27" s="646"/>
      <c r="BQ27" s="646"/>
      <c r="BR27" s="646"/>
      <c r="BS27" s="647">
        <v>24034</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4200400</v>
      </c>
      <c r="CS27" s="621"/>
      <c r="CT27" s="621"/>
      <c r="CU27" s="621"/>
      <c r="CV27" s="621"/>
      <c r="CW27" s="621"/>
      <c r="CX27" s="621"/>
      <c r="CY27" s="622"/>
      <c r="CZ27" s="611">
        <v>20.6</v>
      </c>
      <c r="DA27" s="623"/>
      <c r="DB27" s="623"/>
      <c r="DC27" s="624"/>
      <c r="DD27" s="614">
        <v>1525280</v>
      </c>
      <c r="DE27" s="621"/>
      <c r="DF27" s="621"/>
      <c r="DG27" s="621"/>
      <c r="DH27" s="621"/>
      <c r="DI27" s="621"/>
      <c r="DJ27" s="621"/>
      <c r="DK27" s="622"/>
      <c r="DL27" s="614">
        <v>934307</v>
      </c>
      <c r="DM27" s="621"/>
      <c r="DN27" s="621"/>
      <c r="DO27" s="621"/>
      <c r="DP27" s="621"/>
      <c r="DQ27" s="621"/>
      <c r="DR27" s="621"/>
      <c r="DS27" s="621"/>
      <c r="DT27" s="621"/>
      <c r="DU27" s="621"/>
      <c r="DV27" s="622"/>
      <c r="DW27" s="611">
        <v>8.8000000000000007</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423896</v>
      </c>
      <c r="S28" s="609"/>
      <c r="T28" s="609"/>
      <c r="U28" s="609"/>
      <c r="V28" s="609"/>
      <c r="W28" s="609"/>
      <c r="X28" s="609"/>
      <c r="Y28" s="610"/>
      <c r="Z28" s="646">
        <v>2</v>
      </c>
      <c r="AA28" s="646"/>
      <c r="AB28" s="646"/>
      <c r="AC28" s="646"/>
      <c r="AD28" s="647">
        <v>10801</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2379846</v>
      </c>
      <c r="CS28" s="609"/>
      <c r="CT28" s="609"/>
      <c r="CU28" s="609"/>
      <c r="CV28" s="609"/>
      <c r="CW28" s="609"/>
      <c r="CX28" s="609"/>
      <c r="CY28" s="610"/>
      <c r="CZ28" s="611">
        <v>11.7</v>
      </c>
      <c r="DA28" s="623"/>
      <c r="DB28" s="623"/>
      <c r="DC28" s="624"/>
      <c r="DD28" s="614">
        <v>2378686</v>
      </c>
      <c r="DE28" s="609"/>
      <c r="DF28" s="609"/>
      <c r="DG28" s="609"/>
      <c r="DH28" s="609"/>
      <c r="DI28" s="609"/>
      <c r="DJ28" s="609"/>
      <c r="DK28" s="610"/>
      <c r="DL28" s="614">
        <v>1799570</v>
      </c>
      <c r="DM28" s="609"/>
      <c r="DN28" s="609"/>
      <c r="DO28" s="609"/>
      <c r="DP28" s="609"/>
      <c r="DQ28" s="609"/>
      <c r="DR28" s="609"/>
      <c r="DS28" s="609"/>
      <c r="DT28" s="609"/>
      <c r="DU28" s="609"/>
      <c r="DV28" s="610"/>
      <c r="DW28" s="611">
        <v>16.899999999999999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42040</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2379846</v>
      </c>
      <c r="CS29" s="621"/>
      <c r="CT29" s="621"/>
      <c r="CU29" s="621"/>
      <c r="CV29" s="621"/>
      <c r="CW29" s="621"/>
      <c r="CX29" s="621"/>
      <c r="CY29" s="622"/>
      <c r="CZ29" s="611">
        <v>11.7</v>
      </c>
      <c r="DA29" s="623"/>
      <c r="DB29" s="623"/>
      <c r="DC29" s="624"/>
      <c r="DD29" s="614">
        <v>2378686</v>
      </c>
      <c r="DE29" s="621"/>
      <c r="DF29" s="621"/>
      <c r="DG29" s="621"/>
      <c r="DH29" s="621"/>
      <c r="DI29" s="621"/>
      <c r="DJ29" s="621"/>
      <c r="DK29" s="622"/>
      <c r="DL29" s="614">
        <v>1799570</v>
      </c>
      <c r="DM29" s="621"/>
      <c r="DN29" s="621"/>
      <c r="DO29" s="621"/>
      <c r="DP29" s="621"/>
      <c r="DQ29" s="621"/>
      <c r="DR29" s="621"/>
      <c r="DS29" s="621"/>
      <c r="DT29" s="621"/>
      <c r="DU29" s="621"/>
      <c r="DV29" s="622"/>
      <c r="DW29" s="611">
        <v>16.899999999999999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3206268</v>
      </c>
      <c r="S30" s="609"/>
      <c r="T30" s="609"/>
      <c r="U30" s="609"/>
      <c r="V30" s="609"/>
      <c r="W30" s="609"/>
      <c r="X30" s="609"/>
      <c r="Y30" s="610"/>
      <c r="Z30" s="646">
        <v>15.4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2326238</v>
      </c>
      <c r="CS30" s="609"/>
      <c r="CT30" s="609"/>
      <c r="CU30" s="609"/>
      <c r="CV30" s="609"/>
      <c r="CW30" s="609"/>
      <c r="CX30" s="609"/>
      <c r="CY30" s="610"/>
      <c r="CZ30" s="611">
        <v>11.4</v>
      </c>
      <c r="DA30" s="623"/>
      <c r="DB30" s="623"/>
      <c r="DC30" s="624"/>
      <c r="DD30" s="614">
        <v>2325082</v>
      </c>
      <c r="DE30" s="609"/>
      <c r="DF30" s="609"/>
      <c r="DG30" s="609"/>
      <c r="DH30" s="609"/>
      <c r="DI30" s="609"/>
      <c r="DJ30" s="609"/>
      <c r="DK30" s="610"/>
      <c r="DL30" s="614">
        <v>1745966</v>
      </c>
      <c r="DM30" s="609"/>
      <c r="DN30" s="609"/>
      <c r="DO30" s="609"/>
      <c r="DP30" s="609"/>
      <c r="DQ30" s="609"/>
      <c r="DR30" s="609"/>
      <c r="DS30" s="609"/>
      <c r="DT30" s="609"/>
      <c r="DU30" s="609"/>
      <c r="DV30" s="610"/>
      <c r="DW30" s="611">
        <v>16.399999999999999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568</v>
      </c>
      <c r="S31" s="609"/>
      <c r="T31" s="609"/>
      <c r="U31" s="609"/>
      <c r="V31" s="609"/>
      <c r="W31" s="609"/>
      <c r="X31" s="609"/>
      <c r="Y31" s="610"/>
      <c r="Z31" s="646">
        <v>0</v>
      </c>
      <c r="AA31" s="646"/>
      <c r="AB31" s="646"/>
      <c r="AC31" s="646"/>
      <c r="AD31" s="647">
        <v>568</v>
      </c>
      <c r="AE31" s="647"/>
      <c r="AF31" s="647"/>
      <c r="AG31" s="647"/>
      <c r="AH31" s="647"/>
      <c r="AI31" s="647"/>
      <c r="AJ31" s="647"/>
      <c r="AK31" s="647"/>
      <c r="AL31" s="611">
        <v>0</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98.3</v>
      </c>
      <c r="BN31" s="671"/>
      <c r="BO31" s="671"/>
      <c r="BP31" s="671"/>
      <c r="BQ31" s="673"/>
      <c r="BR31" s="670">
        <v>99.4</v>
      </c>
      <c r="BS31" s="671"/>
      <c r="BT31" s="671"/>
      <c r="BU31" s="671"/>
      <c r="BV31" s="671"/>
      <c r="BW31" s="671"/>
      <c r="BX31" s="672">
        <v>97.2</v>
      </c>
      <c r="BY31" s="671"/>
      <c r="BZ31" s="671"/>
      <c r="CA31" s="671"/>
      <c r="CB31" s="673"/>
      <c r="CD31" s="629"/>
      <c r="CE31" s="630"/>
      <c r="CF31" s="605" t="s">
        <v>300</v>
      </c>
      <c r="CG31" s="606"/>
      <c r="CH31" s="606"/>
      <c r="CI31" s="606"/>
      <c r="CJ31" s="606"/>
      <c r="CK31" s="606"/>
      <c r="CL31" s="606"/>
      <c r="CM31" s="606"/>
      <c r="CN31" s="606"/>
      <c r="CO31" s="606"/>
      <c r="CP31" s="606"/>
      <c r="CQ31" s="607"/>
      <c r="CR31" s="608">
        <v>53608</v>
      </c>
      <c r="CS31" s="621"/>
      <c r="CT31" s="621"/>
      <c r="CU31" s="621"/>
      <c r="CV31" s="621"/>
      <c r="CW31" s="621"/>
      <c r="CX31" s="621"/>
      <c r="CY31" s="622"/>
      <c r="CZ31" s="611">
        <v>0.3</v>
      </c>
      <c r="DA31" s="623"/>
      <c r="DB31" s="623"/>
      <c r="DC31" s="624"/>
      <c r="DD31" s="614">
        <v>53604</v>
      </c>
      <c r="DE31" s="621"/>
      <c r="DF31" s="621"/>
      <c r="DG31" s="621"/>
      <c r="DH31" s="621"/>
      <c r="DI31" s="621"/>
      <c r="DJ31" s="621"/>
      <c r="DK31" s="622"/>
      <c r="DL31" s="614">
        <v>53604</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1922698</v>
      </c>
      <c r="S32" s="609"/>
      <c r="T32" s="609"/>
      <c r="U32" s="609"/>
      <c r="V32" s="609"/>
      <c r="W32" s="609"/>
      <c r="X32" s="609"/>
      <c r="Y32" s="610"/>
      <c r="Z32" s="646">
        <v>9.1999999999999993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99.6</v>
      </c>
      <c r="BH32" s="621"/>
      <c r="BI32" s="621"/>
      <c r="BJ32" s="621"/>
      <c r="BK32" s="621"/>
      <c r="BL32" s="621"/>
      <c r="BM32" s="612">
        <v>98.7</v>
      </c>
      <c r="BN32" s="621"/>
      <c r="BO32" s="621"/>
      <c r="BP32" s="621"/>
      <c r="BQ32" s="644"/>
      <c r="BR32" s="674">
        <v>99.5</v>
      </c>
      <c r="BS32" s="621"/>
      <c r="BT32" s="621"/>
      <c r="BU32" s="621"/>
      <c r="BV32" s="621"/>
      <c r="BW32" s="621"/>
      <c r="BX32" s="612">
        <v>97.5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64781</v>
      </c>
      <c r="S33" s="609"/>
      <c r="T33" s="609"/>
      <c r="U33" s="609"/>
      <c r="V33" s="609"/>
      <c r="W33" s="609"/>
      <c r="X33" s="609"/>
      <c r="Y33" s="610"/>
      <c r="Z33" s="646">
        <v>0.3</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99.3</v>
      </c>
      <c r="BH33" s="593"/>
      <c r="BI33" s="593"/>
      <c r="BJ33" s="593"/>
      <c r="BK33" s="593"/>
      <c r="BL33" s="593"/>
      <c r="BM33" s="639">
        <v>97.8</v>
      </c>
      <c r="BN33" s="593"/>
      <c r="BO33" s="593"/>
      <c r="BP33" s="593"/>
      <c r="BQ33" s="656"/>
      <c r="BR33" s="669">
        <v>99.4</v>
      </c>
      <c r="BS33" s="593"/>
      <c r="BT33" s="593"/>
      <c r="BU33" s="593"/>
      <c r="BV33" s="593"/>
      <c r="BW33" s="593"/>
      <c r="BX33" s="639">
        <v>96.8</v>
      </c>
      <c r="BY33" s="593"/>
      <c r="BZ33" s="593"/>
      <c r="CA33" s="593"/>
      <c r="CB33" s="656"/>
      <c r="CD33" s="605" t="s">
        <v>307</v>
      </c>
      <c r="CE33" s="606"/>
      <c r="CF33" s="606"/>
      <c r="CG33" s="606"/>
      <c r="CH33" s="606"/>
      <c r="CI33" s="606"/>
      <c r="CJ33" s="606"/>
      <c r="CK33" s="606"/>
      <c r="CL33" s="606"/>
      <c r="CM33" s="606"/>
      <c r="CN33" s="606"/>
      <c r="CO33" s="606"/>
      <c r="CP33" s="606"/>
      <c r="CQ33" s="607"/>
      <c r="CR33" s="608">
        <v>9046141</v>
      </c>
      <c r="CS33" s="621"/>
      <c r="CT33" s="621"/>
      <c r="CU33" s="621"/>
      <c r="CV33" s="621"/>
      <c r="CW33" s="621"/>
      <c r="CX33" s="621"/>
      <c r="CY33" s="622"/>
      <c r="CZ33" s="611">
        <v>44.5</v>
      </c>
      <c r="DA33" s="623"/>
      <c r="DB33" s="623"/>
      <c r="DC33" s="624"/>
      <c r="DD33" s="614">
        <v>5828254</v>
      </c>
      <c r="DE33" s="621"/>
      <c r="DF33" s="621"/>
      <c r="DG33" s="621"/>
      <c r="DH33" s="621"/>
      <c r="DI33" s="621"/>
      <c r="DJ33" s="621"/>
      <c r="DK33" s="622"/>
      <c r="DL33" s="614">
        <v>4389048</v>
      </c>
      <c r="DM33" s="621"/>
      <c r="DN33" s="621"/>
      <c r="DO33" s="621"/>
      <c r="DP33" s="621"/>
      <c r="DQ33" s="621"/>
      <c r="DR33" s="621"/>
      <c r="DS33" s="621"/>
      <c r="DT33" s="621"/>
      <c r="DU33" s="621"/>
      <c r="DV33" s="622"/>
      <c r="DW33" s="611">
        <v>41.2</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939691</v>
      </c>
      <c r="S34" s="609"/>
      <c r="T34" s="609"/>
      <c r="U34" s="609"/>
      <c r="V34" s="609"/>
      <c r="W34" s="609"/>
      <c r="X34" s="609"/>
      <c r="Y34" s="610"/>
      <c r="Z34" s="646">
        <v>4.5</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2996041</v>
      </c>
      <c r="CS34" s="609"/>
      <c r="CT34" s="609"/>
      <c r="CU34" s="609"/>
      <c r="CV34" s="609"/>
      <c r="CW34" s="609"/>
      <c r="CX34" s="609"/>
      <c r="CY34" s="610"/>
      <c r="CZ34" s="611">
        <v>14.7</v>
      </c>
      <c r="DA34" s="623"/>
      <c r="DB34" s="623"/>
      <c r="DC34" s="624"/>
      <c r="DD34" s="614">
        <v>1388872</v>
      </c>
      <c r="DE34" s="609"/>
      <c r="DF34" s="609"/>
      <c r="DG34" s="609"/>
      <c r="DH34" s="609"/>
      <c r="DI34" s="609"/>
      <c r="DJ34" s="609"/>
      <c r="DK34" s="610"/>
      <c r="DL34" s="614">
        <v>1292887</v>
      </c>
      <c r="DM34" s="609"/>
      <c r="DN34" s="609"/>
      <c r="DO34" s="609"/>
      <c r="DP34" s="609"/>
      <c r="DQ34" s="609"/>
      <c r="DR34" s="609"/>
      <c r="DS34" s="609"/>
      <c r="DT34" s="609"/>
      <c r="DU34" s="609"/>
      <c r="DV34" s="610"/>
      <c r="DW34" s="611">
        <v>12.1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1048199</v>
      </c>
      <c r="S35" s="609"/>
      <c r="T35" s="609"/>
      <c r="U35" s="609"/>
      <c r="V35" s="609"/>
      <c r="W35" s="609"/>
      <c r="X35" s="609"/>
      <c r="Y35" s="610"/>
      <c r="Z35" s="646">
        <v>5</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117783</v>
      </c>
      <c r="CS35" s="621"/>
      <c r="CT35" s="621"/>
      <c r="CU35" s="621"/>
      <c r="CV35" s="621"/>
      <c r="CW35" s="621"/>
      <c r="CX35" s="621"/>
      <c r="CY35" s="622"/>
      <c r="CZ35" s="611">
        <v>0.6</v>
      </c>
      <c r="DA35" s="623"/>
      <c r="DB35" s="623"/>
      <c r="DC35" s="624"/>
      <c r="DD35" s="614">
        <v>79750</v>
      </c>
      <c r="DE35" s="621"/>
      <c r="DF35" s="621"/>
      <c r="DG35" s="621"/>
      <c r="DH35" s="621"/>
      <c r="DI35" s="621"/>
      <c r="DJ35" s="621"/>
      <c r="DK35" s="622"/>
      <c r="DL35" s="614">
        <v>79750</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842867</v>
      </c>
      <c r="S36" s="609"/>
      <c r="T36" s="609"/>
      <c r="U36" s="609"/>
      <c r="V36" s="609"/>
      <c r="W36" s="609"/>
      <c r="X36" s="609"/>
      <c r="Y36" s="610"/>
      <c r="Z36" s="646">
        <v>4</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2553055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44550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2857598</v>
      </c>
      <c r="CS36" s="609"/>
      <c r="CT36" s="609"/>
      <c r="CU36" s="609"/>
      <c r="CV36" s="609"/>
      <c r="CW36" s="609"/>
      <c r="CX36" s="609"/>
      <c r="CY36" s="610"/>
      <c r="CZ36" s="611">
        <v>14</v>
      </c>
      <c r="DA36" s="623"/>
      <c r="DB36" s="623"/>
      <c r="DC36" s="624"/>
      <c r="DD36" s="614">
        <v>2119514</v>
      </c>
      <c r="DE36" s="609"/>
      <c r="DF36" s="609"/>
      <c r="DG36" s="609"/>
      <c r="DH36" s="609"/>
      <c r="DI36" s="609"/>
      <c r="DJ36" s="609"/>
      <c r="DK36" s="610"/>
      <c r="DL36" s="614">
        <v>1626990</v>
      </c>
      <c r="DM36" s="609"/>
      <c r="DN36" s="609"/>
      <c r="DO36" s="609"/>
      <c r="DP36" s="609"/>
      <c r="DQ36" s="609"/>
      <c r="DR36" s="609"/>
      <c r="DS36" s="609"/>
      <c r="DT36" s="609"/>
      <c r="DU36" s="609"/>
      <c r="DV36" s="610"/>
      <c r="DW36" s="611">
        <v>15.3</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209121</v>
      </c>
      <c r="S37" s="609"/>
      <c r="T37" s="609"/>
      <c r="U37" s="609"/>
      <c r="V37" s="609"/>
      <c r="W37" s="609"/>
      <c r="X37" s="609"/>
      <c r="Y37" s="610"/>
      <c r="Z37" s="646">
        <v>1</v>
      </c>
      <c r="AA37" s="646"/>
      <c r="AB37" s="646"/>
      <c r="AC37" s="646"/>
      <c r="AD37" s="647">
        <v>244</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527143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-11743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1013840</v>
      </c>
      <c r="CS37" s="621"/>
      <c r="CT37" s="621"/>
      <c r="CU37" s="621"/>
      <c r="CV37" s="621"/>
      <c r="CW37" s="621"/>
      <c r="CX37" s="621"/>
      <c r="CY37" s="622"/>
      <c r="CZ37" s="611">
        <v>5</v>
      </c>
      <c r="DA37" s="623"/>
      <c r="DB37" s="623"/>
      <c r="DC37" s="624"/>
      <c r="DD37" s="614">
        <v>932140</v>
      </c>
      <c r="DE37" s="621"/>
      <c r="DF37" s="621"/>
      <c r="DG37" s="621"/>
      <c r="DH37" s="621"/>
      <c r="DI37" s="621"/>
      <c r="DJ37" s="621"/>
      <c r="DK37" s="622"/>
      <c r="DL37" s="614">
        <v>908575</v>
      </c>
      <c r="DM37" s="621"/>
      <c r="DN37" s="621"/>
      <c r="DO37" s="621"/>
      <c r="DP37" s="621"/>
      <c r="DQ37" s="621"/>
      <c r="DR37" s="621"/>
      <c r="DS37" s="621"/>
      <c r="DT37" s="621"/>
      <c r="DU37" s="621"/>
      <c r="DV37" s="622"/>
      <c r="DW37" s="611">
        <v>8.5</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756095</v>
      </c>
      <c r="S38" s="609"/>
      <c r="T38" s="609"/>
      <c r="U38" s="609"/>
      <c r="V38" s="609"/>
      <c r="W38" s="609"/>
      <c r="X38" s="609"/>
      <c r="Y38" s="610"/>
      <c r="Z38" s="646">
        <v>3.6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327553</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3862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1736901</v>
      </c>
      <c r="CS38" s="609"/>
      <c r="CT38" s="609"/>
      <c r="CU38" s="609"/>
      <c r="CV38" s="609"/>
      <c r="CW38" s="609"/>
      <c r="CX38" s="609"/>
      <c r="CY38" s="610"/>
      <c r="CZ38" s="611">
        <v>8.5</v>
      </c>
      <c r="DA38" s="623"/>
      <c r="DB38" s="623"/>
      <c r="DC38" s="624"/>
      <c r="DD38" s="614">
        <v>1437030</v>
      </c>
      <c r="DE38" s="609"/>
      <c r="DF38" s="609"/>
      <c r="DG38" s="609"/>
      <c r="DH38" s="609"/>
      <c r="DI38" s="609"/>
      <c r="DJ38" s="609"/>
      <c r="DK38" s="610"/>
      <c r="DL38" s="614">
        <v>1322727</v>
      </c>
      <c r="DM38" s="609"/>
      <c r="DN38" s="609"/>
      <c r="DO38" s="609"/>
      <c r="DP38" s="609"/>
      <c r="DQ38" s="609"/>
      <c r="DR38" s="609"/>
      <c r="DS38" s="609"/>
      <c r="DT38" s="609"/>
      <c r="DU38" s="609"/>
      <c r="DV38" s="610"/>
      <c r="DW38" s="611">
        <v>12.4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82867</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5876</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1092683</v>
      </c>
      <c r="CS39" s="621"/>
      <c r="CT39" s="621"/>
      <c r="CU39" s="621"/>
      <c r="CV39" s="621"/>
      <c r="CW39" s="621"/>
      <c r="CX39" s="621"/>
      <c r="CY39" s="622"/>
      <c r="CZ39" s="611">
        <v>5.4</v>
      </c>
      <c r="DA39" s="623"/>
      <c r="DB39" s="623"/>
      <c r="DC39" s="624"/>
      <c r="DD39" s="614">
        <v>587953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53595</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94</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245135</v>
      </c>
      <c r="CS40" s="609"/>
      <c r="CT40" s="609"/>
      <c r="CU40" s="609"/>
      <c r="CV40" s="609"/>
      <c r="CW40" s="609"/>
      <c r="CX40" s="609"/>
      <c r="CY40" s="610"/>
      <c r="CZ40" s="611">
        <v>1.2</v>
      </c>
      <c r="DA40" s="623"/>
      <c r="DB40" s="623"/>
      <c r="DC40" s="624"/>
      <c r="DD40" s="614">
        <v>215135</v>
      </c>
      <c r="DE40" s="609"/>
      <c r="DF40" s="609"/>
      <c r="DG40" s="609"/>
      <c r="DH40" s="609"/>
      <c r="DI40" s="609"/>
      <c r="DJ40" s="609"/>
      <c r="DK40" s="610"/>
      <c r="DL40" s="614">
        <v>66694</v>
      </c>
      <c r="DM40" s="609"/>
      <c r="DN40" s="609"/>
      <c r="DO40" s="609"/>
      <c r="DP40" s="609"/>
      <c r="DQ40" s="609"/>
      <c r="DR40" s="609"/>
      <c r="DS40" s="609"/>
      <c r="DT40" s="609"/>
      <c r="DU40" s="609"/>
      <c r="DV40" s="610"/>
      <c r="DW40" s="611">
        <v>0.6</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20846810</v>
      </c>
      <c r="S41" s="633"/>
      <c r="T41" s="633"/>
      <c r="U41" s="633"/>
      <c r="V41" s="633"/>
      <c r="W41" s="633"/>
      <c r="X41" s="633"/>
      <c r="Y41" s="636"/>
      <c r="Z41" s="637">
        <v>100</v>
      </c>
      <c r="AA41" s="637"/>
      <c r="AB41" s="637"/>
      <c r="AC41" s="637"/>
      <c r="AD41" s="638">
        <v>10606245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333073</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1282419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463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1814791</v>
      </c>
      <c r="CS42" s="621"/>
      <c r="CT42" s="621"/>
      <c r="CU42" s="621"/>
      <c r="CV42" s="621"/>
      <c r="CW42" s="621"/>
      <c r="CX42" s="621"/>
      <c r="CY42" s="622"/>
      <c r="CZ42" s="611">
        <v>8.9</v>
      </c>
      <c r="DA42" s="623"/>
      <c r="DB42" s="623"/>
      <c r="DC42" s="624"/>
      <c r="DD42" s="614">
        <v>161398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32488</v>
      </c>
      <c r="CS43" s="621"/>
      <c r="CT43" s="621"/>
      <c r="CU43" s="621"/>
      <c r="CV43" s="621"/>
      <c r="CW43" s="621"/>
      <c r="CX43" s="621"/>
      <c r="CY43" s="622"/>
      <c r="CZ43" s="611">
        <v>0.2</v>
      </c>
      <c r="DA43" s="623"/>
      <c r="DB43" s="623"/>
      <c r="DC43" s="624"/>
      <c r="DD43" s="614">
        <v>21007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1492959</v>
      </c>
      <c r="CS44" s="609"/>
      <c r="CT44" s="609"/>
      <c r="CU44" s="609"/>
      <c r="CV44" s="609"/>
      <c r="CW44" s="609"/>
      <c r="CX44" s="609"/>
      <c r="CY44" s="610"/>
      <c r="CZ44" s="611">
        <v>7.3</v>
      </c>
      <c r="DA44" s="612"/>
      <c r="DB44" s="612"/>
      <c r="DC44" s="613"/>
      <c r="DD44" s="614">
        <v>116658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388531</v>
      </c>
      <c r="CS45" s="621"/>
      <c r="CT45" s="621"/>
      <c r="CU45" s="621"/>
      <c r="CV45" s="621"/>
      <c r="CW45" s="621"/>
      <c r="CX45" s="621"/>
      <c r="CY45" s="622"/>
      <c r="CZ45" s="611">
        <v>1.9</v>
      </c>
      <c r="DA45" s="623"/>
      <c r="DB45" s="623"/>
      <c r="DC45" s="624"/>
      <c r="DD45" s="614">
        <v>35685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790842</v>
      </c>
      <c r="CS46" s="609"/>
      <c r="CT46" s="609"/>
      <c r="CU46" s="609"/>
      <c r="CV46" s="609"/>
      <c r="CW46" s="609"/>
      <c r="CX46" s="609"/>
      <c r="CY46" s="610"/>
      <c r="CZ46" s="611">
        <v>3.9</v>
      </c>
      <c r="DA46" s="612"/>
      <c r="DB46" s="612"/>
      <c r="DC46" s="613"/>
      <c r="DD46" s="614">
        <v>74763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321832</v>
      </c>
      <c r="CS47" s="621"/>
      <c r="CT47" s="621"/>
      <c r="CU47" s="621"/>
      <c r="CV47" s="621"/>
      <c r="CW47" s="621"/>
      <c r="CX47" s="621"/>
      <c r="CY47" s="622"/>
      <c r="CZ47" s="611">
        <v>1.6</v>
      </c>
      <c r="DA47" s="623"/>
      <c r="DB47" s="623"/>
      <c r="DC47" s="624"/>
      <c r="DD47" s="614">
        <v>44740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20348733</v>
      </c>
      <c r="CS49" s="593"/>
      <c r="CT49" s="593"/>
      <c r="CU49" s="593"/>
      <c r="CV49" s="593"/>
      <c r="CW49" s="593"/>
      <c r="CX49" s="593"/>
      <c r="CY49" s="594"/>
      <c r="CZ49" s="595">
        <v>100</v>
      </c>
      <c r="DA49" s="596"/>
      <c r="DB49" s="596"/>
      <c r="DC49" s="597"/>
      <c r="DD49" s="598">
        <v>12527775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ZdxgGPG1nLGkhpVJw/uavNOvlgqfoPnRKGGbsQsFmHSorLOD9PzUA9KOcxByCniIqSj/8Facn5Svm3l+vlBVw==" saltValue="9X7ayrIvWhKugi54y/re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8" sqref="B8:P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20364</v>
      </c>
      <c r="R7" s="1090"/>
      <c r="S7" s="1090"/>
      <c r="T7" s="1090"/>
      <c r="U7" s="1090"/>
      <c r="V7" s="1090">
        <v>19888</v>
      </c>
      <c r="W7" s="1090"/>
      <c r="X7" s="1090"/>
      <c r="Y7" s="1090"/>
      <c r="Z7" s="1090"/>
      <c r="AA7" s="1090">
        <v>477</v>
      </c>
      <c r="AB7" s="1090"/>
      <c r="AC7" s="1090"/>
      <c r="AD7" s="1090"/>
      <c r="AE7" s="1091"/>
      <c r="AF7" s="1092">
        <v>325</v>
      </c>
      <c r="AG7" s="1093"/>
      <c r="AH7" s="1093"/>
      <c r="AI7" s="1093"/>
      <c r="AJ7" s="1094"/>
      <c r="AK7" s="1095">
        <v>1028</v>
      </c>
      <c r="AL7" s="1096"/>
      <c r="AM7" s="1096"/>
      <c r="AN7" s="1096"/>
      <c r="AO7" s="1096"/>
      <c r="AP7" s="1096">
        <v>16178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572</v>
      </c>
      <c r="BT7" s="1087"/>
      <c r="BU7" s="1087"/>
      <c r="BV7" s="1087"/>
      <c r="BW7" s="1087"/>
      <c r="BX7" s="1087"/>
      <c r="BY7" s="1087"/>
      <c r="BZ7" s="1087"/>
      <c r="CA7" s="1087"/>
      <c r="CB7" s="1087"/>
      <c r="CC7" s="1087"/>
      <c r="CD7" s="1087"/>
      <c r="CE7" s="1087"/>
      <c r="CF7" s="1087"/>
      <c r="CG7" s="1099"/>
      <c r="CH7" s="1083">
        <v>26</v>
      </c>
      <c r="CI7" s="1084"/>
      <c r="CJ7" s="1084"/>
      <c r="CK7" s="1084"/>
      <c r="CL7" s="1085"/>
      <c r="CM7" s="1083">
        <v>148</v>
      </c>
      <c r="CN7" s="1084"/>
      <c r="CO7" s="1084"/>
      <c r="CP7" s="1084"/>
      <c r="CQ7" s="1085"/>
      <c r="CR7" s="1083">
        <v>2</v>
      </c>
      <c r="CS7" s="1084"/>
      <c r="CT7" s="1084"/>
      <c r="CU7" s="1084"/>
      <c r="CV7" s="1085"/>
      <c r="CW7" s="1083" t="s">
        <v>567</v>
      </c>
      <c r="CX7" s="1084"/>
      <c r="CY7" s="1084"/>
      <c r="CZ7" s="1084"/>
      <c r="DA7" s="1085"/>
      <c r="DB7" s="1083" t="s">
        <v>567</v>
      </c>
      <c r="DC7" s="1084"/>
      <c r="DD7" s="1084"/>
      <c r="DE7" s="1084"/>
      <c r="DF7" s="1085"/>
      <c r="DG7" s="1083" t="s">
        <v>567</v>
      </c>
      <c r="DH7" s="1084"/>
      <c r="DI7" s="1084"/>
      <c r="DJ7" s="1084"/>
      <c r="DK7" s="1085"/>
      <c r="DL7" s="1083" t="s">
        <v>567</v>
      </c>
      <c r="DM7" s="1084"/>
      <c r="DN7" s="1084"/>
      <c r="DO7" s="1084"/>
      <c r="DP7" s="1085"/>
      <c r="DQ7" s="1083" t="s">
        <v>567</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541</v>
      </c>
      <c r="R8" s="1026"/>
      <c r="S8" s="1026"/>
      <c r="T8" s="1026"/>
      <c r="U8" s="1026"/>
      <c r="V8" s="1026">
        <v>520</v>
      </c>
      <c r="W8" s="1026"/>
      <c r="X8" s="1026"/>
      <c r="Y8" s="1026"/>
      <c r="Z8" s="1026"/>
      <c r="AA8" s="1026">
        <v>21</v>
      </c>
      <c r="AB8" s="1026"/>
      <c r="AC8" s="1026"/>
      <c r="AD8" s="1026"/>
      <c r="AE8" s="1027"/>
      <c r="AF8" s="1022">
        <v>10</v>
      </c>
      <c r="AG8" s="1023"/>
      <c r="AH8" s="1023"/>
      <c r="AI8" s="1023"/>
      <c r="AJ8" s="1024"/>
      <c r="AK8" s="1067">
        <v>73</v>
      </c>
      <c r="AL8" s="1068"/>
      <c r="AM8" s="1068"/>
      <c r="AN8" s="1068"/>
      <c r="AO8" s="1068"/>
      <c r="AP8" s="1068">
        <v>1819</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573</v>
      </c>
      <c r="BT8" s="980"/>
      <c r="BU8" s="980"/>
      <c r="BV8" s="980"/>
      <c r="BW8" s="980"/>
      <c r="BX8" s="980"/>
      <c r="BY8" s="980"/>
      <c r="BZ8" s="980"/>
      <c r="CA8" s="980"/>
      <c r="CB8" s="980"/>
      <c r="CC8" s="980"/>
      <c r="CD8" s="980"/>
      <c r="CE8" s="980"/>
      <c r="CF8" s="980"/>
      <c r="CG8" s="1001"/>
      <c r="CH8" s="976">
        <v>1</v>
      </c>
      <c r="CI8" s="977"/>
      <c r="CJ8" s="977"/>
      <c r="CK8" s="977"/>
      <c r="CL8" s="978"/>
      <c r="CM8" s="976">
        <v>252</v>
      </c>
      <c r="CN8" s="977"/>
      <c r="CO8" s="977"/>
      <c r="CP8" s="977"/>
      <c r="CQ8" s="978"/>
      <c r="CR8" s="976">
        <v>18</v>
      </c>
      <c r="CS8" s="977"/>
      <c r="CT8" s="977"/>
      <c r="CU8" s="977"/>
      <c r="CV8" s="978"/>
      <c r="CW8" s="976">
        <v>5</v>
      </c>
      <c r="CX8" s="977"/>
      <c r="CY8" s="977"/>
      <c r="CZ8" s="977"/>
      <c r="DA8" s="978"/>
      <c r="DB8" s="976" t="s">
        <v>567</v>
      </c>
      <c r="DC8" s="977"/>
      <c r="DD8" s="977"/>
      <c r="DE8" s="977"/>
      <c r="DF8" s="978"/>
      <c r="DG8" s="976" t="s">
        <v>567</v>
      </c>
      <c r="DH8" s="977"/>
      <c r="DI8" s="977"/>
      <c r="DJ8" s="977"/>
      <c r="DK8" s="978"/>
      <c r="DL8" s="976" t="s">
        <v>567</v>
      </c>
      <c r="DM8" s="977"/>
      <c r="DN8" s="977"/>
      <c r="DO8" s="977"/>
      <c r="DP8" s="978"/>
      <c r="DQ8" s="976" t="s">
        <v>567</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574</v>
      </c>
      <c r="BT9" s="980"/>
      <c r="BU9" s="980"/>
      <c r="BV9" s="980"/>
      <c r="BW9" s="980"/>
      <c r="BX9" s="980"/>
      <c r="BY9" s="980"/>
      <c r="BZ9" s="980"/>
      <c r="CA9" s="980"/>
      <c r="CB9" s="980"/>
      <c r="CC9" s="980"/>
      <c r="CD9" s="980"/>
      <c r="CE9" s="980"/>
      <c r="CF9" s="980"/>
      <c r="CG9" s="1001"/>
      <c r="CH9" s="976">
        <v>3</v>
      </c>
      <c r="CI9" s="977"/>
      <c r="CJ9" s="977"/>
      <c r="CK9" s="977"/>
      <c r="CL9" s="978"/>
      <c r="CM9" s="976">
        <v>56</v>
      </c>
      <c r="CN9" s="977"/>
      <c r="CO9" s="977"/>
      <c r="CP9" s="977"/>
      <c r="CQ9" s="978"/>
      <c r="CR9" s="976">
        <v>3</v>
      </c>
      <c r="CS9" s="977"/>
      <c r="CT9" s="977"/>
      <c r="CU9" s="977"/>
      <c r="CV9" s="978"/>
      <c r="CW9" s="976" t="s">
        <v>567</v>
      </c>
      <c r="CX9" s="977"/>
      <c r="CY9" s="977"/>
      <c r="CZ9" s="977"/>
      <c r="DA9" s="978"/>
      <c r="DB9" s="976" t="s">
        <v>567</v>
      </c>
      <c r="DC9" s="977"/>
      <c r="DD9" s="977"/>
      <c r="DE9" s="977"/>
      <c r="DF9" s="978"/>
      <c r="DG9" s="976" t="s">
        <v>567</v>
      </c>
      <c r="DH9" s="977"/>
      <c r="DI9" s="977"/>
      <c r="DJ9" s="977"/>
      <c r="DK9" s="978"/>
      <c r="DL9" s="976" t="s">
        <v>567</v>
      </c>
      <c r="DM9" s="977"/>
      <c r="DN9" s="977"/>
      <c r="DO9" s="977"/>
      <c r="DP9" s="978"/>
      <c r="DQ9" s="976" t="s">
        <v>567</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570</v>
      </c>
      <c r="BT10" s="980"/>
      <c r="BU10" s="980"/>
      <c r="BV10" s="980"/>
      <c r="BW10" s="980"/>
      <c r="BX10" s="980"/>
      <c r="BY10" s="980"/>
      <c r="BZ10" s="980"/>
      <c r="CA10" s="980"/>
      <c r="CB10" s="980"/>
      <c r="CC10" s="980"/>
      <c r="CD10" s="980"/>
      <c r="CE10" s="980"/>
      <c r="CF10" s="980"/>
      <c r="CG10" s="1001"/>
      <c r="CH10" s="976">
        <v>-160</v>
      </c>
      <c r="CI10" s="977"/>
      <c r="CJ10" s="977"/>
      <c r="CK10" s="977"/>
      <c r="CL10" s="978"/>
      <c r="CM10" s="976">
        <v>2234</v>
      </c>
      <c r="CN10" s="977"/>
      <c r="CO10" s="977"/>
      <c r="CP10" s="977"/>
      <c r="CQ10" s="978"/>
      <c r="CR10" s="976">
        <v>18</v>
      </c>
      <c r="CS10" s="977"/>
      <c r="CT10" s="977"/>
      <c r="CU10" s="977"/>
      <c r="CV10" s="978"/>
      <c r="CW10" s="976">
        <v>1</v>
      </c>
      <c r="CX10" s="977"/>
      <c r="CY10" s="977"/>
      <c r="CZ10" s="977"/>
      <c r="DA10" s="978"/>
      <c r="DB10" s="976" t="s">
        <v>567</v>
      </c>
      <c r="DC10" s="977"/>
      <c r="DD10" s="977"/>
      <c r="DE10" s="977"/>
      <c r="DF10" s="978"/>
      <c r="DG10" s="976" t="s">
        <v>567</v>
      </c>
      <c r="DH10" s="977"/>
      <c r="DI10" s="977"/>
      <c r="DJ10" s="977"/>
      <c r="DK10" s="978"/>
      <c r="DL10" s="976" t="s">
        <v>567</v>
      </c>
      <c r="DM10" s="977"/>
      <c r="DN10" s="977"/>
      <c r="DO10" s="977"/>
      <c r="DP10" s="978"/>
      <c r="DQ10" s="976" t="s">
        <v>567</v>
      </c>
      <c r="DR10" s="977"/>
      <c r="DS10" s="977"/>
      <c r="DT10" s="977"/>
      <c r="DU10" s="978"/>
      <c r="DV10" s="979" t="s">
        <v>571</v>
      </c>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20847</v>
      </c>
      <c r="R23" s="1048"/>
      <c r="S23" s="1048"/>
      <c r="T23" s="1048"/>
      <c r="U23" s="1048"/>
      <c r="V23" s="1048">
        <v>20349</v>
      </c>
      <c r="W23" s="1048"/>
      <c r="X23" s="1048"/>
      <c r="Y23" s="1048"/>
      <c r="Z23" s="1048"/>
      <c r="AA23" s="1048">
        <v>498</v>
      </c>
      <c r="AB23" s="1048"/>
      <c r="AC23" s="1048"/>
      <c r="AD23" s="1048"/>
      <c r="AE23" s="1055"/>
      <c r="AF23" s="1056">
        <v>335</v>
      </c>
      <c r="AG23" s="1048"/>
      <c r="AH23" s="1048"/>
      <c r="AI23" s="1048"/>
      <c r="AJ23" s="1057"/>
      <c r="AK23" s="1058"/>
      <c r="AL23" s="1059"/>
      <c r="AM23" s="1059"/>
      <c r="AN23" s="1059"/>
      <c r="AO23" s="1059"/>
      <c r="AP23" s="1048">
        <v>17997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3794</v>
      </c>
      <c r="R28" s="1038"/>
      <c r="S28" s="1038"/>
      <c r="T28" s="1038"/>
      <c r="U28" s="1038"/>
      <c r="V28" s="1038">
        <v>3750</v>
      </c>
      <c r="W28" s="1038"/>
      <c r="X28" s="1038"/>
      <c r="Y28" s="1038"/>
      <c r="Z28" s="1038"/>
      <c r="AA28" s="1038">
        <v>45</v>
      </c>
      <c r="AB28" s="1038"/>
      <c r="AC28" s="1038"/>
      <c r="AD28" s="1038"/>
      <c r="AE28" s="1039"/>
      <c r="AF28" s="1040">
        <v>45</v>
      </c>
      <c r="AG28" s="1038"/>
      <c r="AH28" s="1038"/>
      <c r="AI28" s="1038"/>
      <c r="AJ28" s="1041"/>
      <c r="AK28" s="1029">
        <v>333</v>
      </c>
      <c r="AL28" s="1030"/>
      <c r="AM28" s="1030"/>
      <c r="AN28" s="1030"/>
      <c r="AO28" s="1030"/>
      <c r="AP28" s="1030" t="s">
        <v>550</v>
      </c>
      <c r="AQ28" s="1030"/>
      <c r="AR28" s="1030"/>
      <c r="AS28" s="1030"/>
      <c r="AT28" s="1030"/>
      <c r="AU28" s="1030" t="s">
        <v>550</v>
      </c>
      <c r="AV28" s="1030"/>
      <c r="AW28" s="1030"/>
      <c r="AX28" s="1030"/>
      <c r="AY28" s="1030"/>
      <c r="AZ28" s="1031" t="s">
        <v>550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3865</v>
      </c>
      <c r="R29" s="1026"/>
      <c r="S29" s="1026"/>
      <c r="T29" s="1026"/>
      <c r="U29" s="1026"/>
      <c r="V29" s="1026">
        <v>3719</v>
      </c>
      <c r="W29" s="1026"/>
      <c r="X29" s="1026"/>
      <c r="Y29" s="1026"/>
      <c r="Z29" s="1026"/>
      <c r="AA29" s="1026">
        <v>146</v>
      </c>
      <c r="AB29" s="1026"/>
      <c r="AC29" s="1026"/>
      <c r="AD29" s="1026"/>
      <c r="AE29" s="1027"/>
      <c r="AF29" s="1022">
        <v>146</v>
      </c>
      <c r="AG29" s="1023"/>
      <c r="AH29" s="1023"/>
      <c r="AI29" s="1023"/>
      <c r="AJ29" s="1024"/>
      <c r="AK29" s="967">
        <v>568</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490</v>
      </c>
      <c r="R30" s="1026"/>
      <c r="S30" s="1026"/>
      <c r="T30" s="1026"/>
      <c r="U30" s="1026"/>
      <c r="V30" s="1026">
        <v>488</v>
      </c>
      <c r="W30" s="1026"/>
      <c r="X30" s="1026"/>
      <c r="Y30" s="1026"/>
      <c r="Z30" s="1026"/>
      <c r="AA30" s="1026">
        <v>2</v>
      </c>
      <c r="AB30" s="1026"/>
      <c r="AC30" s="1026"/>
      <c r="AD30" s="1026"/>
      <c r="AE30" s="1027"/>
      <c r="AF30" s="1022">
        <v>2</v>
      </c>
      <c r="AG30" s="1023"/>
      <c r="AH30" s="1023"/>
      <c r="AI30" s="1023"/>
      <c r="AJ30" s="1024"/>
      <c r="AK30" s="967">
        <v>157</v>
      </c>
      <c r="AL30" s="958"/>
      <c r="AM30" s="958"/>
      <c r="AN30" s="958"/>
      <c r="AO30" s="958"/>
      <c r="AP30" s="958" t="s">
        <v>550</v>
      </c>
      <c r="AQ30" s="958"/>
      <c r="AR30" s="958"/>
      <c r="AS30" s="958"/>
      <c r="AT30" s="958"/>
      <c r="AU30" s="958" t="s">
        <v>550</v>
      </c>
      <c r="AV30" s="958"/>
      <c r="AW30" s="958"/>
      <c r="AX30" s="958"/>
      <c r="AY30" s="958"/>
      <c r="AZ30" s="1028" t="s">
        <v>550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538</v>
      </c>
      <c r="R31" s="1026"/>
      <c r="S31" s="1026"/>
      <c r="T31" s="1026"/>
      <c r="U31" s="1026"/>
      <c r="V31" s="1026">
        <v>522</v>
      </c>
      <c r="W31" s="1026"/>
      <c r="X31" s="1026"/>
      <c r="Y31" s="1026"/>
      <c r="Z31" s="1026"/>
      <c r="AA31" s="1026">
        <v>15</v>
      </c>
      <c r="AB31" s="1026"/>
      <c r="AC31" s="1026"/>
      <c r="AD31" s="1026"/>
      <c r="AE31" s="1027"/>
      <c r="AF31" s="1022">
        <v>354</v>
      </c>
      <c r="AG31" s="1023"/>
      <c r="AH31" s="1023"/>
      <c r="AI31" s="1023"/>
      <c r="AJ31" s="1024"/>
      <c r="AK31" s="967">
        <v>83</v>
      </c>
      <c r="AL31" s="958"/>
      <c r="AM31" s="958"/>
      <c r="AN31" s="958"/>
      <c r="AO31" s="958"/>
      <c r="AP31" s="958">
        <v>1520</v>
      </c>
      <c r="AQ31" s="958"/>
      <c r="AR31" s="958"/>
      <c r="AS31" s="958"/>
      <c r="AT31" s="958"/>
      <c r="AU31" s="958">
        <v>262</v>
      </c>
      <c r="AV31" s="958"/>
      <c r="AW31" s="958"/>
      <c r="AX31" s="958"/>
      <c r="AY31" s="958"/>
      <c r="AZ31" s="1028" t="s">
        <v>550</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394</v>
      </c>
      <c r="C32" s="1018"/>
      <c r="D32" s="1018"/>
      <c r="E32" s="1018"/>
      <c r="F32" s="1018"/>
      <c r="G32" s="1018"/>
      <c r="H32" s="1018"/>
      <c r="I32" s="1018"/>
      <c r="J32" s="1018"/>
      <c r="K32" s="1018"/>
      <c r="L32" s="1018"/>
      <c r="M32" s="1018"/>
      <c r="N32" s="1018"/>
      <c r="O32" s="1018"/>
      <c r="P32" s="1019"/>
      <c r="Q32" s="1025">
        <v>18</v>
      </c>
      <c r="R32" s="1026"/>
      <c r="S32" s="1026"/>
      <c r="T32" s="1026"/>
      <c r="U32" s="1026"/>
      <c r="V32" s="1026">
        <v>9</v>
      </c>
      <c r="W32" s="1026"/>
      <c r="X32" s="1026"/>
      <c r="Y32" s="1026"/>
      <c r="Z32" s="1026"/>
      <c r="AA32" s="1026">
        <v>9</v>
      </c>
      <c r="AB32" s="1026"/>
      <c r="AC32" s="1026"/>
      <c r="AD32" s="1026"/>
      <c r="AE32" s="1027"/>
      <c r="AF32" s="1022">
        <v>12</v>
      </c>
      <c r="AG32" s="1023"/>
      <c r="AH32" s="1023"/>
      <c r="AI32" s="1023"/>
      <c r="AJ32" s="1024"/>
      <c r="AK32" s="967" t="s">
        <v>567</v>
      </c>
      <c r="AL32" s="958"/>
      <c r="AM32" s="958"/>
      <c r="AN32" s="958"/>
      <c r="AO32" s="958"/>
      <c r="AP32" s="958">
        <v>52</v>
      </c>
      <c r="AQ32" s="958"/>
      <c r="AR32" s="958"/>
      <c r="AS32" s="958"/>
      <c r="AT32" s="958"/>
      <c r="AU32" s="958" t="s">
        <v>550</v>
      </c>
      <c r="AV32" s="958"/>
      <c r="AW32" s="958"/>
      <c r="AX32" s="958"/>
      <c r="AY32" s="958"/>
      <c r="AZ32" s="1028" t="s">
        <v>550</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395</v>
      </c>
      <c r="C33" s="1018"/>
      <c r="D33" s="1018"/>
      <c r="E33" s="1018"/>
      <c r="F33" s="1018"/>
      <c r="G33" s="1018"/>
      <c r="H33" s="1018"/>
      <c r="I33" s="1018"/>
      <c r="J33" s="1018"/>
      <c r="K33" s="1018"/>
      <c r="L33" s="1018"/>
      <c r="M33" s="1018"/>
      <c r="N33" s="1018"/>
      <c r="O33" s="1018"/>
      <c r="P33" s="1019"/>
      <c r="Q33" s="1025">
        <v>606</v>
      </c>
      <c r="R33" s="1026"/>
      <c r="S33" s="1026"/>
      <c r="T33" s="1026"/>
      <c r="U33" s="1026"/>
      <c r="V33" s="1026">
        <v>605</v>
      </c>
      <c r="W33" s="1026"/>
      <c r="X33" s="1026"/>
      <c r="Y33" s="1026"/>
      <c r="Z33" s="1026"/>
      <c r="AA33" s="1026">
        <v>1</v>
      </c>
      <c r="AB33" s="1026"/>
      <c r="AC33" s="1026"/>
      <c r="AD33" s="1026"/>
      <c r="AE33" s="1027"/>
      <c r="AF33" s="1022">
        <v>18</v>
      </c>
      <c r="AG33" s="1023"/>
      <c r="AH33" s="1023"/>
      <c r="AI33" s="1023"/>
      <c r="AJ33" s="1024"/>
      <c r="AK33" s="967">
        <v>433</v>
      </c>
      <c r="AL33" s="958"/>
      <c r="AM33" s="958"/>
      <c r="AN33" s="958"/>
      <c r="AO33" s="958"/>
      <c r="AP33" s="958">
        <v>4565</v>
      </c>
      <c r="AQ33" s="958"/>
      <c r="AR33" s="958"/>
      <c r="AS33" s="958"/>
      <c r="AT33" s="958"/>
      <c r="AU33" s="958">
        <v>2401</v>
      </c>
      <c r="AV33" s="958"/>
      <c r="AW33" s="958"/>
      <c r="AX33" s="958"/>
      <c r="AY33" s="958"/>
      <c r="AZ33" s="1028" t="s">
        <v>550</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396</v>
      </c>
      <c r="C34" s="1018"/>
      <c r="D34" s="1018"/>
      <c r="E34" s="1018"/>
      <c r="F34" s="1018"/>
      <c r="G34" s="1018"/>
      <c r="H34" s="1018"/>
      <c r="I34" s="1018"/>
      <c r="J34" s="1018"/>
      <c r="K34" s="1018"/>
      <c r="L34" s="1018"/>
      <c r="M34" s="1018"/>
      <c r="N34" s="1018"/>
      <c r="O34" s="1018"/>
      <c r="P34" s="1019"/>
      <c r="Q34" s="1025">
        <v>3339</v>
      </c>
      <c r="R34" s="1026"/>
      <c r="S34" s="1026"/>
      <c r="T34" s="1026"/>
      <c r="U34" s="1026"/>
      <c r="V34" s="1026">
        <v>3156</v>
      </c>
      <c r="W34" s="1026"/>
      <c r="X34" s="1026"/>
      <c r="Y34" s="1026"/>
      <c r="Z34" s="1026"/>
      <c r="AA34" s="1026">
        <v>183</v>
      </c>
      <c r="AB34" s="1026"/>
      <c r="AC34" s="1026"/>
      <c r="AD34" s="1026"/>
      <c r="AE34" s="1027"/>
      <c r="AF34" s="1022">
        <v>2259</v>
      </c>
      <c r="AG34" s="1023"/>
      <c r="AH34" s="1023"/>
      <c r="AI34" s="1023"/>
      <c r="AJ34" s="1024"/>
      <c r="AK34" s="967">
        <v>328</v>
      </c>
      <c r="AL34" s="958"/>
      <c r="AM34" s="958"/>
      <c r="AN34" s="958"/>
      <c r="AO34" s="958"/>
      <c r="AP34" s="958">
        <v>850</v>
      </c>
      <c r="AQ34" s="958"/>
      <c r="AR34" s="958"/>
      <c r="AS34" s="958"/>
      <c r="AT34" s="958"/>
      <c r="AU34" s="958">
        <v>287</v>
      </c>
      <c r="AV34" s="958"/>
      <c r="AW34" s="958"/>
      <c r="AX34" s="958"/>
      <c r="AY34" s="958"/>
      <c r="AZ34" s="1028" t="s">
        <v>550</v>
      </c>
      <c r="BA34" s="1028"/>
      <c r="BB34" s="1028"/>
      <c r="BC34" s="1028"/>
      <c r="BD34" s="1028"/>
      <c r="BE34" s="959" t="s">
        <v>393</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397</v>
      </c>
      <c r="C35" s="1018"/>
      <c r="D35" s="1018"/>
      <c r="E35" s="1018"/>
      <c r="F35" s="1018"/>
      <c r="G35" s="1018"/>
      <c r="H35" s="1018"/>
      <c r="I35" s="1018"/>
      <c r="J35" s="1018"/>
      <c r="K35" s="1018"/>
      <c r="L35" s="1018"/>
      <c r="M35" s="1018"/>
      <c r="N35" s="1018"/>
      <c r="O35" s="1018"/>
      <c r="P35" s="1019"/>
      <c r="Q35" s="1025">
        <v>136</v>
      </c>
      <c r="R35" s="1026"/>
      <c r="S35" s="1026"/>
      <c r="T35" s="1026"/>
      <c r="U35" s="1026"/>
      <c r="V35" s="1026">
        <v>129</v>
      </c>
      <c r="W35" s="1026"/>
      <c r="X35" s="1026"/>
      <c r="Y35" s="1026"/>
      <c r="Z35" s="1026"/>
      <c r="AA35" s="1026">
        <v>7</v>
      </c>
      <c r="AB35" s="1026"/>
      <c r="AC35" s="1026"/>
      <c r="AD35" s="1026"/>
      <c r="AE35" s="1027"/>
      <c r="AF35" s="1022">
        <v>7</v>
      </c>
      <c r="AG35" s="1023"/>
      <c r="AH35" s="1023"/>
      <c r="AI35" s="1023"/>
      <c r="AJ35" s="1024"/>
      <c r="AK35" s="967">
        <v>122</v>
      </c>
      <c r="AL35" s="958"/>
      <c r="AM35" s="958"/>
      <c r="AN35" s="958"/>
      <c r="AO35" s="958"/>
      <c r="AP35" s="958">
        <v>555</v>
      </c>
      <c r="AQ35" s="958"/>
      <c r="AR35" s="958"/>
      <c r="AS35" s="958"/>
      <c r="AT35" s="958"/>
      <c r="AU35" s="958">
        <v>554</v>
      </c>
      <c r="AV35" s="958"/>
      <c r="AW35" s="958"/>
      <c r="AX35" s="958"/>
      <c r="AY35" s="958"/>
      <c r="AZ35" s="1028" t="s">
        <v>550</v>
      </c>
      <c r="BA35" s="1028"/>
      <c r="BB35" s="1028"/>
      <c r="BC35" s="1028"/>
      <c r="BD35" s="1028"/>
      <c r="BE35" s="959" t="s">
        <v>398</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2842</v>
      </c>
      <c r="AG63" s="946"/>
      <c r="AH63" s="946"/>
      <c r="AI63" s="946"/>
      <c r="AJ63" s="1009"/>
      <c r="AK63" s="1010"/>
      <c r="AL63" s="950"/>
      <c r="AM63" s="950"/>
      <c r="AN63" s="950"/>
      <c r="AO63" s="950"/>
      <c r="AP63" s="946">
        <v>7543</v>
      </c>
      <c r="AQ63" s="946"/>
      <c r="AR63" s="946"/>
      <c r="AS63" s="946"/>
      <c r="AT63" s="946"/>
      <c r="AU63" s="946">
        <f>SUM(AU28:AY62)</f>
        <v>3504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403</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556</v>
      </c>
      <c r="C68" s="973"/>
      <c r="D68" s="973"/>
      <c r="E68" s="973"/>
      <c r="F68" s="973"/>
      <c r="G68" s="973"/>
      <c r="H68" s="973"/>
      <c r="I68" s="973"/>
      <c r="J68" s="973"/>
      <c r="K68" s="973"/>
      <c r="L68" s="973"/>
      <c r="M68" s="973"/>
      <c r="N68" s="973"/>
      <c r="O68" s="973"/>
      <c r="P68" s="974"/>
      <c r="Q68" s="975">
        <v>27</v>
      </c>
      <c r="R68" s="969"/>
      <c r="S68" s="969"/>
      <c r="T68" s="969"/>
      <c r="U68" s="969"/>
      <c r="V68" s="969">
        <v>26</v>
      </c>
      <c r="W68" s="969"/>
      <c r="X68" s="969"/>
      <c r="Y68" s="969"/>
      <c r="Z68" s="969"/>
      <c r="AA68" s="969">
        <v>2</v>
      </c>
      <c r="AB68" s="969"/>
      <c r="AC68" s="969"/>
      <c r="AD68" s="969"/>
      <c r="AE68" s="969"/>
      <c r="AF68" s="969">
        <v>2</v>
      </c>
      <c r="AG68" s="969"/>
      <c r="AH68" s="969"/>
      <c r="AI68" s="969"/>
      <c r="AJ68" s="969"/>
      <c r="AK68" s="969" t="s">
        <v>567</v>
      </c>
      <c r="AL68" s="969"/>
      <c r="AM68" s="969"/>
      <c r="AN68" s="969"/>
      <c r="AO68" s="969"/>
      <c r="AP68" s="969" t="s">
        <v>567</v>
      </c>
      <c r="AQ68" s="969"/>
      <c r="AR68" s="969"/>
      <c r="AS68" s="969"/>
      <c r="AT68" s="969"/>
      <c r="AU68" s="969" t="s">
        <v>567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557</v>
      </c>
      <c r="C69" s="962"/>
      <c r="D69" s="962"/>
      <c r="E69" s="962"/>
      <c r="F69" s="962"/>
      <c r="G69" s="962"/>
      <c r="H69" s="962"/>
      <c r="I69" s="962"/>
      <c r="J69" s="962"/>
      <c r="K69" s="962"/>
      <c r="L69" s="962"/>
      <c r="M69" s="962"/>
      <c r="N69" s="962"/>
      <c r="O69" s="962"/>
      <c r="P69" s="963"/>
      <c r="Q69" s="964">
        <v>290</v>
      </c>
      <c r="R69" s="958"/>
      <c r="S69" s="958"/>
      <c r="T69" s="958"/>
      <c r="U69" s="958"/>
      <c r="V69" s="958">
        <v>287</v>
      </c>
      <c r="W69" s="958"/>
      <c r="X69" s="958"/>
      <c r="Y69" s="958"/>
      <c r="Z69" s="958"/>
      <c r="AA69" s="958">
        <v>3</v>
      </c>
      <c r="AB69" s="958"/>
      <c r="AC69" s="958"/>
      <c r="AD69" s="958"/>
      <c r="AE69" s="958"/>
      <c r="AF69" s="958">
        <v>3</v>
      </c>
      <c r="AG69" s="958"/>
      <c r="AH69" s="958"/>
      <c r="AI69" s="958"/>
      <c r="AJ69" s="958"/>
      <c r="AK69" s="958" t="s">
        <v>575</v>
      </c>
      <c r="AL69" s="958"/>
      <c r="AM69" s="958"/>
      <c r="AN69" s="958"/>
      <c r="AO69" s="958"/>
      <c r="AP69" s="958" t="s">
        <v>567</v>
      </c>
      <c r="AQ69" s="958"/>
      <c r="AR69" s="958"/>
      <c r="AS69" s="958"/>
      <c r="AT69" s="958"/>
      <c r="AU69" s="958" t="s">
        <v>567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558</v>
      </c>
      <c r="C70" s="962"/>
      <c r="D70" s="962"/>
      <c r="E70" s="962"/>
      <c r="F70" s="962"/>
      <c r="G70" s="962"/>
      <c r="H70" s="962"/>
      <c r="I70" s="962"/>
      <c r="J70" s="962"/>
      <c r="K70" s="962"/>
      <c r="L70" s="962"/>
      <c r="M70" s="962"/>
      <c r="N70" s="962"/>
      <c r="O70" s="962"/>
      <c r="P70" s="963"/>
      <c r="Q70" s="964">
        <v>1384</v>
      </c>
      <c r="R70" s="958"/>
      <c r="S70" s="958"/>
      <c r="T70" s="958"/>
      <c r="U70" s="958"/>
      <c r="V70" s="958">
        <v>1384</v>
      </c>
      <c r="W70" s="958"/>
      <c r="X70" s="958"/>
      <c r="Y70" s="958"/>
      <c r="Z70" s="958"/>
      <c r="AA70" s="958" t="s">
        <v>567</v>
      </c>
      <c r="AB70" s="958"/>
      <c r="AC70" s="958"/>
      <c r="AD70" s="958"/>
      <c r="AE70" s="958"/>
      <c r="AF70" s="958" t="s">
        <v>567</v>
      </c>
      <c r="AG70" s="958"/>
      <c r="AH70" s="958"/>
      <c r="AI70" s="958"/>
      <c r="AJ70" s="958"/>
      <c r="AK70" s="958" t="s">
        <v>567</v>
      </c>
      <c r="AL70" s="958"/>
      <c r="AM70" s="958"/>
      <c r="AN70" s="958"/>
      <c r="AO70" s="958"/>
      <c r="AP70" s="958" t="s">
        <v>567</v>
      </c>
      <c r="AQ70" s="958"/>
      <c r="AR70" s="958"/>
      <c r="AS70" s="958"/>
      <c r="AT70" s="958"/>
      <c r="AU70" s="958" t="s">
        <v>567</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559</v>
      </c>
      <c r="C71" s="962"/>
      <c r="D71" s="962"/>
      <c r="E71" s="962"/>
      <c r="F71" s="962"/>
      <c r="G71" s="962"/>
      <c r="H71" s="962"/>
      <c r="I71" s="962"/>
      <c r="J71" s="962"/>
      <c r="K71" s="962"/>
      <c r="L71" s="962"/>
      <c r="M71" s="962"/>
      <c r="N71" s="962"/>
      <c r="O71" s="962"/>
      <c r="P71" s="963"/>
      <c r="Q71" s="964">
        <v>194</v>
      </c>
      <c r="R71" s="958"/>
      <c r="S71" s="958"/>
      <c r="T71" s="958"/>
      <c r="U71" s="958"/>
      <c r="V71" s="958">
        <v>194</v>
      </c>
      <c r="W71" s="958"/>
      <c r="X71" s="958"/>
      <c r="Y71" s="958"/>
      <c r="Z71" s="958"/>
      <c r="AA71" s="958" t="s">
        <v>567</v>
      </c>
      <c r="AB71" s="958"/>
      <c r="AC71" s="958"/>
      <c r="AD71" s="958"/>
      <c r="AE71" s="958"/>
      <c r="AF71" s="958" t="s">
        <v>567</v>
      </c>
      <c r="AG71" s="958"/>
      <c r="AH71" s="958"/>
      <c r="AI71" s="958"/>
      <c r="AJ71" s="958"/>
      <c r="AK71" s="958">
        <v>166</v>
      </c>
      <c r="AL71" s="958"/>
      <c r="AM71" s="958"/>
      <c r="AN71" s="958"/>
      <c r="AO71" s="958"/>
      <c r="AP71" s="958">
        <v>1106</v>
      </c>
      <c r="AQ71" s="958"/>
      <c r="AR71" s="958"/>
      <c r="AS71" s="958"/>
      <c r="AT71" s="958"/>
      <c r="AU71" s="958">
        <v>220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560</v>
      </c>
      <c r="C72" s="962"/>
      <c r="D72" s="962"/>
      <c r="E72" s="962"/>
      <c r="F72" s="962"/>
      <c r="G72" s="962"/>
      <c r="H72" s="962"/>
      <c r="I72" s="962"/>
      <c r="J72" s="962"/>
      <c r="K72" s="962"/>
      <c r="L72" s="962"/>
      <c r="M72" s="962"/>
      <c r="N72" s="962"/>
      <c r="O72" s="962"/>
      <c r="P72" s="963"/>
      <c r="Q72" s="964">
        <v>1438</v>
      </c>
      <c r="R72" s="958"/>
      <c r="S72" s="958"/>
      <c r="T72" s="958"/>
      <c r="U72" s="958"/>
      <c r="V72" s="958">
        <v>1438</v>
      </c>
      <c r="W72" s="958"/>
      <c r="X72" s="958"/>
      <c r="Y72" s="958"/>
      <c r="Z72" s="958"/>
      <c r="AA72" s="958" t="s">
        <v>567</v>
      </c>
      <c r="AB72" s="958"/>
      <c r="AC72" s="958"/>
      <c r="AD72" s="958"/>
      <c r="AE72" s="958"/>
      <c r="AF72" s="958" t="s">
        <v>567</v>
      </c>
      <c r="AG72" s="958"/>
      <c r="AH72" s="958"/>
      <c r="AI72" s="958"/>
      <c r="AJ72" s="958"/>
      <c r="AK72" s="958">
        <v>1179</v>
      </c>
      <c r="AL72" s="958"/>
      <c r="AM72" s="958"/>
      <c r="AN72" s="958"/>
      <c r="AO72" s="958"/>
      <c r="AP72" s="958">
        <v>2127</v>
      </c>
      <c r="AQ72" s="958"/>
      <c r="AR72" s="958"/>
      <c r="AS72" s="958"/>
      <c r="AT72" s="958"/>
      <c r="AU72" s="958">
        <v>226</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561</v>
      </c>
      <c r="C73" s="962"/>
      <c r="D73" s="962"/>
      <c r="E73" s="962"/>
      <c r="F73" s="962"/>
      <c r="G73" s="962"/>
      <c r="H73" s="962"/>
      <c r="I73" s="962"/>
      <c r="J73" s="962"/>
      <c r="K73" s="962"/>
      <c r="L73" s="962"/>
      <c r="M73" s="962"/>
      <c r="N73" s="962"/>
      <c r="O73" s="962"/>
      <c r="P73" s="963"/>
      <c r="Q73" s="964">
        <v>25</v>
      </c>
      <c r="R73" s="958"/>
      <c r="S73" s="958"/>
      <c r="T73" s="958"/>
      <c r="U73" s="958"/>
      <c r="V73" s="958">
        <v>25</v>
      </c>
      <c r="W73" s="958"/>
      <c r="X73" s="958"/>
      <c r="Y73" s="958"/>
      <c r="Z73" s="958"/>
      <c r="AA73" s="958" t="s">
        <v>567</v>
      </c>
      <c r="AB73" s="958"/>
      <c r="AC73" s="958"/>
      <c r="AD73" s="958"/>
      <c r="AE73" s="958"/>
      <c r="AF73" s="958" t="s">
        <v>567</v>
      </c>
      <c r="AG73" s="958"/>
      <c r="AH73" s="958"/>
      <c r="AI73" s="958"/>
      <c r="AJ73" s="958"/>
      <c r="AK73" s="958">
        <v>25</v>
      </c>
      <c r="AL73" s="958"/>
      <c r="AM73" s="958"/>
      <c r="AN73" s="958"/>
      <c r="AO73" s="958"/>
      <c r="AP73" s="958" t="s">
        <v>567</v>
      </c>
      <c r="AQ73" s="958"/>
      <c r="AR73" s="958"/>
      <c r="AS73" s="958"/>
      <c r="AT73" s="958"/>
      <c r="AU73" s="958" t="s">
        <v>567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562</v>
      </c>
      <c r="C74" s="962"/>
      <c r="D74" s="962"/>
      <c r="E74" s="962"/>
      <c r="F74" s="962"/>
      <c r="G74" s="962"/>
      <c r="H74" s="962"/>
      <c r="I74" s="962"/>
      <c r="J74" s="962"/>
      <c r="K74" s="962"/>
      <c r="L74" s="962"/>
      <c r="M74" s="962"/>
      <c r="N74" s="962"/>
      <c r="O74" s="962"/>
      <c r="P74" s="963"/>
      <c r="Q74" s="964">
        <v>1670</v>
      </c>
      <c r="R74" s="958"/>
      <c r="S74" s="958"/>
      <c r="T74" s="958"/>
      <c r="U74" s="958"/>
      <c r="V74" s="958">
        <v>1670</v>
      </c>
      <c r="W74" s="958"/>
      <c r="X74" s="958"/>
      <c r="Y74" s="958"/>
      <c r="Z74" s="958"/>
      <c r="AA74" s="958" t="s">
        <v>567</v>
      </c>
      <c r="AB74" s="958"/>
      <c r="AC74" s="958"/>
      <c r="AD74" s="958"/>
      <c r="AE74" s="958"/>
      <c r="AF74" s="958" t="s">
        <v>567</v>
      </c>
      <c r="AG74" s="958"/>
      <c r="AH74" s="958"/>
      <c r="AI74" s="958"/>
      <c r="AJ74" s="958"/>
      <c r="AK74" s="958" t="s">
        <v>567</v>
      </c>
      <c r="AL74" s="958"/>
      <c r="AM74" s="958"/>
      <c r="AN74" s="958"/>
      <c r="AO74" s="958"/>
      <c r="AP74" s="958">
        <v>3190</v>
      </c>
      <c r="AQ74" s="958"/>
      <c r="AR74" s="958"/>
      <c r="AS74" s="958"/>
      <c r="AT74" s="958"/>
      <c r="AU74" s="958" t="s">
        <v>567</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563</v>
      </c>
      <c r="C75" s="962"/>
      <c r="D75" s="962"/>
      <c r="E75" s="962"/>
      <c r="F75" s="962"/>
      <c r="G75" s="962"/>
      <c r="H75" s="962"/>
      <c r="I75" s="962"/>
      <c r="J75" s="962"/>
      <c r="K75" s="962"/>
      <c r="L75" s="962"/>
      <c r="M75" s="962"/>
      <c r="N75" s="962"/>
      <c r="O75" s="962"/>
      <c r="P75" s="963"/>
      <c r="Q75" s="965">
        <v>1186</v>
      </c>
      <c r="R75" s="966"/>
      <c r="S75" s="966"/>
      <c r="T75" s="966"/>
      <c r="U75" s="967"/>
      <c r="V75" s="968">
        <v>1159</v>
      </c>
      <c r="W75" s="966"/>
      <c r="X75" s="966"/>
      <c r="Y75" s="966"/>
      <c r="Z75" s="967"/>
      <c r="AA75" s="968">
        <v>27</v>
      </c>
      <c r="AB75" s="966"/>
      <c r="AC75" s="966"/>
      <c r="AD75" s="966"/>
      <c r="AE75" s="967"/>
      <c r="AF75" s="968">
        <v>27</v>
      </c>
      <c r="AG75" s="966"/>
      <c r="AH75" s="966"/>
      <c r="AI75" s="966"/>
      <c r="AJ75" s="967"/>
      <c r="AK75" s="968">
        <v>54</v>
      </c>
      <c r="AL75" s="966"/>
      <c r="AM75" s="966"/>
      <c r="AN75" s="966"/>
      <c r="AO75" s="967"/>
      <c r="AP75" s="968">
        <v>613</v>
      </c>
      <c r="AQ75" s="966"/>
      <c r="AR75" s="966"/>
      <c r="AS75" s="966"/>
      <c r="AT75" s="967"/>
      <c r="AU75" s="968">
        <v>446</v>
      </c>
      <c r="AV75" s="966"/>
      <c r="AW75" s="966"/>
      <c r="AX75" s="966"/>
      <c r="AY75" s="967"/>
      <c r="AZ75" s="959" t="s">
        <v>568</v>
      </c>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564</v>
      </c>
      <c r="C76" s="962"/>
      <c r="D76" s="962"/>
      <c r="E76" s="962"/>
      <c r="F76" s="962"/>
      <c r="G76" s="962"/>
      <c r="H76" s="962"/>
      <c r="I76" s="962"/>
      <c r="J76" s="962"/>
      <c r="K76" s="962"/>
      <c r="L76" s="962"/>
      <c r="M76" s="962"/>
      <c r="N76" s="962"/>
      <c r="O76" s="962"/>
      <c r="P76" s="963"/>
      <c r="Q76" s="965">
        <v>63</v>
      </c>
      <c r="R76" s="966"/>
      <c r="S76" s="966"/>
      <c r="T76" s="966"/>
      <c r="U76" s="967"/>
      <c r="V76" s="968">
        <v>51</v>
      </c>
      <c r="W76" s="966"/>
      <c r="X76" s="966"/>
      <c r="Y76" s="966"/>
      <c r="Z76" s="967"/>
      <c r="AA76" s="968">
        <v>13</v>
      </c>
      <c r="AB76" s="966"/>
      <c r="AC76" s="966"/>
      <c r="AD76" s="966"/>
      <c r="AE76" s="967"/>
      <c r="AF76" s="968">
        <v>13</v>
      </c>
      <c r="AG76" s="966"/>
      <c r="AH76" s="966"/>
      <c r="AI76" s="966"/>
      <c r="AJ76" s="967"/>
      <c r="AK76" s="968" t="s">
        <v>567</v>
      </c>
      <c r="AL76" s="966"/>
      <c r="AM76" s="966"/>
      <c r="AN76" s="966"/>
      <c r="AO76" s="967"/>
      <c r="AP76" s="968" t="s">
        <v>567</v>
      </c>
      <c r="AQ76" s="966"/>
      <c r="AR76" s="966"/>
      <c r="AS76" s="966"/>
      <c r="AT76" s="967"/>
      <c r="AU76" s="968" t="s">
        <v>567</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565</v>
      </c>
      <c r="C77" s="962"/>
      <c r="D77" s="962"/>
      <c r="E77" s="962"/>
      <c r="F77" s="962"/>
      <c r="G77" s="962"/>
      <c r="H77" s="962"/>
      <c r="I77" s="962"/>
      <c r="J77" s="962"/>
      <c r="K77" s="962"/>
      <c r="L77" s="962"/>
      <c r="M77" s="962"/>
      <c r="N77" s="962"/>
      <c r="O77" s="962"/>
      <c r="P77" s="963"/>
      <c r="Q77" s="965">
        <v>332</v>
      </c>
      <c r="R77" s="966"/>
      <c r="S77" s="966"/>
      <c r="T77" s="966"/>
      <c r="U77" s="967"/>
      <c r="V77" s="968">
        <v>216</v>
      </c>
      <c r="W77" s="966"/>
      <c r="X77" s="966"/>
      <c r="Y77" s="966"/>
      <c r="Z77" s="967"/>
      <c r="AA77" s="968">
        <v>117</v>
      </c>
      <c r="AB77" s="966"/>
      <c r="AC77" s="966"/>
      <c r="AD77" s="966"/>
      <c r="AE77" s="967"/>
      <c r="AF77" s="968">
        <v>117</v>
      </c>
      <c r="AG77" s="966"/>
      <c r="AH77" s="966"/>
      <c r="AI77" s="966"/>
      <c r="AJ77" s="967"/>
      <c r="AK77" s="968">
        <v>133</v>
      </c>
      <c r="AL77" s="966"/>
      <c r="AM77" s="966"/>
      <c r="AN77" s="966"/>
      <c r="AO77" s="967"/>
      <c r="AP77" s="968" t="s">
        <v>567</v>
      </c>
      <c r="AQ77" s="966"/>
      <c r="AR77" s="966"/>
      <c r="AS77" s="966"/>
      <c r="AT77" s="967"/>
      <c r="AU77" s="968" t="s">
        <v>567</v>
      </c>
      <c r="AV77" s="966"/>
      <c r="AW77" s="966"/>
      <c r="AX77" s="966"/>
      <c r="AY77" s="967"/>
      <c r="AZ77" s="959" t="s">
        <v>569</v>
      </c>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566</v>
      </c>
      <c r="C78" s="962"/>
      <c r="D78" s="962"/>
      <c r="E78" s="962"/>
      <c r="F78" s="962"/>
      <c r="G78" s="962"/>
      <c r="H78" s="962"/>
      <c r="I78" s="962"/>
      <c r="J78" s="962"/>
      <c r="K78" s="962"/>
      <c r="L78" s="962"/>
      <c r="M78" s="962"/>
      <c r="N78" s="962"/>
      <c r="O78" s="962"/>
      <c r="P78" s="963"/>
      <c r="Q78" s="964">
        <v>211512</v>
      </c>
      <c r="R78" s="958"/>
      <c r="S78" s="958"/>
      <c r="T78" s="958"/>
      <c r="U78" s="958"/>
      <c r="V78" s="958">
        <v>207502</v>
      </c>
      <c r="W78" s="958"/>
      <c r="X78" s="958"/>
      <c r="Y78" s="958"/>
      <c r="Z78" s="958"/>
      <c r="AA78" s="958">
        <v>4010</v>
      </c>
      <c r="AB78" s="958"/>
      <c r="AC78" s="958"/>
      <c r="AD78" s="958"/>
      <c r="AE78" s="958"/>
      <c r="AF78" s="958">
        <v>4010</v>
      </c>
      <c r="AG78" s="958"/>
      <c r="AH78" s="958"/>
      <c r="AI78" s="958"/>
      <c r="AJ78" s="958"/>
      <c r="AK78" s="958" t="s">
        <v>567</v>
      </c>
      <c r="AL78" s="958"/>
      <c r="AM78" s="958"/>
      <c r="AN78" s="958"/>
      <c r="AO78" s="958"/>
      <c r="AP78" s="958" t="s">
        <v>567</v>
      </c>
      <c r="AQ78" s="958"/>
      <c r="AR78" s="958"/>
      <c r="AS78" s="958"/>
      <c r="AT78" s="958"/>
      <c r="AU78" s="958" t="s">
        <v>567</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4170</v>
      </c>
      <c r="AG88" s="946"/>
      <c r="AH88" s="946"/>
      <c r="AI88" s="946"/>
      <c r="AJ88" s="946"/>
      <c r="AK88" s="950"/>
      <c r="AL88" s="950"/>
      <c r="AM88" s="950"/>
      <c r="AN88" s="950"/>
      <c r="AO88" s="950"/>
      <c r="AP88" s="946">
        <v>7036</v>
      </c>
      <c r="AQ88" s="946"/>
      <c r="AR88" s="946"/>
      <c r="AS88" s="946"/>
      <c r="AT88" s="946"/>
      <c r="AU88" s="946">
        <v>892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SUM(CR7:CV10)</f>
        <v>41</v>
      </c>
      <c r="CS102" s="940"/>
      <c r="CT102" s="940"/>
      <c r="CU102" s="940"/>
      <c r="CV102" s="941"/>
      <c r="CW102" s="939">
        <f>SUM(CW7:DA10)</f>
        <v>6</v>
      </c>
      <c r="CX102" s="940"/>
      <c r="CY102" s="940"/>
      <c r="CZ102" s="940"/>
      <c r="DA102" s="941"/>
      <c r="DB102" s="939" t="s">
        <v>567</v>
      </c>
      <c r="DC102" s="940"/>
      <c r="DD102" s="940"/>
      <c r="DE102" s="940"/>
      <c r="DF102" s="941"/>
      <c r="DG102" s="939" t="s">
        <v>567</v>
      </c>
      <c r="DH102" s="940"/>
      <c r="DI102" s="940"/>
      <c r="DJ102" s="940"/>
      <c r="DK102" s="941"/>
      <c r="DL102" s="939" t="s">
        <v>567</v>
      </c>
      <c r="DM102" s="940"/>
      <c r="DN102" s="940"/>
      <c r="DO102" s="940"/>
      <c r="DP102" s="941"/>
      <c r="DQ102" s="939" t="s">
        <v>567</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2158730</v>
      </c>
      <c r="AB110" s="876"/>
      <c r="AC110" s="876"/>
      <c r="AD110" s="876"/>
      <c r="AE110" s="877"/>
      <c r="AF110" s="878">
        <v>2002223</v>
      </c>
      <c r="AG110" s="876"/>
      <c r="AH110" s="876"/>
      <c r="AI110" s="876"/>
      <c r="AJ110" s="877"/>
      <c r="AK110" s="878">
        <v>1800730</v>
      </c>
      <c r="AL110" s="876"/>
      <c r="AM110" s="876"/>
      <c r="AN110" s="876"/>
      <c r="AO110" s="877"/>
      <c r="AP110" s="879">
        <v>21.1</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21509264</v>
      </c>
      <c r="BR110" s="829"/>
      <c r="BS110" s="829"/>
      <c r="BT110" s="829"/>
      <c r="BU110" s="829"/>
      <c r="BV110" s="829">
        <v>19567581</v>
      </c>
      <c r="BW110" s="829"/>
      <c r="BX110" s="829"/>
      <c r="BY110" s="829"/>
      <c r="BZ110" s="829"/>
      <c r="CA110" s="829">
        <v>17997438</v>
      </c>
      <c r="CB110" s="829"/>
      <c r="CC110" s="829"/>
      <c r="CD110" s="829"/>
      <c r="CE110" s="829"/>
      <c r="CF110" s="853">
        <v>210.8</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4116370</v>
      </c>
      <c r="BR112" s="804"/>
      <c r="BS112" s="804"/>
      <c r="BT112" s="804"/>
      <c r="BU112" s="804"/>
      <c r="BV112" s="804">
        <v>3780436</v>
      </c>
      <c r="BW112" s="804"/>
      <c r="BX112" s="804"/>
      <c r="BY112" s="804"/>
      <c r="BZ112" s="804"/>
      <c r="CA112" s="804">
        <v>3503632</v>
      </c>
      <c r="CB112" s="804"/>
      <c r="CC112" s="804"/>
      <c r="CD112" s="804"/>
      <c r="CE112" s="804"/>
      <c r="CF112" s="862">
        <v>41</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391293</v>
      </c>
      <c r="AB113" s="906"/>
      <c r="AC113" s="906"/>
      <c r="AD113" s="906"/>
      <c r="AE113" s="907"/>
      <c r="AF113" s="908">
        <v>387491</v>
      </c>
      <c r="AG113" s="906"/>
      <c r="AH113" s="906"/>
      <c r="AI113" s="906"/>
      <c r="AJ113" s="907"/>
      <c r="AK113" s="908">
        <v>363097</v>
      </c>
      <c r="AL113" s="906"/>
      <c r="AM113" s="906"/>
      <c r="AN113" s="906"/>
      <c r="AO113" s="907"/>
      <c r="AP113" s="909">
        <v>4.3</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1277045</v>
      </c>
      <c r="BR113" s="804"/>
      <c r="BS113" s="804"/>
      <c r="BT113" s="804"/>
      <c r="BU113" s="804"/>
      <c r="BV113" s="804">
        <v>1171144</v>
      </c>
      <c r="BW113" s="804"/>
      <c r="BX113" s="804"/>
      <c r="BY113" s="804"/>
      <c r="BZ113" s="804"/>
      <c r="CA113" s="804">
        <v>892196</v>
      </c>
      <c r="CB113" s="804"/>
      <c r="CC113" s="804"/>
      <c r="CD113" s="804"/>
      <c r="CE113" s="804"/>
      <c r="CF113" s="862">
        <v>10.4</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119090</v>
      </c>
      <c r="AB114" s="767"/>
      <c r="AC114" s="767"/>
      <c r="AD114" s="767"/>
      <c r="AE114" s="768"/>
      <c r="AF114" s="769">
        <v>139801</v>
      </c>
      <c r="AG114" s="767"/>
      <c r="AH114" s="767"/>
      <c r="AI114" s="767"/>
      <c r="AJ114" s="768"/>
      <c r="AK114" s="769">
        <v>141020</v>
      </c>
      <c r="AL114" s="767"/>
      <c r="AM114" s="767"/>
      <c r="AN114" s="767"/>
      <c r="AO114" s="768"/>
      <c r="AP114" s="811">
        <v>1.7</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2832417</v>
      </c>
      <c r="BR114" s="804"/>
      <c r="BS114" s="804"/>
      <c r="BT114" s="804"/>
      <c r="BU114" s="804"/>
      <c r="BV114" s="804">
        <v>2799762</v>
      </c>
      <c r="BW114" s="804"/>
      <c r="BX114" s="804"/>
      <c r="BY114" s="804"/>
      <c r="BZ114" s="804"/>
      <c r="CA114" s="804">
        <v>2844444</v>
      </c>
      <c r="CB114" s="804"/>
      <c r="CC114" s="804"/>
      <c r="CD114" s="804"/>
      <c r="CE114" s="804"/>
      <c r="CF114" s="862">
        <v>33.299999999999997</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v>53</v>
      </c>
      <c r="BR115" s="804"/>
      <c r="BS115" s="804"/>
      <c r="BT115" s="804"/>
      <c r="BU115" s="804"/>
      <c r="BV115" s="804">
        <v>31</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2669113</v>
      </c>
      <c r="AB117" s="890"/>
      <c r="AC117" s="890"/>
      <c r="AD117" s="890"/>
      <c r="AE117" s="891"/>
      <c r="AF117" s="892">
        <v>2529515</v>
      </c>
      <c r="AG117" s="890"/>
      <c r="AH117" s="890"/>
      <c r="AI117" s="890"/>
      <c r="AJ117" s="891"/>
      <c r="AK117" s="892">
        <v>2304847</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445</v>
      </c>
      <c r="BP119" s="865"/>
      <c r="BQ119" s="866">
        <v>29735149</v>
      </c>
      <c r="BR119" s="832"/>
      <c r="BS119" s="832"/>
      <c r="BT119" s="832"/>
      <c r="BU119" s="832"/>
      <c r="BV119" s="832">
        <v>27318954</v>
      </c>
      <c r="BW119" s="832"/>
      <c r="BX119" s="832"/>
      <c r="BY119" s="832"/>
      <c r="BZ119" s="832"/>
      <c r="CA119" s="832">
        <v>25237710</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6847078</v>
      </c>
      <c r="BR120" s="829"/>
      <c r="BS120" s="829"/>
      <c r="BT120" s="829"/>
      <c r="BU120" s="829"/>
      <c r="BV120" s="829">
        <v>6810648</v>
      </c>
      <c r="BW120" s="829"/>
      <c r="BX120" s="829"/>
      <c r="BY120" s="829"/>
      <c r="BZ120" s="829"/>
      <c r="CA120" s="829">
        <v>6971360</v>
      </c>
      <c r="CB120" s="829"/>
      <c r="CC120" s="829"/>
      <c r="CD120" s="829"/>
      <c r="CE120" s="829"/>
      <c r="CF120" s="853">
        <v>81.7</v>
      </c>
      <c r="CG120" s="854"/>
      <c r="CH120" s="854"/>
      <c r="CI120" s="854"/>
      <c r="CJ120" s="854"/>
      <c r="CK120" s="855" t="s">
        <v>449</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2760419</v>
      </c>
      <c r="DH120" s="829"/>
      <c r="DI120" s="829"/>
      <c r="DJ120" s="829"/>
      <c r="DK120" s="829"/>
      <c r="DL120" s="829">
        <v>2647193</v>
      </c>
      <c r="DM120" s="829"/>
      <c r="DN120" s="829"/>
      <c r="DO120" s="829"/>
      <c r="DP120" s="829"/>
      <c r="DQ120" s="829">
        <v>2401133</v>
      </c>
      <c r="DR120" s="829"/>
      <c r="DS120" s="829"/>
      <c r="DT120" s="829"/>
      <c r="DU120" s="829"/>
      <c r="DV120" s="830">
        <v>28.1</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2165</v>
      </c>
      <c r="BR121" s="804"/>
      <c r="BS121" s="804"/>
      <c r="BT121" s="804"/>
      <c r="BU121" s="804"/>
      <c r="BV121" s="804">
        <v>1134</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397</v>
      </c>
      <c r="CQ121" s="823"/>
      <c r="CR121" s="823"/>
      <c r="CS121" s="823"/>
      <c r="CT121" s="823"/>
      <c r="CU121" s="823"/>
      <c r="CV121" s="823"/>
      <c r="CW121" s="823"/>
      <c r="CX121" s="823"/>
      <c r="CY121" s="823"/>
      <c r="CZ121" s="823"/>
      <c r="DA121" s="823"/>
      <c r="DB121" s="823"/>
      <c r="DC121" s="823"/>
      <c r="DD121" s="823"/>
      <c r="DE121" s="823"/>
      <c r="DF121" s="824"/>
      <c r="DG121" s="803">
        <v>828183</v>
      </c>
      <c r="DH121" s="804"/>
      <c r="DI121" s="804"/>
      <c r="DJ121" s="804"/>
      <c r="DK121" s="804"/>
      <c r="DL121" s="804">
        <v>633300</v>
      </c>
      <c r="DM121" s="804"/>
      <c r="DN121" s="804"/>
      <c r="DO121" s="804"/>
      <c r="DP121" s="804"/>
      <c r="DQ121" s="804">
        <v>554419</v>
      </c>
      <c r="DR121" s="804"/>
      <c r="DS121" s="804"/>
      <c r="DT121" s="804"/>
      <c r="DU121" s="804"/>
      <c r="DV121" s="781">
        <v>6.5</v>
      </c>
      <c r="DW121" s="781"/>
      <c r="DX121" s="781"/>
      <c r="DY121" s="781"/>
      <c r="DZ121" s="782"/>
    </row>
    <row r="122" spans="1:130" s="224"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22824104</v>
      </c>
      <c r="BR122" s="832"/>
      <c r="BS122" s="832"/>
      <c r="BT122" s="832"/>
      <c r="BU122" s="832"/>
      <c r="BV122" s="832">
        <v>21472128</v>
      </c>
      <c r="BW122" s="832"/>
      <c r="BX122" s="832"/>
      <c r="BY122" s="832"/>
      <c r="BZ122" s="832"/>
      <c r="CA122" s="832">
        <v>20192285</v>
      </c>
      <c r="CB122" s="832"/>
      <c r="CC122" s="832"/>
      <c r="CD122" s="832"/>
      <c r="CE122" s="832"/>
      <c r="CF122" s="833">
        <v>236.5</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v>263492</v>
      </c>
      <c r="DH122" s="804"/>
      <c r="DI122" s="804"/>
      <c r="DJ122" s="804"/>
      <c r="DK122" s="804"/>
      <c r="DL122" s="804">
        <v>257260</v>
      </c>
      <c r="DM122" s="804"/>
      <c r="DN122" s="804"/>
      <c r="DO122" s="804"/>
      <c r="DP122" s="804"/>
      <c r="DQ122" s="804">
        <v>286569</v>
      </c>
      <c r="DR122" s="804"/>
      <c r="DS122" s="804"/>
      <c r="DT122" s="804"/>
      <c r="DU122" s="804"/>
      <c r="DV122" s="781">
        <v>3.4</v>
      </c>
      <c r="DW122" s="781"/>
      <c r="DX122" s="781"/>
      <c r="DY122" s="781"/>
      <c r="DZ122" s="782"/>
    </row>
    <row r="123" spans="1:130" s="224"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453</v>
      </c>
      <c r="BP123" s="865"/>
      <c r="BQ123" s="819">
        <v>29673347</v>
      </c>
      <c r="BR123" s="820"/>
      <c r="BS123" s="820"/>
      <c r="BT123" s="820"/>
      <c r="BU123" s="820"/>
      <c r="BV123" s="820">
        <v>28283910</v>
      </c>
      <c r="BW123" s="820"/>
      <c r="BX123" s="820"/>
      <c r="BY123" s="820"/>
      <c r="BZ123" s="820"/>
      <c r="CA123" s="820">
        <v>27163645</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v>264276</v>
      </c>
      <c r="DH123" s="767"/>
      <c r="DI123" s="767"/>
      <c r="DJ123" s="767"/>
      <c r="DK123" s="768"/>
      <c r="DL123" s="769">
        <v>242683</v>
      </c>
      <c r="DM123" s="767"/>
      <c r="DN123" s="767"/>
      <c r="DO123" s="767"/>
      <c r="DP123" s="768"/>
      <c r="DQ123" s="769">
        <v>261511</v>
      </c>
      <c r="DR123" s="767"/>
      <c r="DS123" s="767"/>
      <c r="DT123" s="767"/>
      <c r="DU123" s="768"/>
      <c r="DV123" s="811">
        <v>3.1</v>
      </c>
      <c r="DW123" s="812"/>
      <c r="DX123" s="812"/>
      <c r="DY123" s="812"/>
      <c r="DZ123" s="813"/>
    </row>
    <row r="124" spans="1:130" s="224"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0.6</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1160</v>
      </c>
      <c r="AB128" s="788"/>
      <c r="AC128" s="788"/>
      <c r="AD128" s="788"/>
      <c r="AE128" s="789"/>
      <c r="AF128" s="790">
        <v>1476</v>
      </c>
      <c r="AG128" s="788"/>
      <c r="AH128" s="788"/>
      <c r="AI128" s="788"/>
      <c r="AJ128" s="789"/>
      <c r="AK128" s="790">
        <v>1476</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13.24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v>53</v>
      </c>
      <c r="DH128" s="778"/>
      <c r="DI128" s="778"/>
      <c r="DJ128" s="778"/>
      <c r="DK128" s="778"/>
      <c r="DL128" s="778">
        <v>31</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11033385</v>
      </c>
      <c r="AB129" s="767"/>
      <c r="AC129" s="767"/>
      <c r="AD129" s="767"/>
      <c r="AE129" s="768"/>
      <c r="AF129" s="769">
        <v>10582708</v>
      </c>
      <c r="AG129" s="767"/>
      <c r="AH129" s="767"/>
      <c r="AI129" s="767"/>
      <c r="AJ129" s="768"/>
      <c r="AK129" s="769">
        <v>10592439</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18.239999999999998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2168516</v>
      </c>
      <c r="AB130" s="767"/>
      <c r="AC130" s="767"/>
      <c r="AD130" s="767"/>
      <c r="AE130" s="768"/>
      <c r="AF130" s="769">
        <v>2100621</v>
      </c>
      <c r="AG130" s="767"/>
      <c r="AH130" s="767"/>
      <c r="AI130" s="767"/>
      <c r="AJ130" s="768"/>
      <c r="AK130" s="769">
        <v>2054550</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4.5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8864869</v>
      </c>
      <c r="AB131" s="751"/>
      <c r="AC131" s="751"/>
      <c r="AD131" s="751"/>
      <c r="AE131" s="752"/>
      <c r="AF131" s="753">
        <v>8482087</v>
      </c>
      <c r="AG131" s="751"/>
      <c r="AH131" s="751"/>
      <c r="AI131" s="751"/>
      <c r="AJ131" s="752"/>
      <c r="AK131" s="753">
        <v>8537889</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5.6338903599999997</v>
      </c>
      <c r="AB132" s="732"/>
      <c r="AC132" s="732"/>
      <c r="AD132" s="732"/>
      <c r="AE132" s="733"/>
      <c r="AF132" s="734">
        <v>5.0390664469999997</v>
      </c>
      <c r="AG132" s="732"/>
      <c r="AH132" s="732"/>
      <c r="AI132" s="732"/>
      <c r="AJ132" s="733"/>
      <c r="AK132" s="734">
        <v>2.914317354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8.5</v>
      </c>
      <c r="AB133" s="711"/>
      <c r="AC133" s="711"/>
      <c r="AD133" s="711"/>
      <c r="AE133" s="712"/>
      <c r="AF133" s="710">
        <v>6.6</v>
      </c>
      <c r="AG133" s="711"/>
      <c r="AH133" s="711"/>
      <c r="AI133" s="711"/>
      <c r="AJ133" s="712"/>
      <c r="AK133" s="710">
        <v>4.5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oOt/CyESrJa3mX/4iRbmCKZB0b6q703iaobP47xT9BWDPoPHL1Q3z3mWIFJZM/9hZ6N6vbPAGVsBtrz19umMg==" saltValue="nHhP3K53+GXw9HBHR/37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CT50" sqref="CT50"/>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t064c+Zaue8ocOtvQaQHd2+2QYzuEBTRbIP9+SOAZCFDxg3dcficKEI55+ESwYUHg4CzA4taUr0v3aGlZR0lQ==" saltValue="qXIQTekW5TphK1FkTBm2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bUfsCPDPoDFeIrPxSV/XoKTHMnKBRUBVtoAQeI5VVhIA/vaAEprA2JS8x6pDCOceFRuKKyJxEGMmWHhS4ZkCQ==" saltValue="6YgTRZF5+XLqpU1zlVMN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5" t="s">
        <v>482</v>
      </c>
      <c r="AP7" s="265"/>
      <c r="AQ7" s="266" t="s">
        <v>483</v>
      </c>
      <c r="AR7" s="267"/>
    </row>
    <row r="8" spans="1:46" x14ac:dyDescent="0.15">
      <c r="A8" s="259"/>
      <c r="AK8" s="268"/>
      <c r="AL8" s="269"/>
      <c r="AM8" s="269"/>
      <c r="AN8" s="270"/>
      <c r="AO8" s="1106"/>
      <c r="AP8" s="271" t="s">
        <v>484</v>
      </c>
      <c r="AQ8" s="272" t="s">
        <v>485</v>
      </c>
      <c r="AR8" s="273" t="s">
        <v>486</v>
      </c>
    </row>
    <row r="9" spans="1:46" x14ac:dyDescent="0.15">
      <c r="A9" s="259"/>
      <c r="AK9" s="1117" t="s">
        <v>487</v>
      </c>
      <c r="AL9" s="1118"/>
      <c r="AM9" s="1118"/>
      <c r="AN9" s="1119"/>
      <c r="AO9" s="274">
        <v>2907555</v>
      </c>
      <c r="AP9" s="274">
        <v>108852</v>
      </c>
      <c r="AQ9" s="275">
        <v>107616</v>
      </c>
      <c r="AR9" s="276">
        <v>1.1000000000000001</v>
      </c>
    </row>
    <row r="10" spans="1:46" ht="13.5" customHeight="1" x14ac:dyDescent="0.15">
      <c r="A10" s="259"/>
      <c r="AK10" s="1117" t="s">
        <v>488</v>
      </c>
      <c r="AL10" s="1118"/>
      <c r="AM10" s="1118"/>
      <c r="AN10" s="1119"/>
      <c r="AO10" s="277">
        <v>422589</v>
      </c>
      <c r="AP10" s="277">
        <v>15821</v>
      </c>
      <c r="AQ10" s="278">
        <v>10095</v>
      </c>
      <c r="AR10" s="279">
        <v>56.7</v>
      </c>
    </row>
    <row r="11" spans="1:46" ht="13.5" customHeight="1" x14ac:dyDescent="0.15">
      <c r="A11" s="259"/>
      <c r="AK11" s="1117" t="s">
        <v>489</v>
      </c>
      <c r="AL11" s="1118"/>
      <c r="AM11" s="1118"/>
      <c r="AN11" s="1119"/>
      <c r="AO11" s="277">
        <v>181429</v>
      </c>
      <c r="AP11" s="277">
        <v>6792</v>
      </c>
      <c r="AQ11" s="278">
        <v>1704</v>
      </c>
      <c r="AR11" s="279">
        <v>298.60000000000002</v>
      </c>
    </row>
    <row r="12" spans="1:46" ht="13.5" customHeight="1" x14ac:dyDescent="0.15">
      <c r="A12" s="259"/>
      <c r="AK12" s="1117" t="s">
        <v>490</v>
      </c>
      <c r="AL12" s="1118"/>
      <c r="AM12" s="1118"/>
      <c r="AN12" s="1119"/>
      <c r="AO12" s="277" t="s">
        <v>491</v>
      </c>
      <c r="AP12" s="277" t="s">
        <v>491</v>
      </c>
      <c r="AQ12" s="278">
        <v>7</v>
      </c>
      <c r="AR12" s="279" t="s">
        <v>491</v>
      </c>
    </row>
    <row r="13" spans="1:46" ht="13.5" customHeight="1" x14ac:dyDescent="0.15">
      <c r="A13" s="259"/>
      <c r="AK13" s="1117" t="s">
        <v>492</v>
      </c>
      <c r="AL13" s="1118"/>
      <c r="AM13" s="1118"/>
      <c r="AN13" s="1119"/>
      <c r="AO13" s="277">
        <v>124099</v>
      </c>
      <c r="AP13" s="277">
        <v>4646</v>
      </c>
      <c r="AQ13" s="278">
        <v>4110</v>
      </c>
      <c r="AR13" s="279">
        <v>13</v>
      </c>
    </row>
    <row r="14" spans="1:46" ht="13.5" customHeight="1" x14ac:dyDescent="0.15">
      <c r="A14" s="259"/>
      <c r="AK14" s="1117" t="s">
        <v>493</v>
      </c>
      <c r="AL14" s="1118"/>
      <c r="AM14" s="1118"/>
      <c r="AN14" s="1119"/>
      <c r="AO14" s="277">
        <v>32488</v>
      </c>
      <c r="AP14" s="277">
        <v>1216</v>
      </c>
      <c r="AQ14" s="278">
        <v>2451</v>
      </c>
      <c r="AR14" s="279">
        <v>-50.4</v>
      </c>
    </row>
    <row r="15" spans="1:46" ht="13.5" customHeight="1" x14ac:dyDescent="0.15">
      <c r="A15" s="259"/>
      <c r="AK15" s="1120" t="s">
        <v>494</v>
      </c>
      <c r="AL15" s="1121"/>
      <c r="AM15" s="1121"/>
      <c r="AN15" s="1122"/>
      <c r="AO15" s="277">
        <v>-172943</v>
      </c>
      <c r="AP15" s="277">
        <v>-6475</v>
      </c>
      <c r="AQ15" s="278">
        <v>-6399</v>
      </c>
      <c r="AR15" s="279">
        <v>1.2</v>
      </c>
    </row>
    <row r="16" spans="1:46" x14ac:dyDescent="0.15">
      <c r="A16" s="259"/>
      <c r="AK16" s="1120" t="s">
        <v>177</v>
      </c>
      <c r="AL16" s="1121"/>
      <c r="AM16" s="1121"/>
      <c r="AN16" s="1122"/>
      <c r="AO16" s="277">
        <v>3495217</v>
      </c>
      <c r="AP16" s="277">
        <v>130853</v>
      </c>
      <c r="AQ16" s="278">
        <v>119584</v>
      </c>
      <c r="AR16" s="279">
        <v>9.4</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3" t="s">
        <v>499</v>
      </c>
      <c r="AL21" s="1124"/>
      <c r="AM21" s="1124"/>
      <c r="AN21" s="1125"/>
      <c r="AO21" s="289">
        <v>9.9600000000000009</v>
      </c>
      <c r="AP21" s="290">
        <v>10.86</v>
      </c>
      <c r="AQ21" s="291">
        <v>-0.9</v>
      </c>
      <c r="AS21" s="292"/>
      <c r="AT21" s="288"/>
    </row>
    <row r="22" spans="1:46" s="260" customFormat="1" x14ac:dyDescent="0.15">
      <c r="A22" s="288"/>
      <c r="AK22" s="1123" t="s">
        <v>500</v>
      </c>
      <c r="AL22" s="1124"/>
      <c r="AM22" s="1124"/>
      <c r="AN22" s="1125"/>
      <c r="AO22" s="293">
        <v>99.3</v>
      </c>
      <c r="AP22" s="294">
        <v>97.3</v>
      </c>
      <c r="AQ22" s="295">
        <v>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5" t="s">
        <v>482</v>
      </c>
      <c r="AP30" s="265"/>
      <c r="AQ30" s="266" t="s">
        <v>483</v>
      </c>
      <c r="AR30" s="267"/>
    </row>
    <row r="31" spans="1:46"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1800730</v>
      </c>
      <c r="AP32" s="303">
        <v>67415</v>
      </c>
      <c r="AQ32" s="304">
        <v>75090</v>
      </c>
      <c r="AR32" s="305">
        <v>-10.199999999999999</v>
      </c>
    </row>
    <row r="33" spans="1:46" ht="13.5" customHeight="1" x14ac:dyDescent="0.15">
      <c r="A33" s="259"/>
      <c r="AK33" s="1107" t="s">
        <v>505</v>
      </c>
      <c r="AL33" s="1108"/>
      <c r="AM33" s="1108"/>
      <c r="AN33" s="1109"/>
      <c r="AO33" s="303" t="s">
        <v>491</v>
      </c>
      <c r="AP33" s="303" t="s">
        <v>491</v>
      </c>
      <c r="AQ33" s="304" t="s">
        <v>491</v>
      </c>
      <c r="AR33" s="305" t="s">
        <v>491</v>
      </c>
    </row>
    <row r="34" spans="1:46" ht="27" customHeight="1" x14ac:dyDescent="0.15">
      <c r="A34" s="259"/>
      <c r="AK34" s="1107" t="s">
        <v>506</v>
      </c>
      <c r="AL34" s="1108"/>
      <c r="AM34" s="1108"/>
      <c r="AN34" s="1109"/>
      <c r="AO34" s="303" t="s">
        <v>491</v>
      </c>
      <c r="AP34" s="303" t="s">
        <v>491</v>
      </c>
      <c r="AQ34" s="304">
        <v>1</v>
      </c>
      <c r="AR34" s="305" t="s">
        <v>491</v>
      </c>
    </row>
    <row r="35" spans="1:46" ht="27" customHeight="1" x14ac:dyDescent="0.15">
      <c r="A35" s="259"/>
      <c r="AK35" s="1107" t="s">
        <v>507</v>
      </c>
      <c r="AL35" s="1108"/>
      <c r="AM35" s="1108"/>
      <c r="AN35" s="1109"/>
      <c r="AO35" s="303">
        <v>363097</v>
      </c>
      <c r="AP35" s="303">
        <v>13594</v>
      </c>
      <c r="AQ35" s="304">
        <v>17211</v>
      </c>
      <c r="AR35" s="305">
        <v>-21</v>
      </c>
    </row>
    <row r="36" spans="1:46" ht="27" customHeight="1" x14ac:dyDescent="0.15">
      <c r="A36" s="259"/>
      <c r="AK36" s="1107" t="s">
        <v>508</v>
      </c>
      <c r="AL36" s="1108"/>
      <c r="AM36" s="1108"/>
      <c r="AN36" s="1109"/>
      <c r="AO36" s="303">
        <v>141020</v>
      </c>
      <c r="AP36" s="303">
        <v>5279</v>
      </c>
      <c r="AQ36" s="304">
        <v>2478</v>
      </c>
      <c r="AR36" s="305">
        <v>113</v>
      </c>
    </row>
    <row r="37" spans="1:46" ht="13.5" customHeight="1" x14ac:dyDescent="0.15">
      <c r="A37" s="259"/>
      <c r="AK37" s="1107" t="s">
        <v>509</v>
      </c>
      <c r="AL37" s="1108"/>
      <c r="AM37" s="1108"/>
      <c r="AN37" s="1109"/>
      <c r="AO37" s="303" t="s">
        <v>491</v>
      </c>
      <c r="AP37" s="303" t="s">
        <v>491</v>
      </c>
      <c r="AQ37" s="304">
        <v>654</v>
      </c>
      <c r="AR37" s="305" t="s">
        <v>491</v>
      </c>
    </row>
    <row r="38" spans="1:46" ht="27" customHeight="1" x14ac:dyDescent="0.15">
      <c r="A38" s="259"/>
      <c r="AK38" s="1110" t="s">
        <v>510</v>
      </c>
      <c r="AL38" s="1111"/>
      <c r="AM38" s="1111"/>
      <c r="AN38" s="1112"/>
      <c r="AO38" s="306" t="s">
        <v>491</v>
      </c>
      <c r="AP38" s="306" t="s">
        <v>491</v>
      </c>
      <c r="AQ38" s="307">
        <v>4</v>
      </c>
      <c r="AR38" s="295" t="s">
        <v>491</v>
      </c>
      <c r="AS38" s="302"/>
    </row>
    <row r="39" spans="1:46" x14ac:dyDescent="0.15">
      <c r="A39" s="259"/>
      <c r="AK39" s="1110" t="s">
        <v>511</v>
      </c>
      <c r="AL39" s="1111"/>
      <c r="AM39" s="1111"/>
      <c r="AN39" s="1112"/>
      <c r="AO39" s="303">
        <v>-1476</v>
      </c>
      <c r="AP39" s="303">
        <v>-55</v>
      </c>
      <c r="AQ39" s="304">
        <v>-3502</v>
      </c>
      <c r="AR39" s="305">
        <v>-98.4</v>
      </c>
      <c r="AS39" s="302"/>
    </row>
    <row r="40" spans="1:46" ht="27" customHeight="1" x14ac:dyDescent="0.15">
      <c r="A40" s="259"/>
      <c r="AK40" s="1107" t="s">
        <v>512</v>
      </c>
      <c r="AL40" s="1108"/>
      <c r="AM40" s="1108"/>
      <c r="AN40" s="1109"/>
      <c r="AO40" s="303">
        <v>-2054550</v>
      </c>
      <c r="AP40" s="303">
        <v>-76918</v>
      </c>
      <c r="AQ40" s="304">
        <v>-63750</v>
      </c>
      <c r="AR40" s="305">
        <v>20.7</v>
      </c>
      <c r="AS40" s="302"/>
    </row>
    <row r="41" spans="1:46" x14ac:dyDescent="0.15">
      <c r="A41" s="259"/>
      <c r="AK41" s="1113" t="s">
        <v>287</v>
      </c>
      <c r="AL41" s="1114"/>
      <c r="AM41" s="1114"/>
      <c r="AN41" s="1115"/>
      <c r="AO41" s="303">
        <v>248821</v>
      </c>
      <c r="AP41" s="303">
        <v>9315</v>
      </c>
      <c r="AQ41" s="304">
        <v>28185</v>
      </c>
      <c r="AR41" s="305">
        <v>-67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0" t="s">
        <v>482</v>
      </c>
      <c r="AN49" s="1102" t="s">
        <v>515</v>
      </c>
      <c r="AO49" s="1103"/>
      <c r="AP49" s="1103"/>
      <c r="AQ49" s="1103"/>
      <c r="AR49" s="1104"/>
    </row>
    <row r="50" spans="1:44" x14ac:dyDescent="0.15">
      <c r="A50" s="259"/>
      <c r="AK50" s="317"/>
      <c r="AL50" s="318"/>
      <c r="AM50" s="1101"/>
      <c r="AN50" s="319" t="s">
        <v>516</v>
      </c>
      <c r="AO50" s="320" t="s">
        <v>517</v>
      </c>
      <c r="AP50" s="321" t="s">
        <v>518</v>
      </c>
      <c r="AQ50" s="322" t="s">
        <v>519</v>
      </c>
      <c r="AR50" s="323" t="s">
        <v>520</v>
      </c>
    </row>
    <row r="51" spans="1:44" x14ac:dyDescent="0.15">
      <c r="A51" s="259"/>
      <c r="AK51" s="315" t="s">
        <v>521</v>
      </c>
      <c r="AL51" s="316"/>
      <c r="AM51" s="324">
        <v>5548098</v>
      </c>
      <c r="AN51" s="325">
        <v>192155</v>
      </c>
      <c r="AO51" s="326">
        <v>152</v>
      </c>
      <c r="AP51" s="327">
        <v>132981</v>
      </c>
      <c r="AQ51" s="328">
        <v>58.7</v>
      </c>
      <c r="AR51" s="329">
        <v>93.3</v>
      </c>
    </row>
    <row r="52" spans="1:44" x14ac:dyDescent="0.15">
      <c r="A52" s="259"/>
      <c r="AK52" s="330"/>
      <c r="AL52" s="331" t="s">
        <v>522</v>
      </c>
      <c r="AM52" s="332">
        <v>2198255</v>
      </c>
      <c r="AN52" s="333">
        <v>76135</v>
      </c>
      <c r="AO52" s="334">
        <v>110.3</v>
      </c>
      <c r="AP52" s="335">
        <v>56973</v>
      </c>
      <c r="AQ52" s="336">
        <v>9.1999999999999993</v>
      </c>
      <c r="AR52" s="337">
        <v>101.1</v>
      </c>
    </row>
    <row r="53" spans="1:44" x14ac:dyDescent="0.15">
      <c r="A53" s="259"/>
      <c r="AK53" s="315" t="s">
        <v>523</v>
      </c>
      <c r="AL53" s="316"/>
      <c r="AM53" s="324">
        <v>3705555</v>
      </c>
      <c r="AN53" s="325">
        <v>131240</v>
      </c>
      <c r="AO53" s="326">
        <v>-31.7</v>
      </c>
      <c r="AP53" s="327">
        <v>128523</v>
      </c>
      <c r="AQ53" s="328">
        <v>-3.4</v>
      </c>
      <c r="AR53" s="329">
        <v>-28.3</v>
      </c>
    </row>
    <row r="54" spans="1:44" x14ac:dyDescent="0.15">
      <c r="A54" s="259"/>
      <c r="AK54" s="330"/>
      <c r="AL54" s="331" t="s">
        <v>522</v>
      </c>
      <c r="AM54" s="332">
        <v>1684457</v>
      </c>
      <c r="AN54" s="333">
        <v>59658</v>
      </c>
      <c r="AO54" s="334">
        <v>-21.6</v>
      </c>
      <c r="AP54" s="335">
        <v>56792</v>
      </c>
      <c r="AQ54" s="336">
        <v>-0.3</v>
      </c>
      <c r="AR54" s="337">
        <v>-21.3</v>
      </c>
    </row>
    <row r="55" spans="1:44" x14ac:dyDescent="0.15">
      <c r="A55" s="259"/>
      <c r="AK55" s="315" t="s">
        <v>524</v>
      </c>
      <c r="AL55" s="316"/>
      <c r="AM55" s="324">
        <v>1285609</v>
      </c>
      <c r="AN55" s="325">
        <v>46516</v>
      </c>
      <c r="AO55" s="326">
        <v>-64.599999999999994</v>
      </c>
      <c r="AP55" s="327">
        <v>96469</v>
      </c>
      <c r="AQ55" s="328">
        <v>-24.9</v>
      </c>
      <c r="AR55" s="329">
        <v>-39.700000000000003</v>
      </c>
    </row>
    <row r="56" spans="1:44" x14ac:dyDescent="0.15">
      <c r="A56" s="259"/>
      <c r="AK56" s="330"/>
      <c r="AL56" s="331" t="s">
        <v>522</v>
      </c>
      <c r="AM56" s="332">
        <v>499486</v>
      </c>
      <c r="AN56" s="333">
        <v>18072</v>
      </c>
      <c r="AO56" s="334">
        <v>-69.7</v>
      </c>
      <c r="AP56" s="335">
        <v>49775</v>
      </c>
      <c r="AQ56" s="336">
        <v>-12.4</v>
      </c>
      <c r="AR56" s="337">
        <v>-57.3</v>
      </c>
    </row>
    <row r="57" spans="1:44" x14ac:dyDescent="0.15">
      <c r="A57" s="259"/>
      <c r="AK57" s="315" t="s">
        <v>525</v>
      </c>
      <c r="AL57" s="316"/>
      <c r="AM57" s="324">
        <v>1281258</v>
      </c>
      <c r="AN57" s="325">
        <v>46941</v>
      </c>
      <c r="AO57" s="326">
        <v>0.9</v>
      </c>
      <c r="AP57" s="327">
        <v>85743</v>
      </c>
      <c r="AQ57" s="328">
        <v>-11.1</v>
      </c>
      <c r="AR57" s="329">
        <v>12</v>
      </c>
    </row>
    <row r="58" spans="1:44" x14ac:dyDescent="0.15">
      <c r="A58" s="259"/>
      <c r="AK58" s="330"/>
      <c r="AL58" s="331" t="s">
        <v>522</v>
      </c>
      <c r="AM58" s="332">
        <v>478885</v>
      </c>
      <c r="AN58" s="333">
        <v>17545</v>
      </c>
      <c r="AO58" s="334">
        <v>-2.9</v>
      </c>
      <c r="AP58" s="335">
        <v>45231</v>
      </c>
      <c r="AQ58" s="336">
        <v>-9.1</v>
      </c>
      <c r="AR58" s="337">
        <v>6.2</v>
      </c>
    </row>
    <row r="59" spans="1:44" x14ac:dyDescent="0.15">
      <c r="A59" s="259"/>
      <c r="AK59" s="315" t="s">
        <v>526</v>
      </c>
      <c r="AL59" s="316"/>
      <c r="AM59" s="324">
        <v>1492959</v>
      </c>
      <c r="AN59" s="325">
        <v>55893</v>
      </c>
      <c r="AO59" s="326">
        <v>19.100000000000001</v>
      </c>
      <c r="AP59" s="327">
        <v>92509</v>
      </c>
      <c r="AQ59" s="328">
        <v>7.9</v>
      </c>
      <c r="AR59" s="329">
        <v>11.2</v>
      </c>
    </row>
    <row r="60" spans="1:44" x14ac:dyDescent="0.15">
      <c r="A60" s="259"/>
      <c r="AK60" s="330"/>
      <c r="AL60" s="331" t="s">
        <v>522</v>
      </c>
      <c r="AM60" s="332">
        <v>790842</v>
      </c>
      <c r="AN60" s="333">
        <v>29607</v>
      </c>
      <c r="AO60" s="334">
        <v>68.7</v>
      </c>
      <c r="AP60" s="335">
        <v>52274</v>
      </c>
      <c r="AQ60" s="336">
        <v>15.6</v>
      </c>
      <c r="AR60" s="337">
        <v>53.1</v>
      </c>
    </row>
    <row r="61" spans="1:44" x14ac:dyDescent="0.15">
      <c r="A61" s="259"/>
      <c r="AK61" s="315" t="s">
        <v>527</v>
      </c>
      <c r="AL61" s="338"/>
      <c r="AM61" s="324">
        <v>2662696</v>
      </c>
      <c r="AN61" s="325">
        <v>94549</v>
      </c>
      <c r="AO61" s="326">
        <v>15.1</v>
      </c>
      <c r="AP61" s="327">
        <v>107245</v>
      </c>
      <c r="AQ61" s="339">
        <v>5.4</v>
      </c>
      <c r="AR61" s="329">
        <v>9.6999999999999993</v>
      </c>
    </row>
    <row r="62" spans="1:44" x14ac:dyDescent="0.15">
      <c r="A62" s="259"/>
      <c r="AK62" s="330"/>
      <c r="AL62" s="331" t="s">
        <v>522</v>
      </c>
      <c r="AM62" s="332">
        <v>1130385</v>
      </c>
      <c r="AN62" s="333">
        <v>40203</v>
      </c>
      <c r="AO62" s="334">
        <v>17</v>
      </c>
      <c r="AP62" s="335">
        <v>52209</v>
      </c>
      <c r="AQ62" s="336">
        <v>0.6</v>
      </c>
      <c r="AR62" s="337">
        <v>16.399999999999999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dpIYI+OYeyaIvAN5SGqtLSefTYxrz6cXTknklK1+Y3C5cRJ5N2QEoXG0XHUdafohE6+majIDg4RP1QcU5M3wGA==" saltValue="9L2+DnsSGZixfVsjtCMl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JtBugImtigEDrp4lRvc4lEyiYMkUqF3Qt0mfB+qKDIW0VUyXZku3w8Sr5U3OAkzxraShOQoGapgsErpowSYgdA==" saltValue="QcrsFvvyXR7gzm9F7Trd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tEtG+wNVt2dYNkE72OdRPHD4icG0s7J7Fm/9CY0cy3g08m/gG9DQFV1GxY9yuzerZjPqlpyB40MBH2S7oB0L8w==" saltValue="ZZLkGtt4SA9XUilb674L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25.36</v>
      </c>
      <c r="G47" s="12">
        <v>19.96</v>
      </c>
      <c r="H47" s="12">
        <v>20.98</v>
      </c>
      <c r="I47" s="12">
        <v>24.55</v>
      </c>
      <c r="J47" s="13">
        <v>27</v>
      </c>
    </row>
    <row r="48" spans="2:10" ht="57.75" customHeight="1" x14ac:dyDescent="0.15">
      <c r="B48" s="14"/>
      <c r="C48" s="1128" t="s">
        <v>4</v>
      </c>
      <c r="D48" s="1128"/>
      <c r="E48" s="1129"/>
      <c r="F48" s="15">
        <v>4.67</v>
      </c>
      <c r="G48" s="16">
        <v>4.22</v>
      </c>
      <c r="H48" s="16">
        <v>5.17</v>
      </c>
      <c r="I48" s="16">
        <v>4.5599999999999996</v>
      </c>
      <c r="J48" s="17">
        <v>3.16</v>
      </c>
    </row>
    <row r="49" spans="2:10" ht="57.75" customHeight="1" thickBot="1" x14ac:dyDescent="0.2">
      <c r="B49" s="18"/>
      <c r="C49" s="1130" t="s">
        <v>5</v>
      </c>
      <c r="D49" s="1130"/>
      <c r="E49" s="1131"/>
      <c r="F49" s="19" t="s">
        <v>534</v>
      </c>
      <c r="G49" s="20">
        <v>18.84</v>
      </c>
      <c r="H49" s="20">
        <v>7.77</v>
      </c>
      <c r="I49" s="20">
        <v>9.59</v>
      </c>
      <c r="J49" s="21">
        <v>6.55</v>
      </c>
    </row>
    <row r="50" spans="2:10" x14ac:dyDescent="0.15"/>
  </sheetData>
  <sheetProtection algorithmName="SHA-512" hashValue="sTf8xuWem2eEN6llcTUE67+TtGRP7ReQt+cXT1Q7EfNkH5ZkSv4ns76nNkbsPZ2julSa2MM2bgmtyJ6sUy6ccQ==" saltValue="Zcss2peRQcvOyf2nPKKg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535</v>
      </c>
      <c r="D34" s="1136"/>
      <c r="E34" s="1137"/>
      <c r="F34" s="32">
        <v>11.23</v>
      </c>
      <c r="G34" s="33">
        <v>13.25</v>
      </c>
      <c r="H34" s="33">
        <v>15.68</v>
      </c>
      <c r="I34" s="33">
        <v>18.86</v>
      </c>
      <c r="J34" s="34">
        <v>21.32</v>
      </c>
      <c r="K34" s="22"/>
      <c r="L34" s="22"/>
      <c r="M34" s="22"/>
      <c r="N34" s="22"/>
      <c r="O34" s="22"/>
      <c r="P34" s="22"/>
    </row>
    <row r="35" spans="1:16" ht="39" customHeight="1" x14ac:dyDescent="0.15">
      <c r="A35" s="22"/>
      <c r="B35" s="35"/>
      <c r="C35" s="1132" t="s">
        <v>536</v>
      </c>
      <c r="D35" s="1132"/>
      <c r="E35" s="1133"/>
      <c r="F35" s="36">
        <v>4.29</v>
      </c>
      <c r="G35" s="37">
        <v>5.0199999999999996</v>
      </c>
      <c r="H35" s="37">
        <v>3.4</v>
      </c>
      <c r="I35" s="37">
        <v>3.24</v>
      </c>
      <c r="J35" s="38">
        <v>3.34</v>
      </c>
      <c r="K35" s="22"/>
      <c r="L35" s="22"/>
      <c r="M35" s="22"/>
      <c r="N35" s="22"/>
      <c r="O35" s="22"/>
      <c r="P35" s="22"/>
    </row>
    <row r="36" spans="1:16" ht="39" customHeight="1" x14ac:dyDescent="0.15">
      <c r="A36" s="22"/>
      <c r="B36" s="35"/>
      <c r="C36" s="1132" t="s">
        <v>537</v>
      </c>
      <c r="D36" s="1132"/>
      <c r="E36" s="1133"/>
      <c r="F36" s="36">
        <v>4.46</v>
      </c>
      <c r="G36" s="37">
        <v>3.86</v>
      </c>
      <c r="H36" s="37">
        <v>5.04</v>
      </c>
      <c r="I36" s="37">
        <v>4.46</v>
      </c>
      <c r="J36" s="38">
        <v>3.06</v>
      </c>
      <c r="K36" s="22"/>
      <c r="L36" s="22"/>
      <c r="M36" s="22"/>
      <c r="N36" s="22"/>
      <c r="O36" s="22"/>
      <c r="P36" s="22"/>
    </row>
    <row r="37" spans="1:16" ht="39" customHeight="1" x14ac:dyDescent="0.15">
      <c r="A37" s="22"/>
      <c r="B37" s="35"/>
      <c r="C37" s="1132" t="s">
        <v>538</v>
      </c>
      <c r="D37" s="1132"/>
      <c r="E37" s="1133"/>
      <c r="F37" s="36">
        <v>0.6</v>
      </c>
      <c r="G37" s="37">
        <v>0.73</v>
      </c>
      <c r="H37" s="37">
        <v>1.1299999999999999</v>
      </c>
      <c r="I37" s="37">
        <v>1.1299999999999999</v>
      </c>
      <c r="J37" s="38">
        <v>1.37</v>
      </c>
      <c r="K37" s="22"/>
      <c r="L37" s="22"/>
      <c r="M37" s="22"/>
      <c r="N37" s="22"/>
      <c r="O37" s="22"/>
      <c r="P37" s="22"/>
    </row>
    <row r="38" spans="1:16" ht="39" customHeight="1" x14ac:dyDescent="0.15">
      <c r="A38" s="22"/>
      <c r="B38" s="35"/>
      <c r="C38" s="1132" t="s">
        <v>539</v>
      </c>
      <c r="D38" s="1132"/>
      <c r="E38" s="1133"/>
      <c r="F38" s="36">
        <v>0.84</v>
      </c>
      <c r="G38" s="37">
        <v>0.88</v>
      </c>
      <c r="H38" s="37">
        <v>1.1399999999999999</v>
      </c>
      <c r="I38" s="37">
        <v>1.22</v>
      </c>
      <c r="J38" s="38">
        <v>0.42</v>
      </c>
      <c r="K38" s="22"/>
      <c r="L38" s="22"/>
      <c r="M38" s="22"/>
      <c r="N38" s="22"/>
      <c r="O38" s="22"/>
      <c r="P38" s="22"/>
    </row>
    <row r="39" spans="1:16" ht="39" customHeight="1" x14ac:dyDescent="0.15">
      <c r="A39" s="22"/>
      <c r="B39" s="35"/>
      <c r="C39" s="1132" t="s">
        <v>540</v>
      </c>
      <c r="D39" s="1132"/>
      <c r="E39" s="1133"/>
      <c r="F39" s="36" t="s">
        <v>491</v>
      </c>
      <c r="G39" s="37">
        <v>0.05</v>
      </c>
      <c r="H39" s="37">
        <v>0.16</v>
      </c>
      <c r="I39" s="37">
        <v>0.11</v>
      </c>
      <c r="J39" s="38">
        <v>0.16</v>
      </c>
      <c r="K39" s="22"/>
      <c r="L39" s="22"/>
      <c r="M39" s="22"/>
      <c r="N39" s="22"/>
      <c r="O39" s="22"/>
      <c r="P39" s="22"/>
    </row>
    <row r="40" spans="1:16" ht="39" customHeight="1" x14ac:dyDescent="0.15">
      <c r="A40" s="22"/>
      <c r="B40" s="35"/>
      <c r="C40" s="1132" t="s">
        <v>541</v>
      </c>
      <c r="D40" s="1132"/>
      <c r="E40" s="1133"/>
      <c r="F40" s="36">
        <v>0.14000000000000001</v>
      </c>
      <c r="G40" s="37">
        <v>0.13</v>
      </c>
      <c r="H40" s="37">
        <v>0.12</v>
      </c>
      <c r="I40" s="37">
        <v>0.12</v>
      </c>
      <c r="J40" s="38">
        <v>0.11</v>
      </c>
      <c r="K40" s="22"/>
      <c r="L40" s="22"/>
      <c r="M40" s="22"/>
      <c r="N40" s="22"/>
      <c r="O40" s="22"/>
      <c r="P40" s="22"/>
    </row>
    <row r="41" spans="1:16" ht="39" customHeight="1" x14ac:dyDescent="0.15">
      <c r="A41" s="22"/>
      <c r="B41" s="35"/>
      <c r="C41" s="1132" t="s">
        <v>542</v>
      </c>
      <c r="D41" s="1132"/>
      <c r="E41" s="1133"/>
      <c r="F41" s="36">
        <v>0.2</v>
      </c>
      <c r="G41" s="37">
        <v>0.35</v>
      </c>
      <c r="H41" s="37">
        <v>0.12</v>
      </c>
      <c r="I41" s="37">
        <v>0.09</v>
      </c>
      <c r="J41" s="38">
        <v>0.09</v>
      </c>
      <c r="K41" s="22"/>
      <c r="L41" s="22"/>
      <c r="M41" s="22"/>
      <c r="N41" s="22"/>
      <c r="O41" s="22"/>
      <c r="P41" s="22"/>
    </row>
    <row r="42" spans="1:16" ht="39" customHeight="1" x14ac:dyDescent="0.15">
      <c r="A42" s="22"/>
      <c r="B42" s="39"/>
      <c r="C42" s="1132" t="s">
        <v>543</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544</v>
      </c>
      <c r="D43" s="1134"/>
      <c r="E43" s="1135"/>
      <c r="F43" s="41">
        <v>0.92</v>
      </c>
      <c r="G43" s="42">
        <v>0</v>
      </c>
      <c r="H43" s="42">
        <v>0</v>
      </c>
      <c r="I43" s="42">
        <v>0.01</v>
      </c>
      <c r="J43" s="43">
        <v>0.08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ewJMc8apPWMQlBQFbV6AdYYiywww2Z4boups9/RRT69dH7zYtig3bVSwu5UPCql8YcCkj9vrTC2qOmGaThRlg==" saltValue="vfcrB3/c/l2xlFuqCTCw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S62" sqref="S62"/>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2375</v>
      </c>
      <c r="L45" s="58">
        <v>2343</v>
      </c>
      <c r="M45" s="58">
        <v>2159</v>
      </c>
      <c r="N45" s="58">
        <v>2002</v>
      </c>
      <c r="O45" s="59">
        <v>1801</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558</v>
      </c>
      <c r="L48" s="62">
        <v>400</v>
      </c>
      <c r="M48" s="62">
        <v>391</v>
      </c>
      <c r="N48" s="62">
        <v>387</v>
      </c>
      <c r="O48" s="63">
        <v>363</v>
      </c>
      <c r="P48" s="46"/>
      <c r="Q48" s="46"/>
      <c r="R48" s="46"/>
      <c r="S48" s="46"/>
      <c r="T48" s="46"/>
      <c r="U48" s="46"/>
    </row>
    <row r="49" spans="1:21" ht="30.75" customHeight="1" x14ac:dyDescent="0.15">
      <c r="A49" s="46"/>
      <c r="B49" s="1163"/>
      <c r="C49" s="1164"/>
      <c r="D49" s="60"/>
      <c r="E49" s="1140" t="s">
        <v>14</v>
      </c>
      <c r="F49" s="1140"/>
      <c r="G49" s="1140"/>
      <c r="H49" s="1140"/>
      <c r="I49" s="1140"/>
      <c r="J49" s="1141"/>
      <c r="K49" s="61">
        <v>105</v>
      </c>
      <c r="L49" s="62">
        <v>130</v>
      </c>
      <c r="M49" s="62">
        <v>119</v>
      </c>
      <c r="N49" s="62">
        <v>140</v>
      </c>
      <c r="O49" s="63">
        <v>141</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491</v>
      </c>
      <c r="L50" s="62" t="s">
        <v>491</v>
      </c>
      <c r="M50" s="62" t="s">
        <v>491</v>
      </c>
      <c r="N50" s="62" t="s">
        <v>491</v>
      </c>
      <c r="O50" s="63" t="s">
        <v>491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v>0</v>
      </c>
      <c r="M51" s="62" t="s">
        <v>491</v>
      </c>
      <c r="N51" s="62" t="s">
        <v>491</v>
      </c>
      <c r="O51" s="63" t="s">
        <v>491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2142</v>
      </c>
      <c r="L52" s="62">
        <v>2095</v>
      </c>
      <c r="M52" s="62">
        <v>2170</v>
      </c>
      <c r="N52" s="62">
        <v>2102</v>
      </c>
      <c r="O52" s="63">
        <v>2056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896</v>
      </c>
      <c r="L53" s="67">
        <v>778</v>
      </c>
      <c r="M53" s="67">
        <v>499</v>
      </c>
      <c r="N53" s="67">
        <v>427</v>
      </c>
      <c r="O53" s="68">
        <v>249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m4bPDPp1MWXp9vhJiQklH6OE19FEr/8wEbdIrNyPMRveBrLdNPdD7L6GCql0WemHQbkhFjfx3pK+waTN1ocA==" saltValue="jMlrNGKaxHtUvdJESVBU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S45" sqref="S45"/>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1" t="s">
        <v>30</v>
      </c>
      <c r="C41" s="1182"/>
      <c r="D41" s="103"/>
      <c r="E41" s="1183" t="s">
        <v>31</v>
      </c>
      <c r="F41" s="1183"/>
      <c r="G41" s="1183"/>
      <c r="H41" s="1184"/>
      <c r="I41" s="342">
        <v>24726</v>
      </c>
      <c r="J41" s="343">
        <v>22714</v>
      </c>
      <c r="K41" s="343">
        <v>21509</v>
      </c>
      <c r="L41" s="343">
        <v>19568</v>
      </c>
      <c r="M41" s="344">
        <v>17997</v>
      </c>
    </row>
    <row r="42" spans="2:13" ht="27.75" customHeight="1" x14ac:dyDescent="0.15">
      <c r="B42" s="1171"/>
      <c r="C42" s="1172"/>
      <c r="D42" s="104"/>
      <c r="E42" s="1175" t="s">
        <v>32</v>
      </c>
      <c r="F42" s="1175"/>
      <c r="G42" s="1175"/>
      <c r="H42" s="1176"/>
      <c r="I42" s="345" t="s">
        <v>491</v>
      </c>
      <c r="J42" s="346" t="s">
        <v>491</v>
      </c>
      <c r="K42" s="346" t="s">
        <v>491</v>
      </c>
      <c r="L42" s="346" t="s">
        <v>491</v>
      </c>
      <c r="M42" s="347" t="s">
        <v>491</v>
      </c>
    </row>
    <row r="43" spans="2:13" ht="27.75" customHeight="1" x14ac:dyDescent="0.15">
      <c r="B43" s="1171"/>
      <c r="C43" s="1172"/>
      <c r="D43" s="104"/>
      <c r="E43" s="1175" t="s">
        <v>33</v>
      </c>
      <c r="F43" s="1175"/>
      <c r="G43" s="1175"/>
      <c r="H43" s="1176"/>
      <c r="I43" s="345">
        <v>6600</v>
      </c>
      <c r="J43" s="346">
        <v>4529</v>
      </c>
      <c r="K43" s="346">
        <v>4116</v>
      </c>
      <c r="L43" s="346">
        <v>3780</v>
      </c>
      <c r="M43" s="347">
        <v>3504</v>
      </c>
    </row>
    <row r="44" spans="2:13" ht="27.75" customHeight="1" x14ac:dyDescent="0.15">
      <c r="B44" s="1171"/>
      <c r="C44" s="1172"/>
      <c r="D44" s="104"/>
      <c r="E44" s="1175" t="s">
        <v>34</v>
      </c>
      <c r="F44" s="1175"/>
      <c r="G44" s="1175"/>
      <c r="H44" s="1176"/>
      <c r="I44" s="345">
        <v>1050</v>
      </c>
      <c r="J44" s="346">
        <v>1036</v>
      </c>
      <c r="K44" s="346">
        <v>1277</v>
      </c>
      <c r="L44" s="346">
        <v>1171</v>
      </c>
      <c r="M44" s="347">
        <v>892</v>
      </c>
    </row>
    <row r="45" spans="2:13" ht="27.75" customHeight="1" x14ac:dyDescent="0.15">
      <c r="B45" s="1171"/>
      <c r="C45" s="1172"/>
      <c r="D45" s="104"/>
      <c r="E45" s="1175" t="s">
        <v>35</v>
      </c>
      <c r="F45" s="1175"/>
      <c r="G45" s="1175"/>
      <c r="H45" s="1176"/>
      <c r="I45" s="345">
        <v>2753</v>
      </c>
      <c r="J45" s="346">
        <v>2822</v>
      </c>
      <c r="K45" s="346">
        <v>2832</v>
      </c>
      <c r="L45" s="346">
        <v>2800</v>
      </c>
      <c r="M45" s="347">
        <v>2844</v>
      </c>
    </row>
    <row r="46" spans="2:13" ht="27.75" customHeight="1" x14ac:dyDescent="0.15">
      <c r="B46" s="1171"/>
      <c r="C46" s="1172"/>
      <c r="D46" s="105"/>
      <c r="E46" s="1175" t="s">
        <v>36</v>
      </c>
      <c r="F46" s="1175"/>
      <c r="G46" s="1175"/>
      <c r="H46" s="1176"/>
      <c r="I46" s="345">
        <v>0</v>
      </c>
      <c r="J46" s="346">
        <v>0</v>
      </c>
      <c r="K46" s="346">
        <v>0</v>
      </c>
      <c r="L46" s="346">
        <v>0</v>
      </c>
      <c r="M46" s="347" t="s">
        <v>491</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t="s">
        <v>491</v>
      </c>
      <c r="J49" s="346" t="s">
        <v>491</v>
      </c>
      <c r="K49" s="346" t="s">
        <v>491</v>
      </c>
      <c r="L49" s="346" t="s">
        <v>491</v>
      </c>
      <c r="M49" s="347" t="s">
        <v>491</v>
      </c>
    </row>
    <row r="50" spans="2:13" ht="27.75" customHeight="1" x14ac:dyDescent="0.15">
      <c r="B50" s="1169" t="s">
        <v>40</v>
      </c>
      <c r="C50" s="1170"/>
      <c r="D50" s="107"/>
      <c r="E50" s="1175" t="s">
        <v>41</v>
      </c>
      <c r="F50" s="1175"/>
      <c r="G50" s="1175"/>
      <c r="H50" s="1176"/>
      <c r="I50" s="345">
        <v>6662</v>
      </c>
      <c r="J50" s="346">
        <v>4798</v>
      </c>
      <c r="K50" s="346">
        <v>6847</v>
      </c>
      <c r="L50" s="346">
        <v>6811</v>
      </c>
      <c r="M50" s="347">
        <v>6971</v>
      </c>
    </row>
    <row r="51" spans="2:13" ht="27.75" customHeight="1" x14ac:dyDescent="0.15">
      <c r="B51" s="1171"/>
      <c r="C51" s="1172"/>
      <c r="D51" s="104"/>
      <c r="E51" s="1175" t="s">
        <v>42</v>
      </c>
      <c r="F51" s="1175"/>
      <c r="G51" s="1175"/>
      <c r="H51" s="1176"/>
      <c r="I51" s="345">
        <v>10</v>
      </c>
      <c r="J51" s="346">
        <v>3</v>
      </c>
      <c r="K51" s="346">
        <v>2</v>
      </c>
      <c r="L51" s="346">
        <v>1</v>
      </c>
      <c r="M51" s="347" t="s">
        <v>491</v>
      </c>
    </row>
    <row r="52" spans="2:13" ht="27.75" customHeight="1" x14ac:dyDescent="0.15">
      <c r="B52" s="1173"/>
      <c r="C52" s="1174"/>
      <c r="D52" s="104"/>
      <c r="E52" s="1175" t="s">
        <v>43</v>
      </c>
      <c r="F52" s="1175"/>
      <c r="G52" s="1175"/>
      <c r="H52" s="1176"/>
      <c r="I52" s="345">
        <v>23271</v>
      </c>
      <c r="J52" s="346">
        <v>23890</v>
      </c>
      <c r="K52" s="346">
        <v>22824</v>
      </c>
      <c r="L52" s="346">
        <v>21472</v>
      </c>
      <c r="M52" s="347">
        <v>20192</v>
      </c>
    </row>
    <row r="53" spans="2:13" ht="27.75" customHeight="1" thickBot="1" x14ac:dyDescent="0.2">
      <c r="B53" s="1177" t="s">
        <v>19</v>
      </c>
      <c r="C53" s="1178"/>
      <c r="D53" s="108"/>
      <c r="E53" s="1179" t="s">
        <v>44</v>
      </c>
      <c r="F53" s="1179"/>
      <c r="G53" s="1179"/>
      <c r="H53" s="1180"/>
      <c r="I53" s="348">
        <v>5185</v>
      </c>
      <c r="J53" s="349">
        <v>2410</v>
      </c>
      <c r="K53" s="349">
        <v>62</v>
      </c>
      <c r="L53" s="349">
        <v>-965</v>
      </c>
      <c r="M53" s="350">
        <v>-1926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T821tL+XILPDTo/EN8fFXbbfezpTiPvnWKheB20DokbPcNjbenZHq9ZM8bbi+/11+bcgKSCz7eGgVGfX2H9h5g==" saltValue="3B1YtEpFssZCOjQ84pQs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2315</v>
      </c>
      <c r="G55" s="120">
        <v>2598</v>
      </c>
      <c r="H55" s="121">
        <v>2860</v>
      </c>
    </row>
    <row r="56" spans="2:8" ht="52.5" customHeight="1" x14ac:dyDescent="0.15">
      <c r="B56" s="122"/>
      <c r="C56" s="1198" t="s">
        <v>47</v>
      </c>
      <c r="D56" s="1198"/>
      <c r="E56" s="1199"/>
      <c r="F56" s="123">
        <v>542</v>
      </c>
      <c r="G56" s="123">
        <v>173</v>
      </c>
      <c r="H56" s="124">
        <v>170</v>
      </c>
    </row>
    <row r="57" spans="2:8" ht="53.25" customHeight="1" x14ac:dyDescent="0.15">
      <c r="B57" s="122"/>
      <c r="C57" s="1200" t="s">
        <v>48</v>
      </c>
      <c r="D57" s="1200"/>
      <c r="E57" s="1201"/>
      <c r="F57" s="125">
        <v>4664</v>
      </c>
      <c r="G57" s="125">
        <v>4558</v>
      </c>
      <c r="H57" s="126">
        <v>4370</v>
      </c>
    </row>
    <row r="58" spans="2:8" ht="45.75" customHeight="1" x14ac:dyDescent="0.15">
      <c r="B58" s="127"/>
      <c r="C58" s="1188" t="s">
        <v>551</v>
      </c>
      <c r="D58" s="1189"/>
      <c r="E58" s="1190"/>
      <c r="F58" s="128">
        <v>1350</v>
      </c>
      <c r="G58" s="128">
        <v>1353</v>
      </c>
      <c r="H58" s="129">
        <v>1355</v>
      </c>
    </row>
    <row r="59" spans="2:8" ht="45.75" customHeight="1" x14ac:dyDescent="0.15">
      <c r="B59" s="127"/>
      <c r="C59" s="1188" t="s">
        <v>552</v>
      </c>
      <c r="D59" s="1189"/>
      <c r="E59" s="1190"/>
      <c r="F59" s="128">
        <v>807</v>
      </c>
      <c r="G59" s="128">
        <v>890</v>
      </c>
      <c r="H59" s="129">
        <v>747</v>
      </c>
    </row>
    <row r="60" spans="2:8" ht="45.75" customHeight="1" x14ac:dyDescent="0.15">
      <c r="B60" s="127"/>
      <c r="C60" s="1188" t="s">
        <v>553</v>
      </c>
      <c r="D60" s="1189"/>
      <c r="E60" s="1190"/>
      <c r="F60" s="128">
        <v>632</v>
      </c>
      <c r="G60" s="128">
        <v>618</v>
      </c>
      <c r="H60" s="129">
        <v>604</v>
      </c>
    </row>
    <row r="61" spans="2:8" ht="45.75" customHeight="1" x14ac:dyDescent="0.15">
      <c r="B61" s="127"/>
      <c r="C61" s="1188" t="s">
        <v>554</v>
      </c>
      <c r="D61" s="1189"/>
      <c r="E61" s="1190"/>
      <c r="F61" s="128">
        <v>688</v>
      </c>
      <c r="G61" s="128">
        <v>549</v>
      </c>
      <c r="H61" s="129">
        <v>467</v>
      </c>
    </row>
    <row r="62" spans="2:8" ht="45.75" customHeight="1" thickBot="1" x14ac:dyDescent="0.2">
      <c r="B62" s="130"/>
      <c r="C62" s="1191" t="s">
        <v>555</v>
      </c>
      <c r="D62" s="1192"/>
      <c r="E62" s="1193"/>
      <c r="F62" s="131">
        <v>427</v>
      </c>
      <c r="G62" s="131">
        <v>430</v>
      </c>
      <c r="H62" s="132">
        <v>448</v>
      </c>
    </row>
    <row r="63" spans="2:8" ht="52.5" customHeight="1" thickBot="1" x14ac:dyDescent="0.2">
      <c r="B63" s="133"/>
      <c r="C63" s="1194" t="s">
        <v>49</v>
      </c>
      <c r="D63" s="1194"/>
      <c r="E63" s="1195"/>
      <c r="F63" s="134">
        <v>7521</v>
      </c>
      <c r="G63" s="134">
        <v>7329</v>
      </c>
      <c r="H63" s="135">
        <v>7401</v>
      </c>
    </row>
    <row r="64" spans="2:8" x14ac:dyDescent="0.15"/>
  </sheetData>
  <sheetProtection algorithmName="SHA-512" hashValue="S3iC8mPMepHCMnOgYz/eZYu4VC/Ap6NHF9iWGcCd/els/EE0NfJcBkJWSFDnbp37a7cldeYXpIMJqkNfFvsO8w==" saltValue="BDJjuv8WLpw+nCVEtvuM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192155</v>
      </c>
      <c r="E3" s="154"/>
      <c r="F3" s="155">
        <v>132981</v>
      </c>
      <c r="G3" s="156"/>
      <c r="H3" s="157"/>
    </row>
    <row r="4" spans="1:8" x14ac:dyDescent="0.15">
      <c r="A4" s="158"/>
      <c r="B4" s="159"/>
      <c r="C4" s="160"/>
      <c r="D4" s="161">
        <v>76135</v>
      </c>
      <c r="E4" s="162"/>
      <c r="F4" s="163">
        <v>56973</v>
      </c>
      <c r="G4" s="164"/>
      <c r="H4" s="165"/>
    </row>
    <row r="5" spans="1:8" x14ac:dyDescent="0.15">
      <c r="A5" s="146" t="s">
        <v>523</v>
      </c>
      <c r="B5" s="151"/>
      <c r="C5" s="152"/>
      <c r="D5" s="153">
        <v>131240</v>
      </c>
      <c r="E5" s="154"/>
      <c r="F5" s="155">
        <v>128523</v>
      </c>
      <c r="G5" s="156"/>
      <c r="H5" s="157"/>
    </row>
    <row r="6" spans="1:8" x14ac:dyDescent="0.15">
      <c r="A6" s="158"/>
      <c r="B6" s="159"/>
      <c r="C6" s="160"/>
      <c r="D6" s="161">
        <v>59658</v>
      </c>
      <c r="E6" s="162"/>
      <c r="F6" s="163">
        <v>56792</v>
      </c>
      <c r="G6" s="164"/>
      <c r="H6" s="165"/>
    </row>
    <row r="7" spans="1:8" x14ac:dyDescent="0.15">
      <c r="A7" s="146" t="s">
        <v>524</v>
      </c>
      <c r="B7" s="151"/>
      <c r="C7" s="152"/>
      <c r="D7" s="153">
        <v>46516</v>
      </c>
      <c r="E7" s="154"/>
      <c r="F7" s="155">
        <v>96469</v>
      </c>
      <c r="G7" s="156"/>
      <c r="H7" s="157"/>
    </row>
    <row r="8" spans="1:8" x14ac:dyDescent="0.15">
      <c r="A8" s="158"/>
      <c r="B8" s="159"/>
      <c r="C8" s="160"/>
      <c r="D8" s="161">
        <v>18072</v>
      </c>
      <c r="E8" s="162"/>
      <c r="F8" s="163">
        <v>49775</v>
      </c>
      <c r="G8" s="164"/>
      <c r="H8" s="165"/>
    </row>
    <row r="9" spans="1:8" x14ac:dyDescent="0.15">
      <c r="A9" s="146" t="s">
        <v>525</v>
      </c>
      <c r="B9" s="151"/>
      <c r="C9" s="152"/>
      <c r="D9" s="153">
        <v>46941</v>
      </c>
      <c r="E9" s="154"/>
      <c r="F9" s="155">
        <v>85743</v>
      </c>
      <c r="G9" s="156"/>
      <c r="H9" s="157"/>
    </row>
    <row r="10" spans="1:8" x14ac:dyDescent="0.15">
      <c r="A10" s="158"/>
      <c r="B10" s="159"/>
      <c r="C10" s="160"/>
      <c r="D10" s="161">
        <v>17545</v>
      </c>
      <c r="E10" s="162"/>
      <c r="F10" s="163">
        <v>45231</v>
      </c>
      <c r="G10" s="164"/>
      <c r="H10" s="165"/>
    </row>
    <row r="11" spans="1:8" x14ac:dyDescent="0.15">
      <c r="A11" s="146" t="s">
        <v>526</v>
      </c>
      <c r="B11" s="151"/>
      <c r="C11" s="152"/>
      <c r="D11" s="153">
        <v>55893</v>
      </c>
      <c r="E11" s="154"/>
      <c r="F11" s="155">
        <v>92509</v>
      </c>
      <c r="G11" s="156"/>
      <c r="H11" s="157"/>
    </row>
    <row r="12" spans="1:8" x14ac:dyDescent="0.15">
      <c r="A12" s="158"/>
      <c r="B12" s="159"/>
      <c r="C12" s="166"/>
      <c r="D12" s="161">
        <v>29607</v>
      </c>
      <c r="E12" s="162"/>
      <c r="F12" s="163">
        <v>52274</v>
      </c>
      <c r="G12" s="164"/>
      <c r="H12" s="165"/>
    </row>
    <row r="13" spans="1:8" x14ac:dyDescent="0.15">
      <c r="A13" s="146"/>
      <c r="B13" s="151"/>
      <c r="C13" s="152"/>
      <c r="D13" s="153">
        <v>94549</v>
      </c>
      <c r="E13" s="154"/>
      <c r="F13" s="155">
        <v>107245</v>
      </c>
      <c r="G13" s="167"/>
      <c r="H13" s="157"/>
    </row>
    <row r="14" spans="1:8" x14ac:dyDescent="0.15">
      <c r="A14" s="158"/>
      <c r="B14" s="159"/>
      <c r="C14" s="160"/>
      <c r="D14" s="161">
        <v>40203</v>
      </c>
      <c r="E14" s="162"/>
      <c r="F14" s="163">
        <v>52209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4.67</v>
      </c>
      <c r="C19" s="168">
        <f>ROUND(VALUE(SUBSTITUTE(実質収支比率等に係る経年分析!G$48,"▲","-")),2)</f>
        <v>4.22</v>
      </c>
      <c r="D19" s="168">
        <f>ROUND(VALUE(SUBSTITUTE(実質収支比率等に係る経年分析!H$48,"▲","-")),2)</f>
        <v>5.17</v>
      </c>
      <c r="E19" s="168">
        <f>ROUND(VALUE(SUBSTITUTE(実質収支比率等に係る経年分析!I$48,"▲","-")),2)</f>
        <v>4.5599999999999996</v>
      </c>
      <c r="F19" s="168">
        <f>ROUND(VALUE(SUBSTITUTE(実質収支比率等に係る経年分析!J$48,"▲","-")),2)</f>
        <v>3.16</v>
      </c>
    </row>
    <row r="20" spans="1:11" x14ac:dyDescent="0.15">
      <c r="A20" s="168" t="s">
        <v>53</v>
      </c>
      <c r="B20" s="168">
        <f>ROUND(VALUE(SUBSTITUTE(実質収支比率等に係る経年分析!F$47,"▲","-")),2)</f>
        <v>25.36</v>
      </c>
      <c r="C20" s="168">
        <f>ROUND(VALUE(SUBSTITUTE(実質収支比率等に係る経年分析!G$47,"▲","-")),2)</f>
        <v>19.96</v>
      </c>
      <c r="D20" s="168">
        <f>ROUND(VALUE(SUBSTITUTE(実質収支比率等に係る経年分析!H$47,"▲","-")),2)</f>
        <v>20.98</v>
      </c>
      <c r="E20" s="168">
        <f>ROUND(VALUE(SUBSTITUTE(実質収支比率等に係る経年分析!I$47,"▲","-")),2)</f>
        <v>24.55</v>
      </c>
      <c r="F20" s="168">
        <f>ROUND(VALUE(SUBSTITUTE(実質収支比率等に係る経年分析!J$47,"▲","-")),2)</f>
        <v>27</v>
      </c>
    </row>
    <row r="21" spans="1:11" x14ac:dyDescent="0.15">
      <c r="A21" s="168" t="s">
        <v>54</v>
      </c>
      <c r="B21" s="168">
        <f>IF(ISNUMBER(VALUE(SUBSTITUTE(実質収支比率等に係る経年分析!F$49,"▲","-"))),ROUND(VALUE(SUBSTITUTE(実質収支比率等に係る経年分析!F$49,"▲","-")),2),NA())</f>
        <v>-4.43</v>
      </c>
      <c r="C21" s="168">
        <f>IF(ISNUMBER(VALUE(SUBSTITUTE(実質収支比率等に係る経年分析!G$49,"▲","-"))),ROUND(VALUE(SUBSTITUTE(実質収支比率等に係る経年分析!G$49,"▲","-")),2),NA())</f>
        <v>18.84</v>
      </c>
      <c r="D21" s="168">
        <f>IF(ISNUMBER(VALUE(SUBSTITUTE(実質収支比率等に係る経年分析!H$49,"▲","-"))),ROUND(VALUE(SUBSTITUTE(実質収支比率等に係る経年分析!H$49,"▲","-")),2),NA())</f>
        <v>7.77</v>
      </c>
      <c r="E21" s="168">
        <f>IF(ISNUMBER(VALUE(SUBSTITUTE(実質収支比率等に係る経年分析!I$49,"▲","-"))),ROUND(VALUE(SUBSTITUTE(実質収支比率等に係る経年分析!I$49,"▲","-")),2),NA())</f>
        <v>9.59</v>
      </c>
      <c r="F21" s="168">
        <f>IF(ISNUMBER(VALUE(SUBSTITUTE(実質収支比率等に係る経年分析!J$49,"▲","-"))),ROUND(VALUE(SUBSTITUTE(実質収支比率等に係る経年分析!J$49,"▲","-")),2),NA())</f>
        <v>6.55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0.92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0.08</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ケーブルテレビ事業特別会計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0.35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0.09</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15">
      <c r="A30" s="169" t="str">
        <f>IF(連結実質赤字比率に係る赤字・黒字の構成分析!C$40="",NA(),連結実質赤字比率に係る赤字・黒字の構成分析!C$40)</f>
        <v>工業用水道事業会計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0.14000000000000001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15">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0.16</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1.1399999999999999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0.42</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1.1299999999999999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1.1299999999999999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4.46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3.06</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4.29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5.0199999999999996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3.24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3.34</v>
      </c>
    </row>
    <row r="36" spans="1:16" x14ac:dyDescent="0.15">
      <c r="A36" s="169" t="str">
        <f>IF(連結実質赤字比率に係る赤字・黒字の構成分析!C$34="",NA(),連結実質赤字比率に係る赤字・黒字の構成分析!C$34)</f>
        <v>山香病院事業会計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11.23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13.25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15.68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18.86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21.32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2142</v>
      </c>
      <c r="E42" s="170"/>
      <c r="F42" s="170"/>
      <c r="G42" s="170">
        <f>'実質公債費比率（分子）の構造'!L$52</f>
        <v>2095</v>
      </c>
      <c r="H42" s="170"/>
      <c r="I42" s="170"/>
      <c r="J42" s="170">
        <f>'実質公債費比率（分子）の構造'!M$52</f>
        <v>2170</v>
      </c>
      <c r="K42" s="170"/>
      <c r="L42" s="170"/>
      <c r="M42" s="170">
        <f>'実質公債費比率（分子）の構造'!N$52</f>
        <v>2102</v>
      </c>
      <c r="N42" s="170"/>
      <c r="O42" s="170"/>
      <c r="P42" s="170">
        <f>'実質公債費比率（分子）の構造'!O$52</f>
        <v>2056</v>
      </c>
    </row>
    <row r="43" spans="1:16" x14ac:dyDescent="0.15">
      <c r="A43" s="170" t="s">
        <v>16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105</v>
      </c>
      <c r="C45" s="170"/>
      <c r="D45" s="170"/>
      <c r="E45" s="170">
        <f>'実質公債費比率（分子）の構造'!L$49</f>
        <v>130</v>
      </c>
      <c r="F45" s="170"/>
      <c r="G45" s="170"/>
      <c r="H45" s="170">
        <f>'実質公債費比率（分子）の構造'!M$49</f>
        <v>119</v>
      </c>
      <c r="I45" s="170"/>
      <c r="J45" s="170"/>
      <c r="K45" s="170">
        <f>'実質公債費比率（分子）の構造'!N$49</f>
        <v>140</v>
      </c>
      <c r="L45" s="170"/>
      <c r="M45" s="170"/>
      <c r="N45" s="170">
        <f>'実質公債費比率（分子）の構造'!O$49</f>
        <v>141</v>
      </c>
      <c r="O45" s="170"/>
      <c r="P45" s="170"/>
    </row>
    <row r="46" spans="1:16" x14ac:dyDescent="0.15">
      <c r="A46" s="170" t="s">
        <v>64</v>
      </c>
      <c r="B46" s="170">
        <f>'実質公債費比率（分子）の構造'!K$48</f>
        <v>558</v>
      </c>
      <c r="C46" s="170"/>
      <c r="D46" s="170"/>
      <c r="E46" s="170">
        <f>'実質公債費比率（分子）の構造'!L$48</f>
        <v>400</v>
      </c>
      <c r="F46" s="170"/>
      <c r="G46" s="170"/>
      <c r="H46" s="170">
        <f>'実質公債費比率（分子）の構造'!M$48</f>
        <v>391</v>
      </c>
      <c r="I46" s="170"/>
      <c r="J46" s="170"/>
      <c r="K46" s="170">
        <f>'実質公債費比率（分子）の構造'!N$48</f>
        <v>387</v>
      </c>
      <c r="L46" s="170"/>
      <c r="M46" s="170"/>
      <c r="N46" s="170">
        <f>'実質公債費比率（分子）の構造'!O$48</f>
        <v>363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2375</v>
      </c>
      <c r="C49" s="170"/>
      <c r="D49" s="170"/>
      <c r="E49" s="170">
        <f>'実質公債費比率（分子）の構造'!L$45</f>
        <v>2343</v>
      </c>
      <c r="F49" s="170"/>
      <c r="G49" s="170"/>
      <c r="H49" s="170">
        <f>'実質公債費比率（分子）の構造'!M$45</f>
        <v>2159</v>
      </c>
      <c r="I49" s="170"/>
      <c r="J49" s="170"/>
      <c r="K49" s="170">
        <f>'実質公債費比率（分子）の構造'!N$45</f>
        <v>2002</v>
      </c>
      <c r="L49" s="170"/>
      <c r="M49" s="170"/>
      <c r="N49" s="170">
        <f>'実質公債費比率（分子）の構造'!O$45</f>
        <v>1801</v>
      </c>
      <c r="O49" s="170"/>
      <c r="P49" s="170"/>
    </row>
    <row r="50" spans="1:16" x14ac:dyDescent="0.15">
      <c r="A50" s="170" t="s">
        <v>67</v>
      </c>
      <c r="B50" s="170" t="e">
        <f>NA()</f>
        <v>#N/A</v>
      </c>
      <c r="C50" s="170">
        <f>IF(ISNUMBER('実質公債費比率（分子）の構造'!K$53),'実質公債費比率（分子）の構造'!K$53,NA())</f>
        <v>896</v>
      </c>
      <c r="D50" s="170" t="e">
        <f>NA()</f>
        <v>#N/A</v>
      </c>
      <c r="E50" s="170" t="e">
        <f>NA()</f>
        <v>#N/A</v>
      </c>
      <c r="F50" s="170">
        <f>IF(ISNUMBER('実質公債費比率（分子）の構造'!L$53),'実質公債費比率（分子）の構造'!L$53,NA())</f>
        <v>778</v>
      </c>
      <c r="G50" s="170" t="e">
        <f>NA()</f>
        <v>#N/A</v>
      </c>
      <c r="H50" s="170" t="e">
        <f>NA()</f>
        <v>#N/A</v>
      </c>
      <c r="I50" s="170">
        <f>IF(ISNUMBER('実質公債費比率（分子）の構造'!M$53),'実質公債費比率（分子）の構造'!M$53,NA())</f>
        <v>499</v>
      </c>
      <c r="J50" s="170" t="e">
        <f>NA()</f>
        <v>#N/A</v>
      </c>
      <c r="K50" s="170" t="e">
        <f>NA()</f>
        <v>#N/A</v>
      </c>
      <c r="L50" s="170">
        <f>IF(ISNUMBER('実質公債費比率（分子）の構造'!N$53),'実質公債費比率（分子）の構造'!N$53,NA())</f>
        <v>427</v>
      </c>
      <c r="M50" s="170" t="e">
        <f>NA()</f>
        <v>#N/A</v>
      </c>
      <c r="N50" s="170" t="e">
        <f>NA()</f>
        <v>#N/A</v>
      </c>
      <c r="O50" s="170">
        <f>IF(ISNUMBER('実質公債費比率（分子）の構造'!O$53),'実質公債費比率（分子）の構造'!O$53,NA())</f>
        <v>249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23271</v>
      </c>
      <c r="E56" s="169"/>
      <c r="F56" s="169"/>
      <c r="G56" s="169">
        <f>'将来負担比率（分子）の構造'!J$52</f>
        <v>23890</v>
      </c>
      <c r="H56" s="169"/>
      <c r="I56" s="169"/>
      <c r="J56" s="169">
        <f>'将来負担比率（分子）の構造'!K$52</f>
        <v>22824</v>
      </c>
      <c r="K56" s="169"/>
      <c r="L56" s="169"/>
      <c r="M56" s="169">
        <f>'将来負担比率（分子）の構造'!L$52</f>
        <v>21472</v>
      </c>
      <c r="N56" s="169"/>
      <c r="O56" s="169"/>
      <c r="P56" s="169">
        <f>'将来負担比率（分子）の構造'!M$52</f>
        <v>20192</v>
      </c>
    </row>
    <row r="57" spans="1:16" x14ac:dyDescent="0.15">
      <c r="A57" s="169" t="s">
        <v>42</v>
      </c>
      <c r="B57" s="169"/>
      <c r="C57" s="169"/>
      <c r="D57" s="169">
        <f>'将来負担比率（分子）の構造'!I$51</f>
        <v>10</v>
      </c>
      <c r="E57" s="169"/>
      <c r="F57" s="169"/>
      <c r="G57" s="169">
        <f>'将来負担比率（分子）の構造'!J$51</f>
        <v>3</v>
      </c>
      <c r="H57" s="169"/>
      <c r="I57" s="169"/>
      <c r="J57" s="169">
        <f>'将来負担比率（分子）の構造'!K$51</f>
        <v>2</v>
      </c>
      <c r="K57" s="169"/>
      <c r="L57" s="169"/>
      <c r="M57" s="169">
        <f>'将来負担比率（分子）の構造'!L$51</f>
        <v>1</v>
      </c>
      <c r="N57" s="169"/>
      <c r="O57" s="169"/>
      <c r="P57" s="169" t="str">
        <f>'将来負担比率（分子）の構造'!M$51</f>
        <v>-</v>
      </c>
    </row>
    <row r="58" spans="1:16" x14ac:dyDescent="0.15">
      <c r="A58" s="169" t="s">
        <v>41</v>
      </c>
      <c r="B58" s="169"/>
      <c r="C58" s="169"/>
      <c r="D58" s="169">
        <f>'将来負担比率（分子）の構造'!I$50</f>
        <v>6662</v>
      </c>
      <c r="E58" s="169"/>
      <c r="F58" s="169"/>
      <c r="G58" s="169">
        <f>'将来負担比率（分子）の構造'!J$50</f>
        <v>4798</v>
      </c>
      <c r="H58" s="169"/>
      <c r="I58" s="169"/>
      <c r="J58" s="169">
        <f>'将来負担比率（分子）の構造'!K$50</f>
        <v>6847</v>
      </c>
      <c r="K58" s="169"/>
      <c r="L58" s="169"/>
      <c r="M58" s="169">
        <f>'将来負担比率（分子）の構造'!L$50</f>
        <v>6811</v>
      </c>
      <c r="N58" s="169"/>
      <c r="O58" s="169"/>
      <c r="P58" s="169">
        <f>'将来負担比率（分子）の構造'!M$50</f>
        <v>6971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0</v>
      </c>
      <c r="C61" s="169"/>
      <c r="D61" s="169"/>
      <c r="E61" s="169">
        <f>'将来負担比率（分子）の構造'!J$46</f>
        <v>0</v>
      </c>
      <c r="F61" s="169"/>
      <c r="G61" s="169"/>
      <c r="H61" s="169">
        <f>'将来負担比率（分子）の構造'!K$46</f>
        <v>0</v>
      </c>
      <c r="I61" s="169"/>
      <c r="J61" s="169"/>
      <c r="K61" s="169">
        <f>'将来負担比率（分子）の構造'!L$46</f>
        <v>0</v>
      </c>
      <c r="L61" s="169"/>
      <c r="M61" s="169"/>
      <c r="N61" s="169" t="str">
        <f>'将来負担比率（分子）の構造'!M$46</f>
        <v>-</v>
      </c>
      <c r="O61" s="169"/>
      <c r="P61" s="169"/>
    </row>
    <row r="62" spans="1:16" x14ac:dyDescent="0.15">
      <c r="A62" s="169" t="s">
        <v>35</v>
      </c>
      <c r="B62" s="169">
        <f>'将来負担比率（分子）の構造'!I$45</f>
        <v>2753</v>
      </c>
      <c r="C62" s="169"/>
      <c r="D62" s="169"/>
      <c r="E62" s="169">
        <f>'将来負担比率（分子）の構造'!J$45</f>
        <v>2822</v>
      </c>
      <c r="F62" s="169"/>
      <c r="G62" s="169"/>
      <c r="H62" s="169">
        <f>'将来負担比率（分子）の構造'!K$45</f>
        <v>2832</v>
      </c>
      <c r="I62" s="169"/>
      <c r="J62" s="169"/>
      <c r="K62" s="169">
        <f>'将来負担比率（分子）の構造'!L$45</f>
        <v>2800</v>
      </c>
      <c r="L62" s="169"/>
      <c r="M62" s="169"/>
      <c r="N62" s="169">
        <f>'将来負担比率（分子）の構造'!M$45</f>
        <v>2844</v>
      </c>
      <c r="O62" s="169"/>
      <c r="P62" s="169"/>
    </row>
    <row r="63" spans="1:16" x14ac:dyDescent="0.15">
      <c r="A63" s="169" t="s">
        <v>34</v>
      </c>
      <c r="B63" s="169">
        <f>'将来負担比率（分子）の構造'!I$44</f>
        <v>1050</v>
      </c>
      <c r="C63" s="169"/>
      <c r="D63" s="169"/>
      <c r="E63" s="169">
        <f>'将来負担比率（分子）の構造'!J$44</f>
        <v>1036</v>
      </c>
      <c r="F63" s="169"/>
      <c r="G63" s="169"/>
      <c r="H63" s="169">
        <f>'将来負担比率（分子）の構造'!K$44</f>
        <v>1277</v>
      </c>
      <c r="I63" s="169"/>
      <c r="J63" s="169"/>
      <c r="K63" s="169">
        <f>'将来負担比率（分子）の構造'!L$44</f>
        <v>1171</v>
      </c>
      <c r="L63" s="169"/>
      <c r="M63" s="169"/>
      <c r="N63" s="169">
        <f>'将来負担比率（分子）の構造'!M$44</f>
        <v>892</v>
      </c>
      <c r="O63" s="169"/>
      <c r="P63" s="169"/>
    </row>
    <row r="64" spans="1:16" x14ac:dyDescent="0.15">
      <c r="A64" s="169" t="s">
        <v>33</v>
      </c>
      <c r="B64" s="169">
        <f>'将来負担比率（分子）の構造'!I$43</f>
        <v>6600</v>
      </c>
      <c r="C64" s="169"/>
      <c r="D64" s="169"/>
      <c r="E64" s="169">
        <f>'将来負担比率（分子）の構造'!J$43</f>
        <v>4529</v>
      </c>
      <c r="F64" s="169"/>
      <c r="G64" s="169"/>
      <c r="H64" s="169">
        <f>'将来負担比率（分子）の構造'!K$43</f>
        <v>4116</v>
      </c>
      <c r="I64" s="169"/>
      <c r="J64" s="169"/>
      <c r="K64" s="169">
        <f>'将来負担比率（分子）の構造'!L$43</f>
        <v>3780</v>
      </c>
      <c r="L64" s="169"/>
      <c r="M64" s="169"/>
      <c r="N64" s="169">
        <f>'将来負担比率（分子）の構造'!M$43</f>
        <v>3504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24726</v>
      </c>
      <c r="C66" s="169"/>
      <c r="D66" s="169"/>
      <c r="E66" s="169">
        <f>'将来負担比率（分子）の構造'!J$41</f>
        <v>22714</v>
      </c>
      <c r="F66" s="169"/>
      <c r="G66" s="169"/>
      <c r="H66" s="169">
        <f>'将来負担比率（分子）の構造'!K$41</f>
        <v>21509</v>
      </c>
      <c r="I66" s="169"/>
      <c r="J66" s="169"/>
      <c r="K66" s="169">
        <f>'将来負担比率（分子）の構造'!L$41</f>
        <v>19568</v>
      </c>
      <c r="L66" s="169"/>
      <c r="M66" s="169"/>
      <c r="N66" s="169">
        <f>'将来負担比率（分子）の構造'!M$41</f>
        <v>17997</v>
      </c>
      <c r="O66" s="169"/>
      <c r="P66" s="169"/>
    </row>
    <row r="67" spans="1:16" x14ac:dyDescent="0.15">
      <c r="A67" s="169" t="s">
        <v>71</v>
      </c>
      <c r="B67" s="169" t="e">
        <f>NA()</f>
        <v>#N/A</v>
      </c>
      <c r="C67" s="169">
        <f>IF(ISNUMBER('将来負担比率（分子）の構造'!I$53), IF('将来負担比率（分子）の構造'!I$53 &lt; 0, 0, '将来負担比率（分子）の構造'!I$53), NA())</f>
        <v>5185</v>
      </c>
      <c r="D67" s="169" t="e">
        <f>NA()</f>
        <v>#N/A</v>
      </c>
      <c r="E67" s="169" t="e">
        <f>NA()</f>
        <v>#N/A</v>
      </c>
      <c r="F67" s="169">
        <f>IF(ISNUMBER('将来負担比率（分子）の構造'!J$53), IF('将来負担比率（分子）の構造'!J$53 &lt; 0, 0, '将来負担比率（分子）の構造'!J$53), NA())</f>
        <v>2410</v>
      </c>
      <c r="G67" s="169" t="e">
        <f>NA()</f>
        <v>#N/A</v>
      </c>
      <c r="H67" s="169" t="e">
        <f>NA()</f>
        <v>#N/A</v>
      </c>
      <c r="I67" s="169">
        <f>IF(ISNUMBER('将来負担比率（分子）の構造'!K$53), IF('将来負担比率（分子）の構造'!K$53 &lt; 0, 0, '将来負担比率（分子）の構造'!K$53), NA())</f>
        <v>62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2315</v>
      </c>
      <c r="C72" s="173">
        <f>基金残高に係る経年分析!G55</f>
        <v>2598</v>
      </c>
      <c r="D72" s="173">
        <f>基金残高に係る経年分析!H55</f>
        <v>2860</v>
      </c>
    </row>
    <row r="73" spans="1:16" x14ac:dyDescent="0.15">
      <c r="A73" s="172" t="s">
        <v>74</v>
      </c>
      <c r="B73" s="173">
        <f>基金残高に係る経年分析!F56</f>
        <v>542</v>
      </c>
      <c r="C73" s="173">
        <f>基金残高に係る経年分析!G56</f>
        <v>173</v>
      </c>
      <c r="D73" s="173">
        <f>基金残高に係る経年分析!H56</f>
        <v>170</v>
      </c>
    </row>
    <row r="74" spans="1:16" x14ac:dyDescent="0.15">
      <c r="A74" s="172" t="s">
        <v>75</v>
      </c>
      <c r="B74" s="173">
        <f>基金残高に係る経年分析!F57</f>
        <v>4664</v>
      </c>
      <c r="C74" s="173">
        <f>基金残高に係る経年分析!G57</f>
        <v>4558</v>
      </c>
      <c r="D74" s="173">
        <f>基金残高に係る経年分析!H57</f>
        <v>4370</v>
      </c>
    </row>
  </sheetData>
  <sheetProtection algorithmName="SHA-512" hashValue="+NhUtoEKY7a2MTSoun8dEpt60NBsphACg9fTYdC01ZpBSFXtVtrMAECYHgrLelBj5EkC7duGOk43tc+OkzeQbQ==" saltValue="DgEqKmU9J+04saajgMzx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2025-03-11T05:07:43Z</cp:lastPrinted>
  <dcterms:created xsi:type="dcterms:W3CDTF">2025-02-19T05:23:30Z</dcterms:created>
  <dcterms:modified xsi:type="dcterms:W3CDTF">2025-03-18T04:49:43Z</dcterms:modified>
  <cp:category/>
</cp:coreProperties>
</file>