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２_確報値\＊確報・速報 公表資料H20～\R6公表資料（R7作成）\04_公表用\"/>
    </mc:Choice>
  </mc:AlternateContent>
  <xr:revisionPtr revIDLastSave="0" documentId="13_ncr:1_{6E5F7D90-284F-4AB4-A0D4-31A1B8A3F7FB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3" l="1"/>
  <c r="B25" i="13" l="1"/>
  <c r="A20" i="13" l="1"/>
  <c r="D18" i="13" l="1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S5" i="12"/>
  <c r="BW4" i="12"/>
  <c r="BV4" i="12"/>
  <c r="BS4" i="12"/>
  <c r="O2" i="12"/>
  <c r="BT5" i="12" l="1"/>
  <c r="BQ15" i="12"/>
  <c r="BX11" i="12"/>
  <c r="BQ11" i="12" s="1"/>
  <c r="O3" i="12" s="1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<sst xmlns="http://schemas.openxmlformats.org/spreadsheetml/2006/main" count="90" uniqueCount="62">
  <si>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</si>
  <si>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</si>
  <si>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</si>
  <si>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</si>
  <si>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</si>
  <si>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</si>
  <si>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</si>
  <si>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</si>
  <si>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</si>
  <si>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</si>
  <si>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</si>
  <si>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</si>
  <si>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</si>
  <si>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</si>
  <si>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</si>
  <si>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</si>
  <si>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</si>
  <si>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</si>
  <si>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</si>
  <si>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</si>
  <si>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</si>
  <si>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</si>
  <si>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</si>
  <si>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</si>
  <si>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</si>
  <si>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</si>
  <si>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</si>
  <si>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</si>
  <si>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</si>
  <si>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</si>
  <si>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</si>
  <si>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</si>
  <si>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</si>
  <si>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</si>
  <si>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</si>
  <si>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</si>
  <si>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</si>
  <si>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</si>
  <si>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</si>
  <si>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</si>
  <si>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</si>
  <si>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</si>
  <si>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</si>
  <si>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</si>
  <si>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</si>
  <si>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</si>
  <si>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</si>
  <si>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</si>
  <si>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</si>
  <si>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</si>
  <si>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</si>
  <si>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</si>
  <si>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</si>
  <si>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</si>
  <si>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</si>
  <si>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</si>
  <si>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</si>
  <si>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令和６年５月　発地別延べ宿泊者数割合</t>
  </si>
  <si>
    <t>令和６年5月（速報値）</t>
  </si>
  <si>
    <t>令和5年５月（確報値）</t>
    <rPh sb="7" eb="9">
      <t>カクホウ</t>
    </rPh>
    <phoneticPr fontId="1"/>
  </si>
  <si>
    <t>令和６年5月（確報値）</t>
    <rPh sb="7" eb="9">
      <t>カクホウ</t>
    </rPh>
    <phoneticPr fontId="1"/>
  </si>
  <si>
    <t>令和６年4月（確報値）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</si>
</sst>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Border="1">
      <alignment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6" xfId="0" applyFont="1" applyBorder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8" t="str">
        <f>$BH$8&amp;"の宿泊客等の動向"</f>
        <v>令和２年８月の宿泊客等の動向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9" t="str">
        <f>"（"&amp;VLOOKUP(BJ6,BP4:BQ15,2,FALSE)&amp;"）"</f>
        <v>（令和元年９月～１２月速報、令和２年１月～８月速速報）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4" t="s">
        <v>22</v>
      </c>
      <c r="BI4" s="74"/>
      <c r="BJ4" s="76" t="s">
        <v>31</v>
      </c>
      <c r="BK4" s="76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4" t="s">
        <v>23</v>
      </c>
      <c r="BI5" s="74"/>
      <c r="BJ5" s="76">
        <v>2</v>
      </c>
      <c r="BK5" s="76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4" t="s">
        <v>24</v>
      </c>
      <c r="BI6" s="74"/>
      <c r="BJ6" s="76">
        <v>8</v>
      </c>
      <c r="BK6" s="76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4" t="s">
        <v>26</v>
      </c>
      <c r="BI26" s="74"/>
      <c r="BJ26" s="74"/>
      <c r="BK26" s="74"/>
      <c r="BL26" s="77">
        <v>28</v>
      </c>
      <c r="BM26" s="77"/>
      <c r="BN26" s="77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4" t="s">
        <v>19</v>
      </c>
      <c r="BI27" s="74"/>
      <c r="BJ27" s="74"/>
      <c r="BK27" s="74"/>
      <c r="BL27" s="75" t="e">
        <f>ROUND(#REF!,1)</f>
        <v>#REF!</v>
      </c>
      <c r="BM27" s="75"/>
      <c r="BN27" s="75"/>
      <c r="BO27" s="1" t="s">
        <v>25</v>
      </c>
    </row>
    <row r="28" spans="2:69" ht="14.1" customHeight="1" x14ac:dyDescent="0.15">
      <c r="BH28" s="74" t="s">
        <v>20</v>
      </c>
      <c r="BI28" s="74"/>
      <c r="BJ28" s="74"/>
      <c r="BK28" s="74"/>
      <c r="BL28" s="75" t="e">
        <f>ROUND(#REF!,1)</f>
        <v>#REF!</v>
      </c>
      <c r="BM28" s="75"/>
      <c r="BN28" s="75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A12" sqref="A12"/>
    </sheetView>
  </sheetViews>
  <sheetFormatPr defaultColWidth="9" defaultRowHeight="13.5" x14ac:dyDescent="0.15"/>
  <cols>
    <col min="1" max="1" width="28.125" style="8" bestFit="1" customWidth="1"/>
    <col min="2" max="11" width="13.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1" t="s">
        <v>0</v>
      </c>
      <c r="J1" s="81"/>
      <c r="K1" s="81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2" t="s">
        <v>57</v>
      </c>
      <c r="B2" s="83"/>
      <c r="C2" s="83"/>
      <c r="D2" s="83"/>
      <c r="R2" s="64"/>
    </row>
    <row r="3" spans="1:28" s="63" customFormat="1" ht="16.5" x14ac:dyDescent="0.15">
      <c r="A3" s="83"/>
      <c r="B3" s="83"/>
      <c r="C3" s="83"/>
      <c r="D3" s="83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4" t="s">
        <v>2</v>
      </c>
      <c r="K5" s="84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60</v>
      </c>
      <c r="B7" s="69">
        <v>39173</v>
      </c>
      <c r="C7" s="69">
        <v>85984</v>
      </c>
      <c r="D7" s="69">
        <v>58018</v>
      </c>
      <c r="E7" s="69">
        <v>10988</v>
      </c>
      <c r="F7" s="69">
        <v>26949</v>
      </c>
      <c r="G7" s="69">
        <v>33812</v>
      </c>
      <c r="H7" s="69">
        <v>18073</v>
      </c>
      <c r="I7" s="69">
        <v>58745</v>
      </c>
      <c r="J7" s="69">
        <v>6619</v>
      </c>
      <c r="K7" s="71">
        <v>338361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59</v>
      </c>
      <c r="B8" s="69">
        <v>39595</v>
      </c>
      <c r="C8" s="69">
        <v>82061</v>
      </c>
      <c r="D8" s="69">
        <v>54592</v>
      </c>
      <c r="E8" s="69">
        <v>8795</v>
      </c>
      <c r="F8" s="69">
        <v>26348</v>
      </c>
      <c r="G8" s="69">
        <v>30504</v>
      </c>
      <c r="H8" s="69">
        <v>15952</v>
      </c>
      <c r="I8" s="69">
        <v>54219</v>
      </c>
      <c r="J8" s="69">
        <v>6999</v>
      </c>
      <c r="K8" s="71">
        <v>319065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-1.0657911352443534</v>
      </c>
      <c r="C9" s="53">
        <f t="shared" ref="C9:K9" si="0">C7/C8*100-100</f>
        <v>4.7805900488660882</v>
      </c>
      <c r="D9" s="53">
        <f t="shared" si="0"/>
        <v>6.2756447831183948</v>
      </c>
      <c r="E9" s="53">
        <f t="shared" si="0"/>
        <v>24.934621944286533</v>
      </c>
      <c r="F9" s="53">
        <f t="shared" si="0"/>
        <v>2.2810080461514985</v>
      </c>
      <c r="G9" s="53">
        <f t="shared" si="0"/>
        <v>10.84447941253606</v>
      </c>
      <c r="H9" s="53">
        <f t="shared" si="0"/>
        <v>13.296138415245736</v>
      </c>
      <c r="I9" s="53">
        <f t="shared" si="0"/>
        <v>8.3476272155517393</v>
      </c>
      <c r="J9" s="53">
        <f t="shared" si="0"/>
        <v>-5.4293470495785101</v>
      </c>
      <c r="K9" s="53">
        <f t="shared" si="0"/>
        <v>6.0476705373513084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collapsed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61</v>
      </c>
      <c r="B11" s="69">
        <v>41712</v>
      </c>
      <c r="C11" s="69">
        <v>90438</v>
      </c>
      <c r="D11" s="69">
        <v>50350</v>
      </c>
      <c r="E11" s="69">
        <v>8557</v>
      </c>
      <c r="F11" s="69">
        <v>24365</v>
      </c>
      <c r="G11" s="69">
        <v>29861</v>
      </c>
      <c r="H11" s="69">
        <v>15697</v>
      </c>
      <c r="I11" s="69">
        <v>54812</v>
      </c>
      <c r="J11" s="69">
        <v>6068</v>
      </c>
      <c r="K11" s="71">
        <v>321860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-6.0869773686229394</v>
      </c>
      <c r="C12" s="59">
        <f t="shared" si="1"/>
        <v>-4.9249209403127026</v>
      </c>
      <c r="D12" s="59">
        <f t="shared" si="1"/>
        <v>15.229394240317774</v>
      </c>
      <c r="E12" s="59">
        <f t="shared" si="1"/>
        <v>28.409489307000115</v>
      </c>
      <c r="F12" s="59">
        <f t="shared" si="1"/>
        <v>10.605376564744518</v>
      </c>
      <c r="G12" s="59">
        <f t="shared" si="1"/>
        <v>13.231305046716457</v>
      </c>
      <c r="H12" s="59">
        <f t="shared" si="1"/>
        <v>15.136650315346884</v>
      </c>
      <c r="I12" s="59">
        <f t="shared" si="1"/>
        <v>7.1754360359045393</v>
      </c>
      <c r="J12" s="59">
        <f t="shared" si="1"/>
        <v>9.0804218852999412</v>
      </c>
      <c r="K12" s="59">
        <f t="shared" si="1"/>
        <v>5.1267631889641478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37" t="s">
        <v>58</v>
      </c>
      <c r="B16" s="70">
        <v>33771</v>
      </c>
      <c r="C16" s="70">
        <v>5816</v>
      </c>
      <c r="D16" s="70">
        <v>10271</v>
      </c>
      <c r="E16" s="70">
        <v>13976</v>
      </c>
      <c r="F16" s="70">
        <v>3367</v>
      </c>
      <c r="G16" s="70">
        <v>3404</v>
      </c>
      <c r="H16" s="70">
        <v>6962</v>
      </c>
      <c r="I16" s="72">
        <f>SUM(B16:H16)</f>
        <v>77567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37" t="s">
        <v>59</v>
      </c>
      <c r="B17" s="70">
        <v>26676</v>
      </c>
      <c r="C17" s="70">
        <v>1788</v>
      </c>
      <c r="D17" s="70">
        <v>8787</v>
      </c>
      <c r="E17" s="70">
        <v>7711</v>
      </c>
      <c r="F17" s="70">
        <v>3471</v>
      </c>
      <c r="G17" s="70">
        <v>1981</v>
      </c>
      <c r="H17" s="70">
        <v>3538</v>
      </c>
      <c r="I17" s="72">
        <v>53952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26.596941070625292</v>
      </c>
      <c r="C18" s="53">
        <f t="shared" ref="C18:I18" si="2">C16/C17*100-100</f>
        <v>225.27964205816551</v>
      </c>
      <c r="D18" s="53">
        <f t="shared" si="2"/>
        <v>16.888585410265165</v>
      </c>
      <c r="E18" s="53">
        <f t="shared" si="2"/>
        <v>81.24756840876671</v>
      </c>
      <c r="F18" s="53">
        <f t="shared" si="2"/>
        <v>-2.9962546816479403</v>
      </c>
      <c r="G18" s="53">
        <f t="shared" si="2"/>
        <v>71.832407874810713</v>
      </c>
      <c r="H18" s="53">
        <f t="shared" si="2"/>
        <v>96.777840587902773</v>
      </c>
      <c r="I18" s="53">
        <f t="shared" si="2"/>
        <v>43.770388493475679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3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令和６年4月（確報値）</v>
      </c>
      <c r="B20" s="70">
        <v>50949</v>
      </c>
      <c r="C20" s="70">
        <v>6598</v>
      </c>
      <c r="D20" s="70">
        <v>12844</v>
      </c>
      <c r="E20" s="70">
        <v>17881</v>
      </c>
      <c r="F20" s="70">
        <v>5579</v>
      </c>
      <c r="G20" s="70">
        <v>3785</v>
      </c>
      <c r="H20" s="70">
        <v>7595</v>
      </c>
      <c r="I20" s="72">
        <v>105231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-33.716069010186658</v>
      </c>
      <c r="C21" s="59">
        <f t="shared" si="3"/>
        <v>-11.852076386783878</v>
      </c>
      <c r="D21" s="59">
        <f t="shared" si="3"/>
        <v>-20.032700093428829</v>
      </c>
      <c r="E21" s="59">
        <f t="shared" si="3"/>
        <v>-21.838823332028412</v>
      </c>
      <c r="F21" s="59">
        <f t="shared" si="3"/>
        <v>-39.648682559598491</v>
      </c>
      <c r="G21" s="59">
        <f t="shared" si="3"/>
        <v>-10.066050198150592</v>
      </c>
      <c r="H21" s="59">
        <f t="shared" si="3"/>
        <v>-8.3344305464121078</v>
      </c>
      <c r="I21" s="59">
        <f t="shared" si="3"/>
        <v>-26.288831237943185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5" t="s">
        <v>18</v>
      </c>
      <c r="C24" s="85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令和６年5月（確報値）</v>
      </c>
      <c r="B25" s="80">
        <f>SUM(K7,I16)</f>
        <v>415928</v>
      </c>
      <c r="C25" s="80"/>
      <c r="D25" s="61" t="s">
        <v>56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令和5年５月（確報値）</v>
      </c>
      <c r="B26" s="80">
        <f>SUM(K8,I17)</f>
        <v>373017</v>
      </c>
      <c r="C26" s="80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8">
        <f>B25/B26*100-100</f>
        <v>11.503765243943292</v>
      </c>
      <c r="C27" s="88"/>
      <c r="D27" s="62" t="s">
        <v>55</v>
      </c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24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令和６年4月（確報値）</v>
      </c>
      <c r="B29" s="86">
        <f>SUM(K11,I20)</f>
        <v>427091</v>
      </c>
      <c r="C29" s="86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7">
        <f>B25/B29*100-100</f>
        <v>-2.6137286901386432</v>
      </c>
      <c r="C30" s="87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4" t="s">
        <v>2</v>
      </c>
      <c r="F3" s="84"/>
      <c r="G3" s="7"/>
    </row>
    <row r="4" spans="1:7" ht="33" customHeight="1" x14ac:dyDescent="0.15">
      <c r="A4" s="24"/>
      <c r="B4" s="85" t="s">
        <v>37</v>
      </c>
      <c r="C4" s="85" t="s">
        <v>38</v>
      </c>
      <c r="D4" s="85"/>
      <c r="E4" s="85"/>
      <c r="F4" s="85" t="s">
        <v>39</v>
      </c>
      <c r="G4" s="7"/>
    </row>
    <row r="5" spans="1:7" ht="33" customHeight="1" thickBot="1" x14ac:dyDescent="0.2">
      <c r="A5" s="11"/>
      <c r="B5" s="85"/>
      <c r="C5" s="12" t="s">
        <v>16</v>
      </c>
      <c r="D5" s="12" t="s">
        <v>42</v>
      </c>
      <c r="E5" s="13" t="s">
        <v>43</v>
      </c>
      <c r="F5" s="85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2025-07-07T08:28:54Z</dcterms:modified>
</cp:coreProperties>
</file>