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1257\Desktop\"/>
    </mc:Choice>
  </mc:AlternateContent>
  <xr:revisionPtr revIDLastSave="0" documentId="13_ncr:1_{75C9242F-AD06-48F2-BAA3-C5D4AB4BC7AD}" xr6:coauthVersionLast="47" xr6:coauthVersionMax="47" xr10:uidLastSave="{00000000-0000-0000-0000-000000000000}"/>
  <bookViews>
    <workbookView xWindow="2868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6" i="13"/>
  <c r="K8" i="13" l="1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Q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X11" i="12" l="1"/>
  <c r="BQ11" i="12" s="1"/>
  <c r="O3" i="12" s="1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<sst xmlns="http://schemas.openxmlformats.org/spreadsheetml/2006/main" count="87" uniqueCount="60">
  <si>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</si>
  <si>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</si>
  <si>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</si>
  <si>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</si>
  <si>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</si>
  <si>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</si>
  <si>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</si>
  <si>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</si>
  <si>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</si>
  <si>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</si>
  <si>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</si>
  <si>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</si>
  <si>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</si>
  <si>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</si>
  <si>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</si>
  <si>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</si>
  <si>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</si>
  <si>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</si>
  <si>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</si>
  <si>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</si>
  <si>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</si>
  <si>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</si>
  <si>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</si>
  <si>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</si>
  <si>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</si>
  <si>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</si>
  <si>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</si>
  <si>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</si>
  <si>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</si>
  <si>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</si>
  <si>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</si>
  <si>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</si>
  <si>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</si>
  <si>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</si>
  <si>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</si>
  <si>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</si>
  <si>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</si>
  <si>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</si>
  <si>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</si>
  <si>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</si>
  <si>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</si>
  <si>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</si>
  <si>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</si>
  <si>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</si>
  <si>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</si>
  <si>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</si>
  <si>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</si>
  <si>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</si>
  <si>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</si>
  <si>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</si>
  <si>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</si>
  <si>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</si>
  <si>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</si>
  <si>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</si>
  <si>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①調査対象施設は従業員数10人以上の全施設（189施設　令和6年1月時点）</t>
    <phoneticPr fontId="9"/>
  </si>
  <si>
    <t>　　　　　　②発地別延べ宿泊者数は、確報の公表時に大きく変更されることがあります。</t>
    <phoneticPr fontId="1"/>
  </si>
  <si>
    <t>令和６年８月　発地別延べ宿泊者数割合</t>
    <phoneticPr fontId="1"/>
  </si>
  <si>
    <t>令和５年8月（確報値）</t>
  </si>
  <si>
    <t>令和６年7月（確報値）</t>
    <rPh sb="7" eb="9">
      <t>カクホウ</t>
    </rPh>
    <phoneticPr fontId="1"/>
  </si>
  <si>
    <t>令和６年8月（確報値）</t>
    <rPh sb="7" eb="9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</si>
</sst>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6" fillId="0" borderId="16" xfId="0" applyFont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Protection="1">
      <alignment vertical="center"/>
      <protection locked="0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4" t="str">
        <f>$BH$8&amp;"の宿泊客等の動向"</f>
        <v>令和２年８月の宿泊客等の動向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5" t="str">
        <f>"（"&amp;VLOOKUP(BJ6,BP4:BQ15,2,FALSE)&amp;"）"</f>
        <v>（令和元年９月～１２月速報、令和２年１月～８月速速報）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6" t="s">
        <v>22</v>
      </c>
      <c r="BI4" s="76"/>
      <c r="BJ4" s="77" t="s">
        <v>31</v>
      </c>
      <c r="BK4" s="77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6" t="s">
        <v>23</v>
      </c>
      <c r="BI5" s="76"/>
      <c r="BJ5" s="77">
        <v>2</v>
      </c>
      <c r="BK5" s="77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6" t="s">
        <v>24</v>
      </c>
      <c r="BI6" s="76"/>
      <c r="BJ6" s="77">
        <v>8</v>
      </c>
      <c r="BK6" s="77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6" t="s">
        <v>26</v>
      </c>
      <c r="BI26" s="76"/>
      <c r="BJ26" s="76"/>
      <c r="BK26" s="76"/>
      <c r="BL26" s="79">
        <v>28</v>
      </c>
      <c r="BM26" s="79"/>
      <c r="BN26" s="79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6" t="s">
        <v>19</v>
      </c>
      <c r="BI27" s="76"/>
      <c r="BJ27" s="76"/>
      <c r="BK27" s="76"/>
      <c r="BL27" s="78" t="e">
        <f>ROUND(#REF!,1)</f>
        <v>#REF!</v>
      </c>
      <c r="BM27" s="78"/>
      <c r="BN27" s="78"/>
      <c r="BO27" s="1" t="s">
        <v>25</v>
      </c>
    </row>
    <row r="28" spans="2:69" ht="14.1" customHeight="1" x14ac:dyDescent="0.15">
      <c r="BH28" s="76" t="s">
        <v>20</v>
      </c>
      <c r="BI28" s="76"/>
      <c r="BJ28" s="76"/>
      <c r="BK28" s="76"/>
      <c r="BL28" s="78" t="e">
        <f>ROUND(#REF!,1)</f>
        <v>#REF!</v>
      </c>
      <c r="BM28" s="78"/>
      <c r="BN28" s="78"/>
      <c r="BO28" s="1" t="s">
        <v>25</v>
      </c>
    </row>
  </sheetData>
  <sheetProtection sheet="1" selectLockedCells="1"/>
  <mergeCells count="14">
    <mergeCell ref="BH28:BK28"/>
    <mergeCell ref="BL28:BN28"/>
    <mergeCell ref="BH6:BI6"/>
    <mergeCell ref="BJ6:BK6"/>
    <mergeCell ref="BH26:BK26"/>
    <mergeCell ref="BL26:BN26"/>
    <mergeCell ref="BH27:BK27"/>
    <mergeCell ref="BL27:BN27"/>
    <mergeCell ref="O2:AL2"/>
    <mergeCell ref="O3:AL3"/>
    <mergeCell ref="BH4:BI4"/>
    <mergeCell ref="BJ4:BK4"/>
    <mergeCell ref="BH5:BI5"/>
    <mergeCell ref="BJ5:BK5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B24" sqref="B24:C24"/>
    </sheetView>
  </sheetViews>
  <sheetFormatPr defaultColWidth="9" defaultRowHeight="13.5" x14ac:dyDescent="0.15"/>
  <cols>
    <col min="1" max="1" width="28.125" style="8" bestFit="1" customWidth="1"/>
    <col min="2" max="10" width="13.25" style="8" customWidth="1"/>
    <col min="11" max="11" width="14.6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56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59</v>
      </c>
      <c r="B7" s="69">
        <v>49449</v>
      </c>
      <c r="C7" s="69">
        <v>99634</v>
      </c>
      <c r="D7" s="69">
        <v>74460</v>
      </c>
      <c r="E7" s="69">
        <v>14167</v>
      </c>
      <c r="F7" s="69">
        <v>32175</v>
      </c>
      <c r="G7" s="69">
        <v>38728</v>
      </c>
      <c r="H7" s="69">
        <v>19112</v>
      </c>
      <c r="I7" s="69">
        <v>62929</v>
      </c>
      <c r="J7" s="69">
        <v>5906</v>
      </c>
      <c r="K7" s="72">
        <v>396560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57</v>
      </c>
      <c r="B8" s="69">
        <v>42205</v>
      </c>
      <c r="C8" s="69">
        <v>103992</v>
      </c>
      <c r="D8" s="69">
        <v>74540</v>
      </c>
      <c r="E8" s="69">
        <v>12415</v>
      </c>
      <c r="F8" s="69">
        <v>31033</v>
      </c>
      <c r="G8" s="69">
        <v>32146</v>
      </c>
      <c r="H8" s="69">
        <v>14005</v>
      </c>
      <c r="I8" s="69">
        <v>55153</v>
      </c>
      <c r="J8" s="69">
        <v>3580</v>
      </c>
      <c r="K8" s="72">
        <f>SUM(B8:J8)</f>
        <v>369069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17.163843146546625</v>
      </c>
      <c r="C9" s="53">
        <f t="shared" ref="C9:K9" si="0">C7/C8*100-100</f>
        <v>-4.1907069774597971</v>
      </c>
      <c r="D9" s="53">
        <f t="shared" si="0"/>
        <v>-0.10732492621411893</v>
      </c>
      <c r="E9" s="53">
        <f t="shared" si="0"/>
        <v>14.111961337092225</v>
      </c>
      <c r="F9" s="53">
        <f t="shared" si="0"/>
        <v>3.6799535977830118</v>
      </c>
      <c r="G9" s="53">
        <f t="shared" si="0"/>
        <v>20.475331300939459</v>
      </c>
      <c r="H9" s="53">
        <f t="shared" si="0"/>
        <v>36.465548018564817</v>
      </c>
      <c r="I9" s="53">
        <f t="shared" si="0"/>
        <v>14.098961071927192</v>
      </c>
      <c r="J9" s="53">
        <f t="shared" si="0"/>
        <v>64.97206703910615</v>
      </c>
      <c r="K9" s="53">
        <f t="shared" si="0"/>
        <v>7.4487426470388982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58</v>
      </c>
      <c r="B11" s="69">
        <v>44508</v>
      </c>
      <c r="C11" s="69">
        <v>89147</v>
      </c>
      <c r="D11" s="69">
        <v>60838</v>
      </c>
      <c r="E11" s="69">
        <v>9640</v>
      </c>
      <c r="F11" s="69">
        <v>24449</v>
      </c>
      <c r="G11" s="69">
        <v>30360</v>
      </c>
      <c r="H11" s="69">
        <v>13807</v>
      </c>
      <c r="I11" s="69">
        <v>53349</v>
      </c>
      <c r="J11" s="69">
        <v>4704</v>
      </c>
      <c r="K11" s="72">
        <v>330802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11.101375033701814</v>
      </c>
      <c r="C12" s="59">
        <f t="shared" si="1"/>
        <v>11.763716109347484</v>
      </c>
      <c r="D12" s="59">
        <f t="shared" si="1"/>
        <v>22.390611131200885</v>
      </c>
      <c r="E12" s="59">
        <f t="shared" si="1"/>
        <v>46.960580912863094</v>
      </c>
      <c r="F12" s="59">
        <f t="shared" si="1"/>
        <v>31.600474457032988</v>
      </c>
      <c r="G12" s="59">
        <f t="shared" si="1"/>
        <v>27.562582345191046</v>
      </c>
      <c r="H12" s="59">
        <f t="shared" si="1"/>
        <v>38.422539291663668</v>
      </c>
      <c r="I12" s="59">
        <f t="shared" si="1"/>
        <v>17.957225065137109</v>
      </c>
      <c r="J12" s="59">
        <f t="shared" si="1"/>
        <v>25.552721088435376</v>
      </c>
      <c r="K12" s="59">
        <f t="shared" si="1"/>
        <v>19.878356237265791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令和６年8月（確報値）</v>
      </c>
      <c r="B16" s="70">
        <v>22289</v>
      </c>
      <c r="C16" s="70">
        <v>6315</v>
      </c>
      <c r="D16" s="70">
        <v>13796</v>
      </c>
      <c r="E16" s="70">
        <v>12537</v>
      </c>
      <c r="F16" s="70">
        <v>636</v>
      </c>
      <c r="G16" s="70">
        <v>1113</v>
      </c>
      <c r="H16" s="70">
        <v>5202</v>
      </c>
      <c r="I16" s="73">
        <f>SUM(B16:H16)</f>
        <v>61888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令和５年8月（確報値）</v>
      </c>
      <c r="B17" s="70">
        <v>22745</v>
      </c>
      <c r="C17" s="70">
        <v>5518</v>
      </c>
      <c r="D17" s="70">
        <v>12483</v>
      </c>
      <c r="E17" s="70">
        <v>8483</v>
      </c>
      <c r="F17" s="70">
        <v>1069</v>
      </c>
      <c r="G17" s="70">
        <v>650</v>
      </c>
      <c r="H17" s="70">
        <v>2595</v>
      </c>
      <c r="I17" s="73">
        <f>SUM(B17:H17)</f>
        <v>53543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-2.0048362277423593</v>
      </c>
      <c r="C18" s="53">
        <f t="shared" ref="C18:I18" si="2">C16/C17*100-100</f>
        <v>14.443638999637542</v>
      </c>
      <c r="D18" s="53">
        <f t="shared" si="2"/>
        <v>10.518304894656723</v>
      </c>
      <c r="E18" s="53">
        <f t="shared" si="2"/>
        <v>47.789697041141096</v>
      </c>
      <c r="F18" s="53">
        <f t="shared" si="2"/>
        <v>-40.50514499532273</v>
      </c>
      <c r="G18" s="53">
        <f t="shared" si="2"/>
        <v>71.230769230769226</v>
      </c>
      <c r="H18" s="53">
        <f t="shared" si="2"/>
        <v>100.46242774566477</v>
      </c>
      <c r="I18" s="53">
        <f t="shared" si="2"/>
        <v>15.585604093905829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1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令和６年7月（確報値）</v>
      </c>
      <c r="B20" s="70">
        <v>29562</v>
      </c>
      <c r="C20" s="70">
        <v>7835</v>
      </c>
      <c r="D20" s="70">
        <v>18311</v>
      </c>
      <c r="E20" s="70">
        <v>14705</v>
      </c>
      <c r="F20" s="70">
        <v>1111</v>
      </c>
      <c r="G20" s="70">
        <v>2531</v>
      </c>
      <c r="H20" s="70">
        <v>4653</v>
      </c>
      <c r="I20" s="73">
        <v>78708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-24.602530275353502</v>
      </c>
      <c r="C21" s="59">
        <f t="shared" si="3"/>
        <v>-19.400127632418631</v>
      </c>
      <c r="D21" s="59">
        <f t="shared" si="3"/>
        <v>-24.657309813773139</v>
      </c>
      <c r="E21" s="59">
        <f t="shared" si="3"/>
        <v>-14.743284597075828</v>
      </c>
      <c r="F21" s="59">
        <f t="shared" si="3"/>
        <v>-42.754275427542751</v>
      </c>
      <c r="G21" s="59">
        <f t="shared" si="3"/>
        <v>-56.025286448044255</v>
      </c>
      <c r="H21" s="59">
        <f t="shared" si="3"/>
        <v>11.798839458413937</v>
      </c>
      <c r="I21" s="59">
        <f t="shared" si="3"/>
        <v>-21.37012756009554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令和６年8月（確報値）</v>
      </c>
      <c r="B25" s="83">
        <f>SUM(K7,I16)</f>
        <v>458448</v>
      </c>
      <c r="C25" s="83"/>
      <c r="D25" s="61" t="s">
        <v>54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令和５年8月（確報値）</v>
      </c>
      <c r="B26" s="83">
        <f>SUM(K8,I17)</f>
        <v>422612</v>
      </c>
      <c r="C26" s="83"/>
      <c r="D26" s="62" t="s">
        <v>55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8.4796456324004055</v>
      </c>
      <c r="C27" s="82"/>
      <c r="D27" s="62"/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令和６年7月（確報値）</v>
      </c>
      <c r="B29" s="80">
        <f>SUM(K11,I20)</f>
        <v>409510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11.950379722106902</v>
      </c>
      <c r="C30" s="81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松本　章吾</cp:lastModifiedBy>
  <cp:lastPrinted>2024-04-14T23:54:48Z</cp:lastPrinted>
  <dcterms:created xsi:type="dcterms:W3CDTF">2015-08-14T05:03:00Z</dcterms:created>
  <dcterms:modified xsi:type="dcterms:W3CDTF">2025-07-07T07:36:33Z</dcterms:modified>
</cp:coreProperties>
</file>