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100358\Downloads\"/>
    </mc:Choice>
  </mc:AlternateContent>
  <xr:revisionPtr revIDLastSave="0" documentId="13_ncr:1_{5385BF00-BEFD-40DF-A140-BF6B70385A3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計算書 (新設）【電気式ヒートポンプ式用】" sheetId="4" state="hidden" r:id="rId1"/>
    <sheet name="計算書 (更新）" sheetId="2" r:id="rId2"/>
  </sheets>
  <definedNames>
    <definedName name="_xlnm.Print_Area" localSheetId="1">'計算書 (更新）'!$A$1:$M$54</definedName>
    <definedName name="_xlnm.Print_Area" localSheetId="0">'計算書 (新設）【電気式ヒートポンプ式用】'!$A$1:$M$56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" l="1"/>
  <c r="F44" i="2"/>
  <c r="E53" i="4" l="1"/>
  <c r="E47" i="4"/>
  <c r="E55" i="4" s="1"/>
  <c r="E49" i="4"/>
  <c r="F47" i="4"/>
  <c r="F38" i="4" l="1"/>
  <c r="D17" i="2" l="1"/>
  <c r="J38" i="4"/>
  <c r="L38" i="4" s="1"/>
  <c r="E32" i="4"/>
  <c r="F30" i="4"/>
  <c r="E30" i="4"/>
  <c r="J24" i="4"/>
  <c r="L24" i="4" s="1"/>
  <c r="F24" i="4"/>
  <c r="L55" i="4" l="1"/>
  <c r="L53" i="4"/>
  <c r="E46" i="2" l="1"/>
  <c r="E44" i="2"/>
  <c r="E52" i="2" s="1"/>
  <c r="E32" i="2"/>
  <c r="E30" i="2"/>
  <c r="E50" i="2" s="1"/>
  <c r="F30" i="2"/>
  <c r="J38" i="2"/>
  <c r="L38" i="2" s="1"/>
  <c r="F38" i="2"/>
  <c r="L52" i="2" l="1"/>
  <c r="L53" i="2" s="1"/>
  <c r="L50" i="2"/>
  <c r="J24" i="2" l="1"/>
  <c r="L24" i="2" s="1"/>
</calcChain>
</file>

<file path=xl/sharedStrings.xml><?xml version="1.0" encoding="utf-8"?>
<sst xmlns="http://schemas.openxmlformats.org/spreadsheetml/2006/main" count="271" uniqueCount="95">
  <si>
    <t>導入設備情報</t>
    <rPh sb="0" eb="2">
      <t>ドウニュウ</t>
    </rPh>
    <rPh sb="2" eb="4">
      <t>セツビ</t>
    </rPh>
    <rPh sb="4" eb="6">
      <t>ジョウホウ</t>
    </rPh>
    <phoneticPr fontId="1"/>
  </si>
  <si>
    <t>設置場所</t>
    <rPh sb="0" eb="2">
      <t>セッチ</t>
    </rPh>
    <rPh sb="2" eb="4">
      <t>バショ</t>
    </rPh>
    <phoneticPr fontId="1"/>
  </si>
  <si>
    <t>〒　　　-</t>
    <phoneticPr fontId="1"/>
  </si>
  <si>
    <t>大分県　　　○×市　　　　△×町</t>
    <rPh sb="0" eb="3">
      <t>オオイタケン</t>
    </rPh>
    <rPh sb="8" eb="9">
      <t>シ</t>
    </rPh>
    <rPh sb="15" eb="16">
      <t>マチ</t>
    </rPh>
    <phoneticPr fontId="1"/>
  </si>
  <si>
    <t>冷暖房の使用期間</t>
    <rPh sb="0" eb="3">
      <t>レイダンボウ</t>
    </rPh>
    <rPh sb="4" eb="6">
      <t>シヨウ</t>
    </rPh>
    <rPh sb="6" eb="8">
      <t>キカン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</si>
  <si>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</si>
  <si>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</si>
  <si>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</si>
  <si>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</si>
  <si>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</si>
  <si>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</si>
  <si>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</si>
  <si>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</si>
  <si>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</si>
  <si>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</si>
  <si>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</si>
  <si>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</si>
  <si>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従来設備の機種名</t>
    <rPh sb="0" eb="2">
      <t>ジュウライ</t>
    </rPh>
    <rPh sb="2" eb="4">
      <t>セツビ</t>
    </rPh>
    <rPh sb="5" eb="8">
      <t>キシュメイ</t>
    </rPh>
    <phoneticPr fontId="1"/>
  </si>
  <si>
    <t>従来設備のメーカー</t>
    <rPh sb="0" eb="2">
      <t>ジュウライ</t>
    </rPh>
    <rPh sb="2" eb="4">
      <t>セツビ</t>
    </rPh>
    <phoneticPr fontId="1"/>
  </si>
  <si>
    <t>新規</t>
    <rPh sb="0" eb="2">
      <t>シンキ</t>
    </rPh>
    <phoneticPr fontId="1"/>
  </si>
  <si>
    <t>エネルギー種別</t>
    <rPh sb="5" eb="7">
      <t>シュベツ</t>
    </rPh>
    <phoneticPr fontId="1"/>
  </si>
  <si>
    <t>年間エネルギー消費量</t>
    <rPh sb="0" eb="2">
      <t>ネンカン</t>
    </rPh>
    <rPh sb="7" eb="10">
      <t>ショウヒリョウ</t>
    </rPh>
    <phoneticPr fontId="1"/>
  </si>
  <si>
    <t>導入前</t>
    <rPh sb="0" eb="2">
      <t>ドウニュウ</t>
    </rPh>
    <rPh sb="2" eb="3">
      <t>マエ</t>
    </rPh>
    <phoneticPr fontId="1"/>
  </si>
  <si>
    <t>単位</t>
    <rPh sb="0" eb="2">
      <t>タンイ</t>
    </rPh>
    <phoneticPr fontId="1"/>
  </si>
  <si>
    <t>ガソリン</t>
    <phoneticPr fontId="1"/>
  </si>
  <si>
    <t>灯油</t>
    <rPh sb="0" eb="2">
      <t>トウユ</t>
    </rPh>
    <phoneticPr fontId="1"/>
  </si>
  <si>
    <t>軽油</t>
    <rPh sb="0" eb="2">
      <t>ケイユ</t>
    </rPh>
    <phoneticPr fontId="1"/>
  </si>
  <si>
    <t>電力</t>
    <rPh sb="0" eb="2">
      <t>デンリョク</t>
    </rPh>
    <phoneticPr fontId="1"/>
  </si>
  <si>
    <t>LPG（重量ベース）</t>
    <rPh sb="4" eb="6">
      <t>ジュウリョウ</t>
    </rPh>
    <phoneticPr fontId="1"/>
  </si>
  <si>
    <t>都市ガス</t>
    <rPh sb="0" eb="2">
      <t>トシ</t>
    </rPh>
    <phoneticPr fontId="1"/>
  </si>
  <si>
    <t>L/年</t>
    <rPh sb="2" eb="3">
      <t>ネン</t>
    </rPh>
    <phoneticPr fontId="1"/>
  </si>
  <si>
    <t>kWh/年</t>
    <rPh sb="4" eb="5">
      <t>ネン</t>
    </rPh>
    <phoneticPr fontId="1"/>
  </si>
  <si>
    <t>kg/年</t>
    <rPh sb="3" eb="4">
      <t>ネン</t>
    </rPh>
    <phoneticPr fontId="1"/>
  </si>
  <si>
    <t>Nm3/年</t>
    <rPh sb="4" eb="5">
      <t>ネン</t>
    </rPh>
    <phoneticPr fontId="1"/>
  </si>
  <si>
    <t>○/年</t>
    <rPh sb="2" eb="3">
      <t>ネン</t>
    </rPh>
    <phoneticPr fontId="1"/>
  </si>
  <si>
    <t>従来設備の設定根拠</t>
    <rPh sb="0" eb="2">
      <t>ジュウライ</t>
    </rPh>
    <rPh sb="2" eb="4">
      <t>セツビ</t>
    </rPh>
    <rPh sb="5" eb="7">
      <t>セッテイ</t>
    </rPh>
    <rPh sb="7" eb="9">
      <t>コンキョ</t>
    </rPh>
    <phoneticPr fontId="1"/>
  </si>
  <si>
    <t>導入設備区分</t>
    <rPh sb="0" eb="2">
      <t>ドウニュウ</t>
    </rPh>
    <rPh sb="2" eb="4">
      <t>セツビ</t>
    </rPh>
    <rPh sb="4" eb="6">
      <t>クブン</t>
    </rPh>
    <phoneticPr fontId="1"/>
  </si>
  <si>
    <t>「導入設備の区分」において、「新設」を選択し、「従来設備」のメーカー」において、「規定設備」以外を選択した場合のみ、その理由を記載してください。上記以外は未記入で構いません。</t>
    <rPh sb="1" eb="3">
      <t>ドウニュウ</t>
    </rPh>
    <rPh sb="3" eb="5">
      <t>セツビ</t>
    </rPh>
    <rPh sb="6" eb="8">
      <t>クブン</t>
    </rPh>
    <rPh sb="15" eb="17">
      <t>シンセツ</t>
    </rPh>
    <rPh sb="19" eb="21">
      <t>センタク</t>
    </rPh>
    <rPh sb="24" eb="26">
      <t>ジュウライ</t>
    </rPh>
    <rPh sb="26" eb="28">
      <t>セツビ</t>
    </rPh>
    <rPh sb="41" eb="43">
      <t>キテイ</t>
    </rPh>
    <rPh sb="43" eb="45">
      <t>セツビ</t>
    </rPh>
    <rPh sb="46" eb="48">
      <t>イガイ</t>
    </rPh>
    <rPh sb="49" eb="51">
      <t>センタク</t>
    </rPh>
    <rPh sb="53" eb="55">
      <t>バアイ</t>
    </rPh>
    <rPh sb="60" eb="62">
      <t>リユウ</t>
    </rPh>
    <rPh sb="63" eb="65">
      <t>キサイ</t>
    </rPh>
    <rPh sb="72" eb="74">
      <t>ジョウキ</t>
    </rPh>
    <rPh sb="74" eb="76">
      <t>イガイ</t>
    </rPh>
    <rPh sb="77" eb="80">
      <t>ミキニュウ</t>
    </rPh>
    <rPh sb="81" eb="82">
      <t>カマ</t>
    </rPh>
    <phoneticPr fontId="1"/>
  </si>
  <si>
    <t>冷房の稼働時間（月間）</t>
    <rPh sb="0" eb="2">
      <t>レイボウ</t>
    </rPh>
    <rPh sb="3" eb="5">
      <t>カドウ</t>
    </rPh>
    <rPh sb="5" eb="7">
      <t>ジカン</t>
    </rPh>
    <rPh sb="8" eb="10">
      <t>ゲッカン</t>
    </rPh>
    <phoneticPr fontId="1"/>
  </si>
  <si>
    <t>h/月</t>
    <rPh sb="2" eb="3">
      <t>ツキ</t>
    </rPh>
    <phoneticPr fontId="1"/>
  </si>
  <si>
    <t>暖房の稼働時間（月間）</t>
    <rPh sb="0" eb="2">
      <t>ダンボウ</t>
    </rPh>
    <rPh sb="3" eb="5">
      <t>カドウ</t>
    </rPh>
    <rPh sb="5" eb="7">
      <t>ジカン</t>
    </rPh>
    <rPh sb="8" eb="10">
      <t>ゲッカン</t>
    </rPh>
    <phoneticPr fontId="1"/>
  </si>
  <si>
    <t>（冷房及び暖房による）年間の電力（燃料）消費量</t>
    <rPh sb="1" eb="3">
      <t>レイボウ</t>
    </rPh>
    <rPh sb="3" eb="4">
      <t>オヨ</t>
    </rPh>
    <rPh sb="5" eb="7">
      <t>ダンボウ</t>
    </rPh>
    <rPh sb="11" eb="13">
      <t>ネンカン</t>
    </rPh>
    <rPh sb="14" eb="16">
      <t>デンリョク</t>
    </rPh>
    <rPh sb="17" eb="19">
      <t>ネンリョウ</t>
    </rPh>
    <rPh sb="20" eb="23">
      <t>ショウヒリョウ</t>
    </rPh>
    <phoneticPr fontId="1"/>
  </si>
  <si>
    <t>導入設備のメーカー</t>
    <rPh sb="0" eb="2">
      <t>ドウニュウ</t>
    </rPh>
    <rPh sb="2" eb="4">
      <t>セツビ</t>
    </rPh>
    <phoneticPr fontId="1"/>
  </si>
  <si>
    <t>導入設備の機種名</t>
    <rPh sb="0" eb="2">
      <t>ドウニュウ</t>
    </rPh>
    <rPh sb="2" eb="4">
      <t>セツビ</t>
    </rPh>
    <rPh sb="5" eb="8">
      <t>キシュメイ</t>
    </rPh>
    <phoneticPr fontId="1"/>
  </si>
  <si>
    <t>結果（省CO２効果）</t>
    <rPh sb="0" eb="2">
      <t>ケッカ</t>
    </rPh>
    <phoneticPr fontId="1"/>
  </si>
  <si>
    <t>kg-CO2/年</t>
    <rPh sb="7" eb="8">
      <t>ネン</t>
    </rPh>
    <phoneticPr fontId="1"/>
  </si>
  <si>
    <t>①年間CO2排出量（従来設備）</t>
    <rPh sb="1" eb="3">
      <t>ネンカン</t>
    </rPh>
    <rPh sb="6" eb="8">
      <t>ハイシュツ</t>
    </rPh>
    <rPh sb="8" eb="9">
      <t>リョウ</t>
    </rPh>
    <rPh sb="10" eb="12">
      <t>ジュウライ</t>
    </rPh>
    <rPh sb="12" eb="14">
      <t>セツビ</t>
    </rPh>
    <phoneticPr fontId="1"/>
  </si>
  <si>
    <t>②年間CO3排出量（導入設備）</t>
    <rPh sb="1" eb="3">
      <t>ネンカン</t>
    </rPh>
    <rPh sb="6" eb="8">
      <t>ハイシュツ</t>
    </rPh>
    <rPh sb="8" eb="9">
      <t>リョウ</t>
    </rPh>
    <rPh sb="10" eb="12">
      <t>ドウニュウ</t>
    </rPh>
    <rPh sb="12" eb="14">
      <t>セツビ</t>
    </rPh>
    <phoneticPr fontId="1"/>
  </si>
  <si>
    <t>③CO2削減量（①－②）</t>
    <rPh sb="4" eb="6">
      <t>サクゲン</t>
    </rPh>
    <rPh sb="6" eb="7">
      <t>リョウ</t>
    </rPh>
    <phoneticPr fontId="1"/>
  </si>
  <si>
    <t>％</t>
    <phoneticPr fontId="1"/>
  </si>
  <si>
    <t>④省CO２効果（（①－②）/①）</t>
    <rPh sb="1" eb="2">
      <t>ショウ</t>
    </rPh>
    <rPh sb="5" eb="7">
      <t>コウカ</t>
    </rPh>
    <phoneticPr fontId="1"/>
  </si>
  <si>
    <t>申請者名</t>
    <rPh sb="0" eb="3">
      <t>シンセイシャ</t>
    </rPh>
    <rPh sb="3" eb="4">
      <t>メイ</t>
    </rPh>
    <phoneticPr fontId="1"/>
  </si>
  <si>
    <t>その他の場合</t>
    <rPh sb="2" eb="3">
      <t>タ</t>
    </rPh>
    <rPh sb="4" eb="6">
      <t>バアイ</t>
    </rPh>
    <phoneticPr fontId="1"/>
  </si>
  <si>
    <t>種類</t>
    <rPh sb="0" eb="2">
      <t>シュルイ</t>
    </rPh>
    <phoneticPr fontId="1"/>
  </si>
  <si>
    <t>数値</t>
    <rPh sb="0" eb="2">
      <t>スウチ</t>
    </rPh>
    <phoneticPr fontId="1"/>
  </si>
  <si>
    <t>「その他」の場合</t>
    <rPh sb="3" eb="4">
      <t>タ</t>
    </rPh>
    <rPh sb="6" eb="8">
      <t>バアイ</t>
    </rPh>
    <phoneticPr fontId="1"/>
  </si>
  <si>
    <t>エネルギー種類</t>
    <rPh sb="5" eb="7">
      <t>シュルイ</t>
    </rPh>
    <phoneticPr fontId="1"/>
  </si>
  <si>
    <t>電力</t>
    <rPh sb="0" eb="2">
      <t>デンリョク</t>
    </rPh>
    <phoneticPr fontId="2"/>
  </si>
  <si>
    <t>軽油</t>
    <rPh sb="0" eb="2">
      <t>ケイユ</t>
    </rPh>
    <phoneticPr fontId="2"/>
  </si>
  <si>
    <t>LPG（重量ベース）</t>
    <rPh sb="4" eb="6">
      <t>ジュウリョウ</t>
    </rPh>
    <phoneticPr fontId="2"/>
  </si>
  <si>
    <t>LPG（体積ベース）</t>
    <rPh sb="4" eb="6">
      <t>タイセキ</t>
    </rPh>
    <phoneticPr fontId="2"/>
  </si>
  <si>
    <t>A重油</t>
    <rPh sb="1" eb="3">
      <t>ジュウユ</t>
    </rPh>
    <phoneticPr fontId="2"/>
  </si>
  <si>
    <t>B・C重油</t>
    <rPh sb="3" eb="5">
      <t>ジュウユ</t>
    </rPh>
    <phoneticPr fontId="2"/>
  </si>
  <si>
    <t>その他</t>
    <rPh sb="2" eb="3">
      <t>タ</t>
    </rPh>
    <phoneticPr fontId="2"/>
  </si>
  <si>
    <t>ガソリン</t>
  </si>
  <si>
    <t>L/h</t>
    <phoneticPr fontId="1"/>
  </si>
  <si>
    <t>kg/h</t>
    <phoneticPr fontId="1"/>
  </si>
  <si>
    <t>Nm3/h</t>
    <phoneticPr fontId="1"/>
  </si>
  <si>
    <t>従来設備の消費電力（燃料）
【冷房】</t>
    <rPh sb="0" eb="2">
      <t>ジュウライ</t>
    </rPh>
    <rPh sb="2" eb="4">
      <t>セツビ</t>
    </rPh>
    <rPh sb="5" eb="7">
      <t>ショウヒ</t>
    </rPh>
    <rPh sb="7" eb="9">
      <t>デンリョク</t>
    </rPh>
    <rPh sb="10" eb="12">
      <t>ネンリョウ</t>
    </rPh>
    <rPh sb="15" eb="17">
      <t>レイボウ</t>
    </rPh>
    <phoneticPr fontId="1"/>
  </si>
  <si>
    <t>従来設備の消費電力（燃料）
【暖房】</t>
    <rPh sb="0" eb="2">
      <t>ジュウライ</t>
    </rPh>
    <rPh sb="2" eb="4">
      <t>セツビ</t>
    </rPh>
    <rPh sb="5" eb="7">
      <t>ショウヒ</t>
    </rPh>
    <rPh sb="7" eb="9">
      <t>デンリョク</t>
    </rPh>
    <rPh sb="10" eb="12">
      <t>ネンリョウ</t>
    </rPh>
    <rPh sb="15" eb="17">
      <t>ダンボウ</t>
    </rPh>
    <phoneticPr fontId="1"/>
  </si>
  <si>
    <t>ー</t>
    <phoneticPr fontId="1"/>
  </si>
  <si>
    <t>○/h</t>
    <phoneticPr fontId="1"/>
  </si>
  <si>
    <t>単位（時間）</t>
    <rPh sb="0" eb="2">
      <t>タンイ</t>
    </rPh>
    <rPh sb="3" eb="5">
      <t>ジカン</t>
    </rPh>
    <phoneticPr fontId="1"/>
  </si>
  <si>
    <t>単位（年）</t>
    <rPh sb="0" eb="2">
      <t>タンイ</t>
    </rPh>
    <rPh sb="3" eb="4">
      <t>ネン</t>
    </rPh>
    <phoneticPr fontId="1"/>
  </si>
  <si>
    <t>kW</t>
    <phoneticPr fontId="1"/>
  </si>
  <si>
    <t>記載してください</t>
    <rPh sb="0" eb="2">
      <t>キサイ</t>
    </rPh>
    <phoneticPr fontId="1"/>
  </si>
  <si>
    <t>導入設備の消費電力（燃料）
【冷房】</t>
    <rPh sb="0" eb="2">
      <t>ドウニュウ</t>
    </rPh>
    <rPh sb="2" eb="4">
      <t>セツビ</t>
    </rPh>
    <rPh sb="5" eb="7">
      <t>ショウヒ</t>
    </rPh>
    <rPh sb="7" eb="9">
      <t>デンリョク</t>
    </rPh>
    <rPh sb="10" eb="12">
      <t>ネンリョウ</t>
    </rPh>
    <rPh sb="15" eb="17">
      <t>レイボウ</t>
    </rPh>
    <phoneticPr fontId="1"/>
  </si>
  <si>
    <t>導入設備の消費電力（燃料）
【暖房】</t>
    <rPh sb="0" eb="2">
      <t>ドウニュウ</t>
    </rPh>
    <rPh sb="2" eb="4">
      <t>セツビ</t>
    </rPh>
    <rPh sb="5" eb="7">
      <t>ショウヒ</t>
    </rPh>
    <rPh sb="7" eb="9">
      <t>デンリョク</t>
    </rPh>
    <rPh sb="10" eb="12">
      <t>ネンリョウ</t>
    </rPh>
    <rPh sb="15" eb="17">
      <t>ダンボウ</t>
    </rPh>
    <phoneticPr fontId="1"/>
  </si>
  <si>
    <t>CO2換算係数</t>
    <rPh sb="3" eb="5">
      <t>カンサン</t>
    </rPh>
    <rPh sb="5" eb="7">
      <t>ケイスウ</t>
    </rPh>
    <phoneticPr fontId="1"/>
  </si>
  <si>
    <t>更新</t>
    <rPh sb="0" eb="2">
      <t>コウシン</t>
    </rPh>
    <phoneticPr fontId="1"/>
  </si>
  <si>
    <t>冷房</t>
  </si>
  <si>
    <t>判定</t>
    <rPh sb="0" eb="2">
      <t>ハンテイ</t>
    </rPh>
    <phoneticPr fontId="1"/>
  </si>
  <si>
    <t>設置場所
【郵便番号・住所】</t>
    <rPh sb="0" eb="2">
      <t>セッチ</t>
    </rPh>
    <rPh sb="2" eb="4">
      <t>バショ</t>
    </rPh>
    <rPh sb="6" eb="8">
      <t>ユウビン</t>
    </rPh>
    <rPh sb="8" eb="10">
      <t>バンゴウ</t>
    </rPh>
    <rPh sb="11" eb="13">
      <t>ジュウショ</t>
    </rPh>
    <phoneticPr fontId="1"/>
  </si>
  <si>
    <t>暖房</t>
  </si>
  <si>
    <t>ー</t>
  </si>
  <si>
    <t>規定設備</t>
    <rPh sb="0" eb="2">
      <t>キテイ</t>
    </rPh>
    <rPh sb="2" eb="4">
      <t>セツビ</t>
    </rPh>
    <phoneticPr fontId="1"/>
  </si>
  <si>
    <t>（冷房及び暖房による）年間のエネルギー消費量</t>
    <rPh sb="1" eb="3">
      <t>レイボウ</t>
    </rPh>
    <rPh sb="3" eb="4">
      <t>オヨ</t>
    </rPh>
    <rPh sb="5" eb="7">
      <t>ダンボウ</t>
    </rPh>
    <rPh sb="11" eb="13">
      <t>ネンカン</t>
    </rPh>
    <rPh sb="19" eb="22">
      <t>ショウヒリョウ</t>
    </rPh>
    <phoneticPr fontId="1"/>
  </si>
  <si>
    <t>従来設備の想定COP</t>
    <rPh sb="0" eb="2">
      <t>ジュウライ</t>
    </rPh>
    <rPh sb="2" eb="4">
      <t>セツビ</t>
    </rPh>
    <rPh sb="5" eb="7">
      <t>ソウテイ</t>
    </rPh>
    <phoneticPr fontId="1"/>
  </si>
  <si>
    <t>導入設備の冷房COP</t>
    <rPh sb="5" eb="7">
      <t>レイボウ</t>
    </rPh>
    <phoneticPr fontId="1"/>
  </si>
  <si>
    <t>導入設備の暖房COP</t>
    <rPh sb="5" eb="7">
      <t>ダンボウ</t>
    </rPh>
    <phoneticPr fontId="1"/>
  </si>
  <si>
    <t>①年間CO2排出量（従来設備）【想定】</t>
    <rPh sb="1" eb="3">
      <t>ネンカン</t>
    </rPh>
    <rPh sb="6" eb="8">
      <t>ハイシュツ</t>
    </rPh>
    <rPh sb="8" eb="9">
      <t>リョウ</t>
    </rPh>
    <rPh sb="10" eb="12">
      <t>ジュウライ</t>
    </rPh>
    <rPh sb="12" eb="14">
      <t>セツビ</t>
    </rPh>
    <rPh sb="16" eb="18">
      <t>ソウテイ</t>
    </rPh>
    <phoneticPr fontId="1"/>
  </si>
  <si>
    <t>②年間CO2排出量（導入設備）</t>
    <rPh sb="1" eb="3">
      <t>ネンカン</t>
    </rPh>
    <rPh sb="6" eb="8">
      <t>ハイシュツ</t>
    </rPh>
    <rPh sb="8" eb="9">
      <t>リョウ</t>
    </rPh>
    <rPh sb="10" eb="12">
      <t>ドウニュウ</t>
    </rPh>
    <rPh sb="12" eb="14">
      <t>セツビ</t>
    </rPh>
    <phoneticPr fontId="1"/>
  </si>
  <si>
    <t>大分県高効率照明等導入事業費補助金省CO２効果計算書【高効率空調設備（電気式ヒートポンプ式用）】</t>
    <rPh sb="17" eb="18">
      <t>ショウ</t>
    </rPh>
    <rPh sb="21" eb="23">
      <t>コウカ</t>
    </rPh>
    <rPh sb="23" eb="26">
      <t>ケイサンショ</t>
    </rPh>
    <rPh sb="27" eb="30">
      <t>コウコウリツ</t>
    </rPh>
    <rPh sb="30" eb="32">
      <t>クウチョウ</t>
    </rPh>
    <rPh sb="32" eb="34">
      <t>セツビ</t>
    </rPh>
    <rPh sb="35" eb="38">
      <t>デンキシキ</t>
    </rPh>
    <rPh sb="44" eb="45">
      <t>シキ</t>
    </rPh>
    <rPh sb="45" eb="46">
      <t>ヨウ</t>
    </rPh>
    <phoneticPr fontId="1"/>
  </si>
  <si>
    <t>全国平均係数（電気事業者別排出係数(特定排出者の温室効果ガス排出量算定用)
－R6年度実績－　R８.１.９ 環境省・経済産業省公表、R8.2.25、R8.6.4一部更新</t>
    <rPh sb="0" eb="2">
      <t>ゼンコク</t>
    </rPh>
    <rPh sb="2" eb="4">
      <t>ヘイキン</t>
    </rPh>
    <rPh sb="4" eb="6">
      <t>ケイスウ</t>
    </rPh>
    <phoneticPr fontId="1"/>
  </si>
  <si>
    <t>大分県高効率照明等導入加速化事業費補助金CO２効果計算書【高効率空調設備】</t>
    <rPh sb="3" eb="6">
      <t>コウコウリツ</t>
    </rPh>
    <rPh sb="6" eb="9">
      <t>ショウメイトウ</t>
    </rPh>
    <rPh sb="9" eb="11">
      <t>ドウニュウ</t>
    </rPh>
    <rPh sb="11" eb="14">
      <t>カソクカ</t>
    </rPh>
    <rPh sb="14" eb="16">
      <t>ジギョウ</t>
    </rPh>
    <rPh sb="16" eb="17">
      <t>ヒ</t>
    </rPh>
    <rPh sb="17" eb="20">
      <t>ホジョキン</t>
    </rPh>
    <rPh sb="23" eb="25">
      <t>コウカ</t>
    </rPh>
    <rPh sb="25" eb="28">
      <t>ケイサンショ</t>
    </rPh>
    <rPh sb="29" eb="32">
      <t>コウコウリツ</t>
    </rPh>
    <rPh sb="32" eb="34">
      <t>クウチョウ</t>
    </rPh>
    <rPh sb="34" eb="36">
      <t>セツビ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</si>
</sst>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.00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4" fillId="0" borderId="0" xfId="0" applyFo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5" borderId="3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5" borderId="1" xfId="0" applyFont="1" applyFill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177" fontId="4" fillId="0" borderId="1" xfId="0" applyNumberFormat="1" applyFont="1" applyBorder="1">
      <alignment vertical="center"/>
    </xf>
    <xf numFmtId="0" fontId="5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29"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  <dxf>
      <fill>
        <patternFill patternType="mediumGray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866776</xdr:colOff>
      <xdr:row>51</xdr:row>
      <xdr:rowOff>323849</xdr:rowOff>
    </xdr:from>
    <xdr:to>
      <xdr:col>7</xdr:col>
      <xdr:colOff>600079</xdr:colOff>
      <xdr:row>55</xdr:row>
      <xdr:rowOff>95249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>
          <a:off x="8181978" y="12849222"/>
          <a:ext cx="933450" cy="104775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866776</xdr:colOff>
      <xdr:row>48</xdr:row>
      <xdr:rowOff>323849</xdr:rowOff>
    </xdr:from>
    <xdr:to>
      <xdr:col>7</xdr:col>
      <xdr:colOff>600079</xdr:colOff>
      <xdr:row>52</xdr:row>
      <xdr:rowOff>95249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8181978" y="12849222"/>
          <a:ext cx="933450" cy="104775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285750</xdr:colOff>
      <xdr:row>17</xdr:row>
      <xdr:rowOff>180975</xdr:rowOff>
    </xdr:from>
    <xdr:ext cx="184731" cy="134466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2993350" y="4933950"/>
          <a:ext cx="184731" cy="13446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80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55"/>
  <sheetViews>
    <sheetView view="pageBreakPreview" zoomScale="85" zoomScaleNormal="115" zoomScaleSheetLayoutView="85" workbookViewId="0">
      <selection activeCell="O14" sqref="O14"/>
    </sheetView>
  </sheetViews>
  <sheetFormatPr defaultRowHeight="19.5" x14ac:dyDescent="0.4"/>
  <cols>
    <col min="1" max="1" width="9" style="3"/>
    <col min="2" max="13" width="17.25" style="3" customWidth="1"/>
    <col min="14" max="15" width="9" style="3"/>
    <col min="16" max="16" width="19.25" style="3" bestFit="1" customWidth="1"/>
    <col min="17" max="18" width="13" style="3" bestFit="1" customWidth="1"/>
    <col min="19" max="19" width="18.75" style="3" customWidth="1"/>
    <col min="20" max="16384" width="9" style="3"/>
  </cols>
  <sheetData>
    <row r="1" spans="2:19" x14ac:dyDescent="0.4">
      <c r="P1" s="2" t="s">
        <v>56</v>
      </c>
      <c r="Q1" s="1" t="s">
        <v>72</v>
      </c>
      <c r="R1" s="1" t="s">
        <v>73</v>
      </c>
      <c r="S1" s="15" t="s">
        <v>78</v>
      </c>
    </row>
    <row r="2" spans="2:19" ht="48.75" customHeight="1" x14ac:dyDescent="0.4">
      <c r="B2" s="23" t="s">
        <v>92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P2" s="1" t="s">
        <v>57</v>
      </c>
      <c r="Q2" s="1" t="s">
        <v>74</v>
      </c>
      <c r="R2" s="1" t="s">
        <v>31</v>
      </c>
      <c r="S2" s="15">
        <v>0.29599999999999999</v>
      </c>
    </row>
    <row r="3" spans="2:19" x14ac:dyDescent="0.4">
      <c r="P3" s="1" t="s">
        <v>64</v>
      </c>
      <c r="Q3" s="1" t="s">
        <v>65</v>
      </c>
      <c r="R3" s="1" t="s">
        <v>30</v>
      </c>
      <c r="S3" s="15">
        <v>2.3199999999999998</v>
      </c>
    </row>
    <row r="4" spans="2:19" x14ac:dyDescent="0.4">
      <c r="B4" s="25" t="s">
        <v>51</v>
      </c>
      <c r="C4" s="25"/>
      <c r="D4" s="28"/>
      <c r="E4" s="28"/>
      <c r="F4" s="28"/>
      <c r="G4" s="28"/>
      <c r="H4" s="28"/>
      <c r="I4" s="28"/>
      <c r="J4" s="28"/>
      <c r="K4" s="28"/>
      <c r="L4" s="28"/>
      <c r="M4" s="28"/>
      <c r="P4" s="1" t="s">
        <v>25</v>
      </c>
      <c r="Q4" s="1" t="s">
        <v>65</v>
      </c>
      <c r="R4" s="1" t="s">
        <v>30</v>
      </c>
      <c r="S4" s="15">
        <v>2.5049999999999999</v>
      </c>
    </row>
    <row r="5" spans="2:19" x14ac:dyDescent="0.4">
      <c r="P5" s="1" t="s">
        <v>58</v>
      </c>
      <c r="Q5" s="1" t="s">
        <v>65</v>
      </c>
      <c r="R5" s="1" t="s">
        <v>30</v>
      </c>
      <c r="S5" s="15">
        <v>2.58</v>
      </c>
    </row>
    <row r="6" spans="2:19" ht="33" x14ac:dyDescent="0.4">
      <c r="B6" s="29" t="s"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P6" s="1" t="s">
        <v>59</v>
      </c>
      <c r="Q6" s="1" t="s">
        <v>66</v>
      </c>
      <c r="R6" s="1" t="s">
        <v>32</v>
      </c>
      <c r="S6" s="15">
        <v>3.0070999999999999</v>
      </c>
    </row>
    <row r="7" spans="2:19" x14ac:dyDescent="0.4">
      <c r="P7" s="1" t="s">
        <v>60</v>
      </c>
      <c r="Q7" s="1" t="s">
        <v>65</v>
      </c>
      <c r="R7" s="1" t="s">
        <v>30</v>
      </c>
      <c r="S7" s="15">
        <v>1.67</v>
      </c>
    </row>
    <row r="8" spans="2:19" x14ac:dyDescent="0.4">
      <c r="B8" s="25" t="s">
        <v>1</v>
      </c>
      <c r="C8" s="25"/>
      <c r="D8" s="30" t="s">
        <v>2</v>
      </c>
      <c r="E8" s="30"/>
      <c r="F8" s="30"/>
      <c r="G8" s="32"/>
      <c r="H8" s="32"/>
      <c r="I8" s="32"/>
      <c r="J8" s="32"/>
      <c r="K8" s="32"/>
      <c r="L8" s="32"/>
      <c r="M8" s="32"/>
      <c r="P8" s="1" t="s">
        <v>61</v>
      </c>
      <c r="Q8" s="1" t="s">
        <v>65</v>
      </c>
      <c r="R8" s="1" t="s">
        <v>30</v>
      </c>
      <c r="S8" s="15">
        <v>2.71</v>
      </c>
    </row>
    <row r="9" spans="2:19" x14ac:dyDescent="0.4">
      <c r="B9" s="25"/>
      <c r="C9" s="25"/>
      <c r="D9" s="31" t="s">
        <v>3</v>
      </c>
      <c r="E9" s="31"/>
      <c r="F9" s="31"/>
      <c r="G9" s="31"/>
      <c r="H9" s="31"/>
      <c r="I9" s="31"/>
      <c r="J9" s="31"/>
      <c r="K9" s="31"/>
      <c r="L9" s="31"/>
      <c r="M9" s="31"/>
      <c r="P9" s="1" t="s">
        <v>62</v>
      </c>
      <c r="Q9" s="1" t="s">
        <v>65</v>
      </c>
      <c r="R9" s="1" t="s">
        <v>30</v>
      </c>
      <c r="S9" s="15">
        <v>3</v>
      </c>
    </row>
    <row r="10" spans="2:19" x14ac:dyDescent="0.4">
      <c r="P10" s="1" t="s">
        <v>29</v>
      </c>
      <c r="Q10" s="1" t="s">
        <v>67</v>
      </c>
      <c r="R10" s="1" t="s">
        <v>33</v>
      </c>
      <c r="S10" s="15">
        <v>2.1659999999999999</v>
      </c>
    </row>
    <row r="11" spans="2:19" x14ac:dyDescent="0.4">
      <c r="B11" s="25" t="s">
        <v>4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P11" s="1" t="s">
        <v>63</v>
      </c>
      <c r="Q11" s="1" t="s">
        <v>70</v>
      </c>
      <c r="R11" s="1" t="s">
        <v>70</v>
      </c>
      <c r="S11" s="15"/>
    </row>
    <row r="12" spans="2:19" x14ac:dyDescent="0.4">
      <c r="B12" s="4" t="s">
        <v>5</v>
      </c>
      <c r="C12" s="4" t="s">
        <v>6</v>
      </c>
      <c r="D12" s="4" t="s">
        <v>7</v>
      </c>
      <c r="E12" s="4" t="s">
        <v>8</v>
      </c>
      <c r="F12" s="4" t="s">
        <v>9</v>
      </c>
      <c r="G12" s="4" t="s">
        <v>10</v>
      </c>
      <c r="H12" s="4" t="s">
        <v>11</v>
      </c>
      <c r="I12" s="4" t="s">
        <v>12</v>
      </c>
      <c r="J12" s="4" t="s">
        <v>13</v>
      </c>
      <c r="K12" s="4" t="s">
        <v>14</v>
      </c>
      <c r="L12" s="4" t="s">
        <v>15</v>
      </c>
      <c r="M12" s="4" t="s">
        <v>16</v>
      </c>
    </row>
    <row r="13" spans="2:19" x14ac:dyDescent="0.4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5" spans="2:19" x14ac:dyDescent="0.4">
      <c r="B15" s="25" t="s">
        <v>36</v>
      </c>
      <c r="C15" s="25"/>
      <c r="D15" s="27" t="s">
        <v>19</v>
      </c>
      <c r="E15" s="27"/>
      <c r="F15" s="27"/>
    </row>
    <row r="17" spans="2:22" x14ac:dyDescent="0.4">
      <c r="B17" s="25" t="s">
        <v>18</v>
      </c>
      <c r="C17" s="25"/>
      <c r="D17" s="27" t="s">
        <v>85</v>
      </c>
      <c r="E17" s="27"/>
      <c r="F17" s="27"/>
      <c r="H17" s="25" t="s">
        <v>87</v>
      </c>
      <c r="I17" s="25"/>
      <c r="J17" s="28">
        <v>3.7</v>
      </c>
      <c r="K17" s="28"/>
      <c r="L17" s="28"/>
    </row>
    <row r="18" spans="2:22" hidden="1" x14ac:dyDescent="0.4"/>
    <row r="19" spans="2:22" hidden="1" x14ac:dyDescent="0.4">
      <c r="B19" s="25" t="s">
        <v>35</v>
      </c>
      <c r="C19" s="25"/>
    </row>
    <row r="20" spans="2:22" hidden="1" x14ac:dyDescent="0.4">
      <c r="B20" s="44" t="s">
        <v>37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T20" s="3" t="s">
        <v>20</v>
      </c>
      <c r="U20" s="3" t="s">
        <v>21</v>
      </c>
    </row>
    <row r="21" spans="2:22" hidden="1" x14ac:dyDescent="0.4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</row>
    <row r="22" spans="2:22" hidden="1" x14ac:dyDescent="0.4">
      <c r="U22" s="3" t="s">
        <v>22</v>
      </c>
      <c r="V22" s="3" t="s">
        <v>23</v>
      </c>
    </row>
    <row r="23" spans="2:22" ht="18.75" hidden="1" customHeight="1" x14ac:dyDescent="0.4">
      <c r="B23" s="26" t="s">
        <v>68</v>
      </c>
      <c r="C23" s="26"/>
      <c r="D23" s="6" t="s">
        <v>53</v>
      </c>
      <c r="E23" s="6" t="s">
        <v>54</v>
      </c>
      <c r="F23" s="6" t="s">
        <v>23</v>
      </c>
      <c r="H23" s="26" t="s">
        <v>69</v>
      </c>
      <c r="I23" s="26"/>
      <c r="J23" s="6" t="s">
        <v>53</v>
      </c>
      <c r="K23" s="6" t="s">
        <v>54</v>
      </c>
      <c r="L23" s="6" t="s">
        <v>23</v>
      </c>
      <c r="T23" s="3" t="s">
        <v>24</v>
      </c>
      <c r="V23" s="3" t="s">
        <v>30</v>
      </c>
    </row>
    <row r="24" spans="2:22" hidden="1" x14ac:dyDescent="0.4">
      <c r="B24" s="26"/>
      <c r="C24" s="26"/>
      <c r="D24" s="10"/>
      <c r="E24" s="11" t="s">
        <v>75</v>
      </c>
      <c r="F24" s="12" t="str">
        <f>IFERROR(VLOOKUP(D24,P2:Q11,2,FALSE),"")</f>
        <v/>
      </c>
      <c r="G24" s="7"/>
      <c r="H24" s="26"/>
      <c r="I24" s="26"/>
      <c r="J24" s="14">
        <f>D24</f>
        <v>0</v>
      </c>
      <c r="K24" s="11" t="s">
        <v>75</v>
      </c>
      <c r="L24" s="12" t="str">
        <f>IFERROR(VLOOKUP(J24,P2:Q11,2,FALSE),"")</f>
        <v/>
      </c>
    </row>
    <row r="25" spans="2:22" hidden="1" x14ac:dyDescent="0.4">
      <c r="B25" s="34" t="s">
        <v>55</v>
      </c>
      <c r="C25" s="34"/>
      <c r="D25" s="13"/>
      <c r="E25" s="13"/>
      <c r="F25" s="4" t="s">
        <v>71</v>
      </c>
      <c r="G25" s="7"/>
      <c r="H25" s="34" t="s">
        <v>55</v>
      </c>
      <c r="I25" s="34"/>
      <c r="J25" s="13"/>
      <c r="K25" s="13"/>
      <c r="L25" s="4" t="s">
        <v>71</v>
      </c>
    </row>
    <row r="26" spans="2:22" hidden="1" x14ac:dyDescent="0.4">
      <c r="B26" s="8"/>
      <c r="C26" s="8"/>
      <c r="D26" s="9"/>
      <c r="E26" s="9"/>
      <c r="G26" s="8"/>
      <c r="H26" s="8"/>
      <c r="I26" s="9"/>
      <c r="K26" s="9"/>
    </row>
    <row r="27" spans="2:22" hidden="1" x14ac:dyDescent="0.4">
      <c r="B27" s="25" t="s">
        <v>38</v>
      </c>
      <c r="C27" s="25"/>
      <c r="D27" s="28" t="s">
        <v>75</v>
      </c>
      <c r="E27" s="28"/>
      <c r="F27" s="27" t="s">
        <v>39</v>
      </c>
      <c r="H27" s="25" t="s">
        <v>40</v>
      </c>
      <c r="I27" s="25"/>
      <c r="J27" s="28" t="s">
        <v>75</v>
      </c>
      <c r="K27" s="28"/>
      <c r="L27" s="27" t="s">
        <v>39</v>
      </c>
      <c r="T27" s="3" t="s">
        <v>25</v>
      </c>
      <c r="V27" s="3" t="s">
        <v>30</v>
      </c>
    </row>
    <row r="28" spans="2:22" hidden="1" x14ac:dyDescent="0.4">
      <c r="B28" s="25"/>
      <c r="C28" s="25"/>
      <c r="D28" s="28"/>
      <c r="E28" s="28"/>
      <c r="F28" s="27"/>
      <c r="H28" s="25"/>
      <c r="I28" s="25"/>
      <c r="J28" s="28"/>
      <c r="K28" s="28"/>
      <c r="L28" s="27"/>
      <c r="T28" s="3" t="s">
        <v>26</v>
      </c>
      <c r="V28" s="3" t="s">
        <v>30</v>
      </c>
    </row>
    <row r="29" spans="2:22" hidden="1" x14ac:dyDescent="0.4">
      <c r="B29" s="9"/>
      <c r="C29" s="9"/>
      <c r="D29" s="9"/>
      <c r="E29" s="9"/>
      <c r="F29" s="9"/>
      <c r="H29" s="9"/>
      <c r="I29" s="9"/>
      <c r="J29" s="9"/>
      <c r="K29" s="9"/>
      <c r="L29" s="9"/>
    </row>
    <row r="30" spans="2:22" hidden="1" x14ac:dyDescent="0.4">
      <c r="B30" s="25" t="s">
        <v>41</v>
      </c>
      <c r="C30" s="25"/>
      <c r="D30" s="25"/>
      <c r="E30" s="33" t="str">
        <f>IFERROR(E24*D27*VALUE(COUNTIF(B13:M13,"冷房"))+K24*J27*VALUE(COUNTIF(B13:M13,"暖房")),"")</f>
        <v/>
      </c>
      <c r="F30" s="27" t="str">
        <f>IFERROR(VLOOKUP(D24,P2:R11,3,FALSE),"")</f>
        <v/>
      </c>
      <c r="T30" s="3" t="s">
        <v>27</v>
      </c>
      <c r="V30" s="3" t="s">
        <v>31</v>
      </c>
    </row>
    <row r="31" spans="2:22" hidden="1" x14ac:dyDescent="0.4">
      <c r="B31" s="25"/>
      <c r="C31" s="25"/>
      <c r="D31" s="25"/>
      <c r="E31" s="33"/>
      <c r="F31" s="27"/>
    </row>
    <row r="32" spans="2:22" hidden="1" x14ac:dyDescent="0.4">
      <c r="B32" s="35" t="s">
        <v>52</v>
      </c>
      <c r="C32" s="37"/>
      <c r="D32" s="36"/>
      <c r="E32" s="13" t="str">
        <f>IFERROR(E24*D27*VALUE(COUNTIF(B13:M13,"冷房"))+K24*J27*VALUE(COUNTIF(B13:M13,"暖房")),"")</f>
        <v/>
      </c>
      <c r="F32" s="4" t="s">
        <v>34</v>
      </c>
      <c r="T32" s="3" t="s">
        <v>28</v>
      </c>
      <c r="V32" s="3" t="s">
        <v>32</v>
      </c>
    </row>
    <row r="33" spans="2:12" hidden="1" x14ac:dyDescent="0.4">
      <c r="B33" s="9"/>
      <c r="C33" s="9"/>
      <c r="D33" s="9"/>
      <c r="E33" s="9"/>
      <c r="F33" s="9"/>
    </row>
    <row r="35" spans="2:12" x14ac:dyDescent="0.4">
      <c r="B35" s="25" t="s">
        <v>42</v>
      </c>
      <c r="C35" s="25"/>
      <c r="D35" s="28" t="s">
        <v>75</v>
      </c>
      <c r="E35" s="28"/>
      <c r="F35" s="28"/>
      <c r="H35" s="25" t="s">
        <v>43</v>
      </c>
      <c r="I35" s="25"/>
      <c r="J35" s="28" t="s">
        <v>75</v>
      </c>
      <c r="K35" s="28"/>
      <c r="L35" s="28"/>
    </row>
    <row r="37" spans="2:12" ht="18.75" customHeight="1" x14ac:dyDescent="0.4">
      <c r="B37" s="26" t="s">
        <v>76</v>
      </c>
      <c r="C37" s="26"/>
      <c r="D37" s="6" t="s">
        <v>53</v>
      </c>
      <c r="E37" s="6" t="s">
        <v>54</v>
      </c>
      <c r="F37" s="6" t="s">
        <v>23</v>
      </c>
      <c r="H37" s="26" t="s">
        <v>77</v>
      </c>
      <c r="I37" s="26"/>
      <c r="J37" s="6" t="s">
        <v>53</v>
      </c>
      <c r="K37" s="6" t="s">
        <v>54</v>
      </c>
      <c r="L37" s="6" t="s">
        <v>23</v>
      </c>
    </row>
    <row r="38" spans="2:12" x14ac:dyDescent="0.4">
      <c r="B38" s="26"/>
      <c r="C38" s="26"/>
      <c r="D38" s="12" t="s">
        <v>57</v>
      </c>
      <c r="E38" s="11" t="s">
        <v>75</v>
      </c>
      <c r="F38" s="12" t="str">
        <f>IFERROR(VLOOKUP(D38,P2:R11,2,FALSE),"")</f>
        <v>kW</v>
      </c>
      <c r="G38" s="7"/>
      <c r="H38" s="26"/>
      <c r="I38" s="26"/>
      <c r="J38" s="14" t="str">
        <f>D38</f>
        <v>電力</v>
      </c>
      <c r="K38" s="11" t="s">
        <v>75</v>
      </c>
      <c r="L38" s="12" t="str">
        <f>IFERROR(VLOOKUP(J38,P2:R11,2,FALSE),"")</f>
        <v>kW</v>
      </c>
    </row>
    <row r="39" spans="2:12" x14ac:dyDescent="0.4">
      <c r="B39" s="34" t="s">
        <v>55</v>
      </c>
      <c r="C39" s="34"/>
      <c r="D39" s="13"/>
      <c r="E39" s="13"/>
      <c r="F39" s="4" t="s">
        <v>71</v>
      </c>
      <c r="G39" s="7"/>
      <c r="H39" s="34" t="s">
        <v>55</v>
      </c>
      <c r="I39" s="34"/>
      <c r="J39" s="13"/>
      <c r="K39" s="13"/>
      <c r="L39" s="4" t="s">
        <v>71</v>
      </c>
    </row>
    <row r="40" spans="2:12" x14ac:dyDescent="0.4">
      <c r="B40" s="8"/>
      <c r="C40" s="8"/>
      <c r="D40" s="9"/>
      <c r="E40" s="9"/>
      <c r="G40" s="8"/>
      <c r="H40" s="8"/>
      <c r="I40" s="9"/>
      <c r="K40" s="9"/>
    </row>
    <row r="41" spans="2:12" x14ac:dyDescent="0.4">
      <c r="B41" s="25" t="s">
        <v>38</v>
      </c>
      <c r="C41" s="25"/>
      <c r="D41" s="28" t="s">
        <v>75</v>
      </c>
      <c r="E41" s="28"/>
      <c r="F41" s="27" t="s">
        <v>39</v>
      </c>
      <c r="H41" s="25" t="s">
        <v>40</v>
      </c>
      <c r="I41" s="25"/>
      <c r="J41" s="28" t="s">
        <v>75</v>
      </c>
      <c r="K41" s="28"/>
      <c r="L41" s="27" t="s">
        <v>39</v>
      </c>
    </row>
    <row r="42" spans="2:12" x14ac:dyDescent="0.4">
      <c r="B42" s="25"/>
      <c r="C42" s="25"/>
      <c r="D42" s="28"/>
      <c r="E42" s="28"/>
      <c r="F42" s="27"/>
      <c r="H42" s="25"/>
      <c r="I42" s="25"/>
      <c r="J42" s="28"/>
      <c r="K42" s="28"/>
      <c r="L42" s="27"/>
    </row>
    <row r="43" spans="2:12" x14ac:dyDescent="0.4">
      <c r="B43" s="9"/>
      <c r="C43" s="9"/>
      <c r="D43" s="9"/>
      <c r="E43" s="9"/>
      <c r="F43" s="9"/>
      <c r="H43" s="9"/>
      <c r="I43" s="9"/>
      <c r="J43" s="9"/>
      <c r="K43" s="9"/>
      <c r="L43" s="9"/>
    </row>
    <row r="44" spans="2:12" x14ac:dyDescent="0.4">
      <c r="B44" s="25" t="s">
        <v>88</v>
      </c>
      <c r="C44" s="25"/>
      <c r="D44" s="28" t="s">
        <v>75</v>
      </c>
      <c r="E44" s="28"/>
      <c r="G44" s="9"/>
      <c r="H44" s="25" t="s">
        <v>89</v>
      </c>
      <c r="I44" s="25"/>
      <c r="J44" s="28" t="s">
        <v>75</v>
      </c>
      <c r="K44" s="28"/>
    </row>
    <row r="45" spans="2:12" x14ac:dyDescent="0.4">
      <c r="B45" s="25"/>
      <c r="C45" s="25"/>
      <c r="D45" s="28"/>
      <c r="E45" s="28"/>
      <c r="G45" s="9"/>
      <c r="H45" s="25"/>
      <c r="I45" s="25"/>
      <c r="J45" s="28"/>
      <c r="K45" s="28"/>
    </row>
    <row r="46" spans="2:12" x14ac:dyDescent="0.4">
      <c r="B46" s="9"/>
      <c r="C46" s="9"/>
      <c r="D46" s="9"/>
      <c r="E46" s="9"/>
      <c r="F46" s="9"/>
      <c r="H46" s="9"/>
      <c r="I46" s="9"/>
      <c r="J46" s="9"/>
      <c r="K46" s="9"/>
      <c r="L46" s="9"/>
    </row>
    <row r="47" spans="2:12" x14ac:dyDescent="0.4">
      <c r="B47" s="25" t="s">
        <v>86</v>
      </c>
      <c r="C47" s="25"/>
      <c r="D47" s="25"/>
      <c r="E47" s="33" t="str">
        <f>IFERROR(E38*D41*VALUE(COUNTIF(B13:M13,"冷房"))+K38*J41*VALUE(COUNTIF(B13:M13,"暖房")),"")</f>
        <v/>
      </c>
      <c r="F47" s="27" t="str">
        <f>IFERROR(VLOOKUP(D38,P2:R11,3,FALSE),"")</f>
        <v>kWh/年</v>
      </c>
    </row>
    <row r="48" spans="2:12" x14ac:dyDescent="0.4">
      <c r="B48" s="25"/>
      <c r="C48" s="25"/>
      <c r="D48" s="25"/>
      <c r="E48" s="33"/>
      <c r="F48" s="27"/>
    </row>
    <row r="49" spans="2:13" x14ac:dyDescent="0.4">
      <c r="B49" s="35" t="s">
        <v>52</v>
      </c>
      <c r="C49" s="37"/>
      <c r="D49" s="36"/>
      <c r="E49" s="19" t="str">
        <f>IFERROR(E38*D41*VALUE(COUNTIF(B13:M13,"冷房"))+K38*J41*VALUE(COUNTIF(B13:M13,"暖房")),"")</f>
        <v/>
      </c>
      <c r="F49" s="4" t="s">
        <v>34</v>
      </c>
    </row>
    <row r="51" spans="2:13" ht="33" customHeight="1" x14ac:dyDescent="0.4">
      <c r="B51" s="29" t="s">
        <v>44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2:13" ht="33" customHeight="1" x14ac:dyDescent="0.4">
      <c r="B52" s="16"/>
      <c r="C52" s="16"/>
      <c r="D52" s="16"/>
      <c r="E52" s="17"/>
      <c r="F52" s="17"/>
      <c r="G52" s="17"/>
      <c r="H52" s="17"/>
      <c r="I52" s="17"/>
      <c r="J52" s="17"/>
      <c r="K52" s="17"/>
      <c r="L52" s="17"/>
      <c r="M52" s="17"/>
    </row>
    <row r="53" spans="2:13" x14ac:dyDescent="0.4">
      <c r="B53" s="25" t="s">
        <v>90</v>
      </c>
      <c r="C53" s="25"/>
      <c r="D53" s="25"/>
      <c r="E53" s="18" t="str">
        <f>IFERROR((E38*D41*VALUE(COUNTIF(B13:M13,"冷房"))*D44+K38*J41*VALUE(COUNTIF(B13:M13,"暖房"))*J44)/J17*VALUE(VLOOKUP(D38,P2:S11,4,FALSE)),"")</f>
        <v/>
      </c>
      <c r="F53" s="4" t="s">
        <v>45</v>
      </c>
      <c r="I53" s="25" t="s">
        <v>48</v>
      </c>
      <c r="J53" s="25"/>
      <c r="K53" s="25"/>
      <c r="L53" s="18" t="str">
        <f>IFERROR((E53-E55),"")</f>
        <v/>
      </c>
      <c r="M53" s="4" t="s">
        <v>45</v>
      </c>
    </row>
    <row r="54" spans="2:13" x14ac:dyDescent="0.4">
      <c r="F54" s="9"/>
      <c r="M54" s="9"/>
    </row>
    <row r="55" spans="2:13" x14ac:dyDescent="0.4">
      <c r="B55" s="25" t="s">
        <v>91</v>
      </c>
      <c r="C55" s="25"/>
      <c r="D55" s="25"/>
      <c r="E55" s="18" t="str">
        <f>IFERROR(E47*VALUE(VLOOKUP(D38,P2:S11,4,FALSE)),"")</f>
        <v/>
      </c>
      <c r="F55" s="4" t="s">
        <v>45</v>
      </c>
      <c r="I55" s="25" t="s">
        <v>50</v>
      </c>
      <c r="J55" s="25"/>
      <c r="K55" s="25"/>
      <c r="L55" s="20" t="str">
        <f>IFERROR((E53-E55)/E53*100,"")</f>
        <v/>
      </c>
      <c r="M55" s="4" t="s">
        <v>49</v>
      </c>
    </row>
  </sheetData>
  <mergeCells count="58">
    <mergeCell ref="B55:D55"/>
    <mergeCell ref="I55:K55"/>
    <mergeCell ref="B47:D48"/>
    <mergeCell ref="E47:E48"/>
    <mergeCell ref="F47:F48"/>
    <mergeCell ref="B49:D49"/>
    <mergeCell ref="B51:M51"/>
    <mergeCell ref="B53:D53"/>
    <mergeCell ref="I53:K53"/>
    <mergeCell ref="L41:L42"/>
    <mergeCell ref="H35:I35"/>
    <mergeCell ref="J35:L35"/>
    <mergeCell ref="B37:C38"/>
    <mergeCell ref="H37:I38"/>
    <mergeCell ref="B39:C39"/>
    <mergeCell ref="H39:I39"/>
    <mergeCell ref="B41:C42"/>
    <mergeCell ref="D41:E42"/>
    <mergeCell ref="F41:F42"/>
    <mergeCell ref="H41:I42"/>
    <mergeCell ref="J41:K42"/>
    <mergeCell ref="B30:D31"/>
    <mergeCell ref="E30:E31"/>
    <mergeCell ref="F30:F31"/>
    <mergeCell ref="B32:D32"/>
    <mergeCell ref="B35:C35"/>
    <mergeCell ref="D35:F35"/>
    <mergeCell ref="D17:F17"/>
    <mergeCell ref="H17:I17"/>
    <mergeCell ref="J17:L17"/>
    <mergeCell ref="L27:L28"/>
    <mergeCell ref="B19:C19"/>
    <mergeCell ref="B20:L21"/>
    <mergeCell ref="B23:C24"/>
    <mergeCell ref="H23:I24"/>
    <mergeCell ref="B25:C25"/>
    <mergeCell ref="H25:I25"/>
    <mergeCell ref="B27:C28"/>
    <mergeCell ref="D27:E28"/>
    <mergeCell ref="F27:F28"/>
    <mergeCell ref="H27:I28"/>
    <mergeCell ref="J27:K28"/>
    <mergeCell ref="B44:C45"/>
    <mergeCell ref="D44:E45"/>
    <mergeCell ref="H44:I45"/>
    <mergeCell ref="J44:K45"/>
    <mergeCell ref="B2:M2"/>
    <mergeCell ref="B4:C4"/>
    <mergeCell ref="D4:M4"/>
    <mergeCell ref="B6:M6"/>
    <mergeCell ref="B8:C9"/>
    <mergeCell ref="D8:F8"/>
    <mergeCell ref="G8:M8"/>
    <mergeCell ref="D9:M9"/>
    <mergeCell ref="B11:M11"/>
    <mergeCell ref="B15:C15"/>
    <mergeCell ref="D15:F15"/>
    <mergeCell ref="B17:C17"/>
  </mergeCells>
  <phoneticPr fontId="1"/>
  <conditionalFormatting sqref="B25:F25">
    <cfRule type="expression" dxfId="28" priority="14">
      <formula>NOT($D$24="その他")</formula>
    </cfRule>
  </conditionalFormatting>
  <conditionalFormatting sqref="B32:F32">
    <cfRule type="expression" dxfId="27" priority="10">
      <formula>NOT($D$24="その他")</formula>
    </cfRule>
  </conditionalFormatting>
  <conditionalFormatting sqref="B39:F39">
    <cfRule type="expression" dxfId="26" priority="8">
      <formula>NOT($D$38="その他")</formula>
    </cfRule>
  </conditionalFormatting>
  <conditionalFormatting sqref="B49:F49">
    <cfRule type="expression" dxfId="25" priority="4">
      <formula>NOT($D$38="その他")</formula>
    </cfRule>
  </conditionalFormatting>
  <conditionalFormatting sqref="B23:L32">
    <cfRule type="expression" dxfId="24" priority="1">
      <formula>$D$17="規定設備"</formula>
    </cfRule>
  </conditionalFormatting>
  <conditionalFormatting sqref="E38">
    <cfRule type="expression" dxfId="23" priority="3">
      <formula>$D$24="その他"</formula>
    </cfRule>
  </conditionalFormatting>
  <conditionalFormatting sqref="E24:F24">
    <cfRule type="expression" dxfId="22" priority="15">
      <formula>$D$24="その他"</formula>
    </cfRule>
  </conditionalFormatting>
  <conditionalFormatting sqref="E30:F31">
    <cfRule type="expression" dxfId="21" priority="11">
      <formula>$D$24="その他"</formula>
    </cfRule>
  </conditionalFormatting>
  <conditionalFormatting sqref="E47:F48">
    <cfRule type="expression" dxfId="20" priority="5">
      <formula>$D$38="その他"</formula>
    </cfRule>
  </conditionalFormatting>
  <conditionalFormatting sqref="F38">
    <cfRule type="expression" dxfId="19" priority="9">
      <formula>$D$38="その他"</formula>
    </cfRule>
  </conditionalFormatting>
  <conditionalFormatting sqref="H25:L25">
    <cfRule type="expression" dxfId="18" priority="12">
      <formula>NOT($D$24="その他")</formula>
    </cfRule>
  </conditionalFormatting>
  <conditionalFormatting sqref="H39:L39">
    <cfRule type="expression" dxfId="17" priority="6">
      <formula>NOT($D$38="その他")</formula>
    </cfRule>
  </conditionalFormatting>
  <conditionalFormatting sqref="K38">
    <cfRule type="expression" dxfId="16" priority="2">
      <formula>$D$24="その他"</formula>
    </cfRule>
  </conditionalFormatting>
  <conditionalFormatting sqref="K24:L24">
    <cfRule type="expression" dxfId="15" priority="13">
      <formula>$J$24="その他"</formula>
    </cfRule>
  </conditionalFormatting>
  <conditionalFormatting sqref="L38">
    <cfRule type="expression" dxfId="14" priority="7">
      <formula>$D$38="その他"</formula>
    </cfRule>
  </conditionalFormatting>
  <dataValidations count="2">
    <dataValidation type="list" allowBlank="1" showInputMessage="1" showErrorMessage="1" sqref="D24" xr:uid="{00000000-0002-0000-0000-000000000000}">
      <formula1>$P$2:$P$11</formula1>
    </dataValidation>
    <dataValidation type="list" allowBlank="1" showInputMessage="1" showErrorMessage="1" sqref="B13:M13" xr:uid="{00000000-0002-0000-0000-000001000000}">
      <formula1>"冷房,暖房,ー,　,"</formula1>
    </dataValidation>
  </dataValidations>
  <pageMargins left="0.7" right="0.7" top="0.75" bottom="0.75" header="0.3" footer="0.3"/>
  <pageSetup paperSize="9" scale="37" orientation="portrait" r:id="rId1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53"/>
  <sheetViews>
    <sheetView tabSelected="1" view="pageBreakPreview" zoomScaleNormal="115" zoomScaleSheetLayoutView="100" workbookViewId="0">
      <selection activeCell="AD26" sqref="AD26"/>
    </sheetView>
  </sheetViews>
  <sheetFormatPr defaultRowHeight="19.5" x14ac:dyDescent="0.4"/>
  <cols>
    <col min="1" max="1" width="9" style="3"/>
    <col min="2" max="13" width="17.25" style="3" customWidth="1"/>
    <col min="14" max="14" width="9" style="3"/>
    <col min="15" max="15" width="0" style="3" hidden="1" customWidth="1"/>
    <col min="16" max="16" width="19.25" style="3" hidden="1" customWidth="1"/>
    <col min="17" max="17" width="13" style="3" hidden="1" customWidth="1"/>
    <col min="18" max="18" width="11" style="3" hidden="1" customWidth="1"/>
    <col min="19" max="19" width="14.125" style="3" hidden="1" customWidth="1"/>
    <col min="20" max="20" width="80.875" style="3" hidden="1" customWidth="1"/>
    <col min="21" max="16384" width="9" style="3"/>
  </cols>
  <sheetData>
    <row r="1" spans="2:20" x14ac:dyDescent="0.4">
      <c r="P1" s="2" t="s">
        <v>56</v>
      </c>
      <c r="Q1" s="1" t="s">
        <v>72</v>
      </c>
      <c r="R1" s="1" t="s">
        <v>73</v>
      </c>
      <c r="S1" s="15" t="s">
        <v>78</v>
      </c>
    </row>
    <row r="2" spans="2:20" ht="48.75" customHeight="1" x14ac:dyDescent="0.4">
      <c r="B2" s="23" t="s">
        <v>94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P2" s="1" t="s">
        <v>57</v>
      </c>
      <c r="Q2" s="1" t="s">
        <v>74</v>
      </c>
      <c r="R2" s="1" t="s">
        <v>31</v>
      </c>
      <c r="S2" s="22">
        <v>0.42299999999999999</v>
      </c>
      <c r="T2" s="7" t="s">
        <v>93</v>
      </c>
    </row>
    <row r="3" spans="2:20" x14ac:dyDescent="0.4">
      <c r="P3" s="1" t="s">
        <v>64</v>
      </c>
      <c r="Q3" s="1" t="s">
        <v>65</v>
      </c>
      <c r="R3" s="1" t="s">
        <v>30</v>
      </c>
      <c r="S3" s="15">
        <v>2.3199999999999998</v>
      </c>
    </row>
    <row r="4" spans="2:20" x14ac:dyDescent="0.4">
      <c r="B4" s="25" t="s">
        <v>51</v>
      </c>
      <c r="C4" s="25"/>
      <c r="D4" s="28"/>
      <c r="E4" s="28"/>
      <c r="F4" s="28"/>
      <c r="G4" s="28"/>
      <c r="H4" s="28"/>
      <c r="I4" s="28"/>
      <c r="J4" s="28"/>
      <c r="K4" s="28"/>
      <c r="L4" s="28"/>
      <c r="M4" s="28"/>
      <c r="P4" s="1" t="s">
        <v>25</v>
      </c>
      <c r="Q4" s="1" t="s">
        <v>65</v>
      </c>
      <c r="R4" s="1" t="s">
        <v>30</v>
      </c>
      <c r="S4" s="15">
        <v>2.5049999999999999</v>
      </c>
    </row>
    <row r="5" spans="2:20" x14ac:dyDescent="0.4">
      <c r="P5" s="1" t="s">
        <v>58</v>
      </c>
      <c r="Q5" s="1" t="s">
        <v>65</v>
      </c>
      <c r="R5" s="1" t="s">
        <v>30</v>
      </c>
      <c r="S5" s="15">
        <v>2.58</v>
      </c>
    </row>
    <row r="6" spans="2:20" ht="33" x14ac:dyDescent="0.4">
      <c r="B6" s="29" t="s"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P6" s="1" t="s">
        <v>59</v>
      </c>
      <c r="Q6" s="1" t="s">
        <v>66</v>
      </c>
      <c r="R6" s="1" t="s">
        <v>32</v>
      </c>
      <c r="S6" s="15">
        <v>3.0070999999999999</v>
      </c>
    </row>
    <row r="7" spans="2:20" x14ac:dyDescent="0.4">
      <c r="P7" s="1" t="s">
        <v>60</v>
      </c>
      <c r="Q7" s="1" t="s">
        <v>65</v>
      </c>
      <c r="R7" s="1" t="s">
        <v>30</v>
      </c>
      <c r="S7" s="15">
        <v>1.67</v>
      </c>
    </row>
    <row r="8" spans="2:20" x14ac:dyDescent="0.4">
      <c r="B8" s="26" t="s">
        <v>82</v>
      </c>
      <c r="C8" s="25"/>
      <c r="D8" s="30" t="s">
        <v>2</v>
      </c>
      <c r="E8" s="30"/>
      <c r="F8" s="30"/>
      <c r="G8" s="32"/>
      <c r="H8" s="32"/>
      <c r="I8" s="32"/>
      <c r="J8" s="32"/>
      <c r="K8" s="32"/>
      <c r="L8" s="32"/>
      <c r="M8" s="32"/>
      <c r="P8" s="1" t="s">
        <v>61</v>
      </c>
      <c r="Q8" s="1" t="s">
        <v>65</v>
      </c>
      <c r="R8" s="1" t="s">
        <v>30</v>
      </c>
      <c r="S8" s="15">
        <v>2.71</v>
      </c>
    </row>
    <row r="9" spans="2:20" x14ac:dyDescent="0.4">
      <c r="B9" s="25"/>
      <c r="C9" s="25"/>
      <c r="D9" s="31" t="s">
        <v>3</v>
      </c>
      <c r="E9" s="31"/>
      <c r="F9" s="31"/>
      <c r="G9" s="31"/>
      <c r="H9" s="31"/>
      <c r="I9" s="31"/>
      <c r="J9" s="31"/>
      <c r="K9" s="31"/>
      <c r="L9" s="31"/>
      <c r="M9" s="31"/>
      <c r="P9" s="1" t="s">
        <v>62</v>
      </c>
      <c r="Q9" s="1" t="s">
        <v>65</v>
      </c>
      <c r="R9" s="1" t="s">
        <v>30</v>
      </c>
      <c r="S9" s="15">
        <v>3</v>
      </c>
    </row>
    <row r="10" spans="2:20" x14ac:dyDescent="0.4">
      <c r="P10" s="1" t="s">
        <v>29</v>
      </c>
      <c r="Q10" s="1" t="s">
        <v>67</v>
      </c>
      <c r="R10" s="1" t="s">
        <v>33</v>
      </c>
      <c r="S10" s="15">
        <v>2.1659999999999999</v>
      </c>
    </row>
    <row r="11" spans="2:20" x14ac:dyDescent="0.4">
      <c r="B11" s="25" t="s">
        <v>4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P11" s="1" t="s">
        <v>63</v>
      </c>
      <c r="Q11" s="1" t="s">
        <v>70</v>
      </c>
      <c r="R11" s="1" t="s">
        <v>70</v>
      </c>
      <c r="S11" s="15"/>
    </row>
    <row r="12" spans="2:20" x14ac:dyDescent="0.4">
      <c r="B12" s="4" t="s">
        <v>5</v>
      </c>
      <c r="C12" s="4" t="s">
        <v>6</v>
      </c>
      <c r="D12" s="4" t="s">
        <v>7</v>
      </c>
      <c r="E12" s="4" t="s">
        <v>8</v>
      </c>
      <c r="F12" s="4" t="s">
        <v>9</v>
      </c>
      <c r="G12" s="4" t="s">
        <v>10</v>
      </c>
      <c r="H12" s="4" t="s">
        <v>11</v>
      </c>
      <c r="I12" s="4" t="s">
        <v>12</v>
      </c>
      <c r="J12" s="4" t="s">
        <v>13</v>
      </c>
      <c r="K12" s="4" t="s">
        <v>14</v>
      </c>
      <c r="L12" s="4" t="s">
        <v>15</v>
      </c>
      <c r="M12" s="4" t="s">
        <v>16</v>
      </c>
    </row>
    <row r="13" spans="2:20" x14ac:dyDescent="0.4">
      <c r="B13" s="5" t="s">
        <v>83</v>
      </c>
      <c r="C13" s="5" t="s">
        <v>83</v>
      </c>
      <c r="D13" s="5" t="s">
        <v>83</v>
      </c>
      <c r="E13" s="5" t="s">
        <v>84</v>
      </c>
      <c r="F13" s="5" t="s">
        <v>84</v>
      </c>
      <c r="G13" s="5" t="s">
        <v>80</v>
      </c>
      <c r="H13" s="5" t="s">
        <v>80</v>
      </c>
      <c r="I13" s="5" t="s">
        <v>80</v>
      </c>
      <c r="J13" s="5" t="s">
        <v>80</v>
      </c>
      <c r="K13" s="5" t="s">
        <v>84</v>
      </c>
      <c r="L13" s="5" t="s">
        <v>83</v>
      </c>
      <c r="M13" s="5" t="s">
        <v>83</v>
      </c>
    </row>
    <row r="15" spans="2:20" x14ac:dyDescent="0.4">
      <c r="B15" s="25" t="s">
        <v>36</v>
      </c>
      <c r="C15" s="25"/>
      <c r="D15" s="27" t="s">
        <v>79</v>
      </c>
      <c r="E15" s="27"/>
      <c r="F15" s="27"/>
    </row>
    <row r="17" spans="2:12" x14ac:dyDescent="0.4">
      <c r="B17" s="25" t="s">
        <v>18</v>
      </c>
      <c r="C17" s="25"/>
      <c r="D17" s="28" t="str">
        <f>IF(D15="新設","規定設備","記載してください")</f>
        <v>記載してください</v>
      </c>
      <c r="E17" s="28"/>
      <c r="F17" s="28"/>
      <c r="H17" s="25" t="s">
        <v>17</v>
      </c>
      <c r="I17" s="25"/>
      <c r="J17" s="28" t="s">
        <v>75</v>
      </c>
      <c r="K17" s="28"/>
      <c r="L17" s="28"/>
    </row>
    <row r="19" spans="2:12" hidden="1" x14ac:dyDescent="0.4">
      <c r="B19" s="35" t="s">
        <v>35</v>
      </c>
      <c r="C19" s="36"/>
    </row>
    <row r="20" spans="2:12" ht="19.5" hidden="1" customHeight="1" x14ac:dyDescent="0.4">
      <c r="B20" s="38" t="s">
        <v>37</v>
      </c>
      <c r="C20" s="39"/>
      <c r="D20" s="39"/>
      <c r="E20" s="39"/>
      <c r="F20" s="39"/>
      <c r="G20" s="39"/>
      <c r="H20" s="39"/>
      <c r="I20" s="39"/>
      <c r="J20" s="39"/>
      <c r="K20" s="39"/>
      <c r="L20" s="40"/>
    </row>
    <row r="21" spans="2:12" hidden="1" x14ac:dyDescent="0.4">
      <c r="B21" s="41"/>
      <c r="C21" s="42"/>
      <c r="D21" s="42"/>
      <c r="E21" s="42"/>
      <c r="F21" s="42"/>
      <c r="G21" s="42"/>
      <c r="H21" s="42"/>
      <c r="I21" s="42"/>
      <c r="J21" s="42"/>
      <c r="K21" s="42"/>
      <c r="L21" s="43"/>
    </row>
    <row r="22" spans="2:12" hidden="1" x14ac:dyDescent="0.4"/>
    <row r="23" spans="2:12" ht="18.75" customHeight="1" x14ac:dyDescent="0.4">
      <c r="B23" s="26" t="s">
        <v>68</v>
      </c>
      <c r="C23" s="26"/>
      <c r="D23" s="6" t="s">
        <v>53</v>
      </c>
      <c r="E23" s="6" t="s">
        <v>54</v>
      </c>
      <c r="F23" s="6" t="s">
        <v>23</v>
      </c>
      <c r="H23" s="26" t="s">
        <v>69</v>
      </c>
      <c r="I23" s="26"/>
      <c r="J23" s="6" t="s">
        <v>53</v>
      </c>
      <c r="K23" s="6" t="s">
        <v>54</v>
      </c>
      <c r="L23" s="6" t="s">
        <v>23</v>
      </c>
    </row>
    <row r="24" spans="2:12" x14ac:dyDescent="0.4">
      <c r="B24" s="26"/>
      <c r="C24" s="26"/>
      <c r="D24" s="10"/>
      <c r="E24" s="11" t="s">
        <v>75</v>
      </c>
      <c r="F24" s="12" t="str">
        <f>IFERROR(VLOOKUP(D24,P2:Q11,2,FALSE),"")</f>
        <v/>
      </c>
      <c r="G24" s="7"/>
      <c r="H24" s="26"/>
      <c r="I24" s="26"/>
      <c r="J24" s="14">
        <f>D24</f>
        <v>0</v>
      </c>
      <c r="K24" s="11" t="s">
        <v>75</v>
      </c>
      <c r="L24" s="12" t="str">
        <f>IFERROR(VLOOKUP(J24,P2:Q11,2,FALSE),"")</f>
        <v/>
      </c>
    </row>
    <row r="25" spans="2:12" x14ac:dyDescent="0.4">
      <c r="B25" s="34" t="s">
        <v>55</v>
      </c>
      <c r="C25" s="34"/>
      <c r="D25" s="13"/>
      <c r="E25" s="13"/>
      <c r="F25" s="4" t="s">
        <v>71</v>
      </c>
      <c r="G25" s="7"/>
      <c r="H25" s="34" t="s">
        <v>55</v>
      </c>
      <c r="I25" s="34"/>
      <c r="J25" s="13"/>
      <c r="K25" s="13"/>
      <c r="L25" s="4" t="s">
        <v>71</v>
      </c>
    </row>
    <row r="26" spans="2:12" x14ac:dyDescent="0.4">
      <c r="B26" s="8"/>
      <c r="C26" s="8"/>
      <c r="D26" s="9"/>
      <c r="E26" s="9"/>
      <c r="G26" s="8"/>
      <c r="H26" s="8"/>
      <c r="I26" s="9"/>
      <c r="K26" s="9"/>
    </row>
    <row r="27" spans="2:12" x14ac:dyDescent="0.4">
      <c r="B27" s="25" t="s">
        <v>38</v>
      </c>
      <c r="C27" s="25"/>
      <c r="D27" s="28" t="s">
        <v>75</v>
      </c>
      <c r="E27" s="28"/>
      <c r="F27" s="27" t="s">
        <v>39</v>
      </c>
      <c r="H27" s="25" t="s">
        <v>40</v>
      </c>
      <c r="I27" s="25"/>
      <c r="J27" s="28" t="s">
        <v>75</v>
      </c>
      <c r="K27" s="28"/>
      <c r="L27" s="27" t="s">
        <v>39</v>
      </c>
    </row>
    <row r="28" spans="2:12" x14ac:dyDescent="0.4">
      <c r="B28" s="25"/>
      <c r="C28" s="25"/>
      <c r="D28" s="28"/>
      <c r="E28" s="28"/>
      <c r="F28" s="27"/>
      <c r="H28" s="25"/>
      <c r="I28" s="25"/>
      <c r="J28" s="28"/>
      <c r="K28" s="28"/>
      <c r="L28" s="27"/>
    </row>
    <row r="29" spans="2:12" x14ac:dyDescent="0.4">
      <c r="B29" s="9"/>
      <c r="C29" s="9"/>
      <c r="D29" s="9"/>
      <c r="E29" s="9"/>
      <c r="F29" s="9"/>
      <c r="H29" s="9"/>
      <c r="I29" s="9"/>
      <c r="J29" s="9"/>
      <c r="K29" s="9"/>
      <c r="L29" s="9"/>
    </row>
    <row r="30" spans="2:12" x14ac:dyDescent="0.4">
      <c r="B30" s="25" t="s">
        <v>41</v>
      </c>
      <c r="C30" s="25"/>
      <c r="D30" s="25"/>
      <c r="E30" s="33" t="str">
        <f>IFERROR(E24*D27*VALUE(COUNTIF(B13:M13,"冷房"))+K24*J27*VALUE(COUNTIF(B13:M13,"暖房")),"")</f>
        <v/>
      </c>
      <c r="F30" s="27" t="str">
        <f>IFERROR(VLOOKUP(D24,P2:R11,3,FALSE),"")</f>
        <v/>
      </c>
    </row>
    <row r="31" spans="2:12" x14ac:dyDescent="0.4">
      <c r="B31" s="25"/>
      <c r="C31" s="25"/>
      <c r="D31" s="25"/>
      <c r="E31" s="33"/>
      <c r="F31" s="27"/>
    </row>
    <row r="32" spans="2:12" x14ac:dyDescent="0.4">
      <c r="B32" s="35" t="s">
        <v>52</v>
      </c>
      <c r="C32" s="37"/>
      <c r="D32" s="36"/>
      <c r="E32" s="13" t="str">
        <f>IFERROR(E24*D27*VALUE(COUNTIF(B13:M13,"冷房"))+K24*J27*VALUE(COUNTIF(B13:M13,"暖房")),"")</f>
        <v/>
      </c>
      <c r="F32" s="4" t="s">
        <v>34</v>
      </c>
    </row>
    <row r="33" spans="2:13" x14ac:dyDescent="0.4">
      <c r="B33" s="9"/>
      <c r="C33" s="9"/>
      <c r="D33" s="9"/>
      <c r="E33" s="9"/>
      <c r="F33" s="9"/>
    </row>
    <row r="35" spans="2:13" x14ac:dyDescent="0.4">
      <c r="B35" s="25" t="s">
        <v>42</v>
      </c>
      <c r="C35" s="25"/>
      <c r="D35" s="28" t="s">
        <v>75</v>
      </c>
      <c r="E35" s="28"/>
      <c r="F35" s="28"/>
      <c r="H35" s="25" t="s">
        <v>43</v>
      </c>
      <c r="I35" s="25"/>
      <c r="J35" s="28" t="s">
        <v>75</v>
      </c>
      <c r="K35" s="28"/>
      <c r="L35" s="28"/>
    </row>
    <row r="37" spans="2:13" ht="18.75" customHeight="1" x14ac:dyDescent="0.4">
      <c r="B37" s="26" t="s">
        <v>76</v>
      </c>
      <c r="C37" s="26"/>
      <c r="D37" s="6" t="s">
        <v>53</v>
      </c>
      <c r="E37" s="6" t="s">
        <v>54</v>
      </c>
      <c r="F37" s="6" t="s">
        <v>23</v>
      </c>
      <c r="H37" s="26" t="s">
        <v>77</v>
      </c>
      <c r="I37" s="26"/>
      <c r="J37" s="6" t="s">
        <v>53</v>
      </c>
      <c r="K37" s="6" t="s">
        <v>54</v>
      </c>
      <c r="L37" s="6" t="s">
        <v>23</v>
      </c>
    </row>
    <row r="38" spans="2:13" x14ac:dyDescent="0.4">
      <c r="B38" s="26"/>
      <c r="C38" s="26"/>
      <c r="D38" s="10"/>
      <c r="E38" s="11" t="s">
        <v>75</v>
      </c>
      <c r="F38" s="12" t="str">
        <f>IFERROR(VLOOKUP(D38,P2:R11,2,FALSE),"")</f>
        <v/>
      </c>
      <c r="G38" s="7"/>
      <c r="H38" s="26"/>
      <c r="I38" s="26"/>
      <c r="J38" s="14">
        <f>D38</f>
        <v>0</v>
      </c>
      <c r="K38" s="11" t="s">
        <v>75</v>
      </c>
      <c r="L38" s="12" t="str">
        <f>IFERROR(VLOOKUP(J38,P2:R11,2,FALSE),"")</f>
        <v/>
      </c>
    </row>
    <row r="39" spans="2:13" x14ac:dyDescent="0.4">
      <c r="B39" s="34" t="s">
        <v>55</v>
      </c>
      <c r="C39" s="34"/>
      <c r="D39" s="13"/>
      <c r="E39" s="13"/>
      <c r="F39" s="4" t="s">
        <v>71</v>
      </c>
      <c r="G39" s="7"/>
      <c r="H39" s="34" t="s">
        <v>55</v>
      </c>
      <c r="I39" s="34"/>
      <c r="J39" s="13"/>
      <c r="K39" s="13"/>
      <c r="L39" s="4" t="s">
        <v>71</v>
      </c>
    </row>
    <row r="40" spans="2:13" x14ac:dyDescent="0.4">
      <c r="B40" s="8"/>
      <c r="C40" s="8"/>
      <c r="D40" s="9"/>
      <c r="E40" s="9"/>
      <c r="G40" s="8"/>
      <c r="H40" s="8"/>
      <c r="I40" s="9"/>
      <c r="K40" s="9"/>
    </row>
    <row r="41" spans="2:13" x14ac:dyDescent="0.4">
      <c r="B41" s="25" t="s">
        <v>38</v>
      </c>
      <c r="C41" s="25"/>
      <c r="D41" s="28" t="s">
        <v>75</v>
      </c>
      <c r="E41" s="28"/>
      <c r="F41" s="27" t="s">
        <v>39</v>
      </c>
      <c r="H41" s="25" t="s">
        <v>40</v>
      </c>
      <c r="I41" s="25"/>
      <c r="J41" s="28" t="s">
        <v>75</v>
      </c>
      <c r="K41" s="28"/>
      <c r="L41" s="27" t="s">
        <v>39</v>
      </c>
    </row>
    <row r="42" spans="2:13" x14ac:dyDescent="0.4">
      <c r="B42" s="25"/>
      <c r="C42" s="25"/>
      <c r="D42" s="28"/>
      <c r="E42" s="28"/>
      <c r="F42" s="27"/>
      <c r="H42" s="25"/>
      <c r="I42" s="25"/>
      <c r="J42" s="28"/>
      <c r="K42" s="28"/>
      <c r="L42" s="27"/>
    </row>
    <row r="43" spans="2:13" x14ac:dyDescent="0.4">
      <c r="B43" s="9"/>
      <c r="C43" s="9"/>
      <c r="D43" s="9"/>
      <c r="E43" s="9"/>
      <c r="F43" s="9"/>
      <c r="H43" s="9"/>
      <c r="I43" s="9"/>
      <c r="J43" s="9"/>
      <c r="K43" s="9"/>
      <c r="L43" s="9"/>
    </row>
    <row r="44" spans="2:13" x14ac:dyDescent="0.4">
      <c r="B44" s="25" t="s">
        <v>41</v>
      </c>
      <c r="C44" s="25"/>
      <c r="D44" s="25"/>
      <c r="E44" s="33" t="str">
        <f>IFERROR(E38*D41*VALUE(COUNTIF(B13:M13,"冷房"))+K38*J41*VALUE(COUNTIF(B13:M13,"暖房")),"")</f>
        <v/>
      </c>
      <c r="F44" s="27" t="str">
        <f>IFERROR(VLOOKUP(D38,P2:R11,3,FALSE),"")</f>
        <v/>
      </c>
    </row>
    <row r="45" spans="2:13" x14ac:dyDescent="0.4">
      <c r="B45" s="25"/>
      <c r="C45" s="25"/>
      <c r="D45" s="25"/>
      <c r="E45" s="33"/>
      <c r="F45" s="27"/>
    </row>
    <row r="46" spans="2:13" x14ac:dyDescent="0.4">
      <c r="B46" s="35" t="s">
        <v>52</v>
      </c>
      <c r="C46" s="37"/>
      <c r="D46" s="36"/>
      <c r="E46" s="19" t="str">
        <f>IFERROR(E38*D41*VALUE(COUNTIF(B13:M13,"冷房"))+K38*J41*VALUE(COUNTIF(B13:M13,"暖房")),"")</f>
        <v/>
      </c>
      <c r="F46" s="4" t="s">
        <v>34</v>
      </c>
    </row>
    <row r="48" spans="2:13" ht="33" customHeight="1" x14ac:dyDescent="0.4">
      <c r="B48" s="29" t="s">
        <v>44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</row>
    <row r="49" spans="2:13" ht="33" customHeight="1" x14ac:dyDescent="0.4">
      <c r="B49" s="16"/>
      <c r="C49" s="16"/>
      <c r="D49" s="16"/>
      <c r="E49" s="17"/>
      <c r="F49" s="17"/>
      <c r="G49" s="17"/>
      <c r="H49" s="17"/>
      <c r="I49" s="17"/>
      <c r="J49" s="17"/>
      <c r="K49" s="17"/>
      <c r="L49" s="17"/>
      <c r="M49" s="17"/>
    </row>
    <row r="50" spans="2:13" x14ac:dyDescent="0.4">
      <c r="B50" s="25" t="s">
        <v>46</v>
      </c>
      <c r="C50" s="25"/>
      <c r="D50" s="25"/>
      <c r="E50" s="18" t="str">
        <f>IFERROR(E30*VALUE(VLOOKUP(D24,P2:S11,4,FALSE)),"")</f>
        <v/>
      </c>
      <c r="F50" s="4" t="s">
        <v>45</v>
      </c>
      <c r="I50" s="25" t="s">
        <v>48</v>
      </c>
      <c r="J50" s="25"/>
      <c r="K50" s="25"/>
      <c r="L50" s="18" t="str">
        <f>IFERROR((E50-E52),"")</f>
        <v/>
      </c>
      <c r="M50" s="4" t="s">
        <v>45</v>
      </c>
    </row>
    <row r="51" spans="2:13" x14ac:dyDescent="0.4">
      <c r="F51" s="9"/>
      <c r="M51" s="9"/>
    </row>
    <row r="52" spans="2:13" x14ac:dyDescent="0.4">
      <c r="B52" s="25" t="s">
        <v>47</v>
      </c>
      <c r="C52" s="25"/>
      <c r="D52" s="25"/>
      <c r="E52" s="18" t="str">
        <f>IFERROR(E44*VALUE(VLOOKUP(D38,P2:S11,4,FALSE)),"")</f>
        <v/>
      </c>
      <c r="F52" s="4" t="s">
        <v>45</v>
      </c>
      <c r="I52" s="25" t="s">
        <v>50</v>
      </c>
      <c r="J52" s="25"/>
      <c r="K52" s="25"/>
      <c r="L52" s="21" t="str">
        <f>IFERROR((E50-E52)/E50*100,"")</f>
        <v/>
      </c>
      <c r="M52" s="4" t="s">
        <v>49</v>
      </c>
    </row>
    <row r="53" spans="2:13" x14ac:dyDescent="0.4">
      <c r="I53" s="26" t="s">
        <v>81</v>
      </c>
      <c r="J53" s="26"/>
      <c r="K53" s="26"/>
      <c r="L53" s="27" t="str">
        <f>IF(L52&gt;=20,"補助対象","補助対象外")</f>
        <v>補助対象</v>
      </c>
      <c r="M53" s="27"/>
    </row>
  </sheetData>
  <mergeCells count="56">
    <mergeCell ref="B50:D50"/>
    <mergeCell ref="B52:D52"/>
    <mergeCell ref="I50:K50"/>
    <mergeCell ref="I52:K52"/>
    <mergeCell ref="B20:L21"/>
    <mergeCell ref="B44:D45"/>
    <mergeCell ref="E44:E45"/>
    <mergeCell ref="F44:F45"/>
    <mergeCell ref="B46:D46"/>
    <mergeCell ref="B48:M48"/>
    <mergeCell ref="B41:C42"/>
    <mergeCell ref="D41:E42"/>
    <mergeCell ref="F41:F42"/>
    <mergeCell ref="H41:I42"/>
    <mergeCell ref="J41:K42"/>
    <mergeCell ref="L41:L42"/>
    <mergeCell ref="B37:C38"/>
    <mergeCell ref="H37:I38"/>
    <mergeCell ref="B39:C39"/>
    <mergeCell ref="H39:I39"/>
    <mergeCell ref="B32:D32"/>
    <mergeCell ref="B35:C35"/>
    <mergeCell ref="D35:F35"/>
    <mergeCell ref="H35:I35"/>
    <mergeCell ref="J35:L35"/>
    <mergeCell ref="B30:D31"/>
    <mergeCell ref="E30:E31"/>
    <mergeCell ref="F30:F31"/>
    <mergeCell ref="D15:F15"/>
    <mergeCell ref="J27:K28"/>
    <mergeCell ref="B17:C17"/>
    <mergeCell ref="H17:I17"/>
    <mergeCell ref="D17:F17"/>
    <mergeCell ref="J17:L17"/>
    <mergeCell ref="B25:C25"/>
    <mergeCell ref="H25:I25"/>
    <mergeCell ref="B19:C19"/>
    <mergeCell ref="H23:I24"/>
    <mergeCell ref="B27:C28"/>
    <mergeCell ref="H27:I28"/>
    <mergeCell ref="B2:M2"/>
    <mergeCell ref="B4:C4"/>
    <mergeCell ref="I53:K53"/>
    <mergeCell ref="L53:M53"/>
    <mergeCell ref="F27:F28"/>
    <mergeCell ref="L27:L28"/>
    <mergeCell ref="D27:E28"/>
    <mergeCell ref="B15:C15"/>
    <mergeCell ref="D4:M4"/>
    <mergeCell ref="B23:C24"/>
    <mergeCell ref="B6:M6"/>
    <mergeCell ref="B8:C9"/>
    <mergeCell ref="D8:F8"/>
    <mergeCell ref="D9:M9"/>
    <mergeCell ref="G8:M8"/>
    <mergeCell ref="B11:M11"/>
  </mergeCells>
  <phoneticPr fontId="1"/>
  <conditionalFormatting sqref="B25:F25">
    <cfRule type="expression" dxfId="13" priority="15">
      <formula>NOT($D$24="その他")</formula>
    </cfRule>
  </conditionalFormatting>
  <conditionalFormatting sqref="B32:F32">
    <cfRule type="expression" dxfId="12" priority="11">
      <formula>NOT($D$24="その他")</formula>
    </cfRule>
  </conditionalFormatting>
  <conditionalFormatting sqref="B39:F39">
    <cfRule type="expression" dxfId="11" priority="7">
      <formula>NOT($D$38="その他")</formula>
    </cfRule>
  </conditionalFormatting>
  <conditionalFormatting sqref="B46:F46">
    <cfRule type="expression" dxfId="10" priority="3">
      <formula>NOT($D$38="その他")</formula>
    </cfRule>
  </conditionalFormatting>
  <conditionalFormatting sqref="E38">
    <cfRule type="expression" dxfId="9" priority="2">
      <formula>$D$24="その他"</formula>
    </cfRule>
  </conditionalFormatting>
  <conditionalFormatting sqref="E24:F24">
    <cfRule type="expression" dxfId="8" priority="16">
      <formula>$D$24="その他"</formula>
    </cfRule>
  </conditionalFormatting>
  <conditionalFormatting sqref="E30:F31">
    <cfRule type="expression" dxfId="7" priority="12">
      <formula>$D$24="その他"</formula>
    </cfRule>
  </conditionalFormatting>
  <conditionalFormatting sqref="E44:F45">
    <cfRule type="expression" dxfId="6" priority="4">
      <formula>$D$38="その他"</formula>
    </cfRule>
  </conditionalFormatting>
  <conditionalFormatting sqref="F38">
    <cfRule type="expression" dxfId="5" priority="8">
      <formula>$D$38="その他"</formula>
    </cfRule>
  </conditionalFormatting>
  <conditionalFormatting sqref="H25:L25">
    <cfRule type="expression" dxfId="4" priority="13">
      <formula>NOT($D$24="その他")</formula>
    </cfRule>
  </conditionalFormatting>
  <conditionalFormatting sqref="H39:L39">
    <cfRule type="expression" dxfId="3" priority="5">
      <formula>NOT($D$38="その他")</formula>
    </cfRule>
  </conditionalFormatting>
  <conditionalFormatting sqref="K38">
    <cfRule type="expression" dxfId="2" priority="1">
      <formula>$D$24="その他"</formula>
    </cfRule>
  </conditionalFormatting>
  <conditionalFormatting sqref="K24:L24">
    <cfRule type="expression" dxfId="1" priority="14">
      <formula>$J$24="その他"</formula>
    </cfRule>
  </conditionalFormatting>
  <conditionalFormatting sqref="L38">
    <cfRule type="expression" dxfId="0" priority="6">
      <formula>$D$38="その他"</formula>
    </cfRule>
  </conditionalFormatting>
  <dataValidations count="3">
    <dataValidation type="list" allowBlank="1" showInputMessage="1" showErrorMessage="1" sqref="B13:M13" xr:uid="{00000000-0002-0000-0100-000000000000}">
      <formula1>"冷房,暖房,ー,　,"</formula1>
    </dataValidation>
    <dataValidation type="list" allowBlank="1" showInputMessage="1" showErrorMessage="1" sqref="D15" xr:uid="{00000000-0002-0000-0100-000001000000}">
      <formula1>"新設,更新,　,"</formula1>
    </dataValidation>
    <dataValidation type="list" allowBlank="1" showInputMessage="1" showErrorMessage="1" sqref="D24 D38" xr:uid="{00000000-0002-0000-0100-000002000000}">
      <formula1>$P$2:$P$11</formula1>
    </dataValidation>
  </dataValidations>
  <pageMargins left="0.7" right="0.7" top="0.75" bottom="0.75" header="0.3" footer="0.3"/>
  <pageSetup paperSize="9" scale="47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計算書 (新設）【電気式ヒートポンプ式用】</vt:lpstr>
      <vt:lpstr>計算書 (更新）</vt:lpstr>
      <vt:lpstr>'計算書 (更新）'!Print_Area</vt:lpstr>
      <vt:lpstr>'計算書 (新設）【電気式ヒートポンプ式用】'!Print_Area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酒盛　早美</cp:lastModifiedBy>
  <cp:lastPrinted>2023-09-04T11:30:51Z</cp:lastPrinted>
  <dcterms:created xsi:type="dcterms:W3CDTF">2023-08-30T23:41:44Z</dcterms:created>
  <dcterms:modified xsi:type="dcterms:W3CDTF">2026-07-10T09:12:10Z</dcterms:modified>
</cp:coreProperties>
</file>