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j03" sheetId="1" r:id="rId1"/>
  </sheets>
  <definedNames>
    <definedName name="_xlnm.Print_Area" localSheetId="0">'j03'!$A$1:$AE$34</definedName>
  </definedNames>
  <calcPr fullCalcOnLoad="1"/>
</workbook>
</file>

<file path=xl/sharedStrings.xml><?xml version="1.0" encoding="utf-8"?>
<sst xmlns="http://schemas.openxmlformats.org/spreadsheetml/2006/main" count="103" uniqueCount="76">
  <si>
    <t>出　生</t>
  </si>
  <si>
    <t>実数</t>
  </si>
  <si>
    <t>乳児死亡</t>
  </si>
  <si>
    <t>総　　　数</t>
  </si>
  <si>
    <t>自　　　然</t>
  </si>
  <si>
    <t>人　　　工</t>
  </si>
  <si>
    <t>人 口 動 態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</si>
  <si>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</si>
  <si>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</si>
  <si>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</si>
  <si>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</si>
  <si>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</si>
  <si>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</si>
  <si>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</si>
  <si>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</si>
  <si>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</si>
  <si>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</si>
  <si>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</si>
  <si>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</si>
  <si>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</si>
  <si>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</si>
  <si>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東国東郡</t>
  </si>
  <si>
    <t>速見郡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</si>
  <si>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</si>
  <si>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</si>
  <si>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</si>
  <si>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</si>
  <si>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</si>
  <si>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</si>
  <si>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</si>
  <si>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</si>
  <si>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</si>
  <si>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</si>
  <si>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</si>
  <si>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</si>
  <si>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</si>
  <si>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</si>
  <si>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</si>
  <si>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</si>
  <si>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</si>
  <si>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</si>
  <si>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</si>
  <si>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</si>
  <si>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</si>
  <si>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</si>
  <si>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</si>
  <si>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</si>
  <si>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</si>
  <si>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築</t>
  </si>
  <si>
    <t>東</t>
  </si>
  <si>
    <t>姫</t>
  </si>
  <si>
    <t>第３表　　人　　口　　動　　態　　総　　覧　・　市　　町　　村　　別</t>
  </si>
  <si>
    <t>姫島村</t>
  </si>
  <si>
    <t>日出町</t>
  </si>
  <si>
    <t>玖珠郡</t>
  </si>
  <si>
    <t>九重町</t>
  </si>
  <si>
    <t>玖珠町</t>
  </si>
  <si>
    <t>自然増加　　　　　　　（出生－死亡）</t>
  </si>
  <si>
    <t xml:space="preserve"> </t>
  </si>
  <si>
    <t>宇佐市</t>
  </si>
  <si>
    <t>豊後大野市</t>
  </si>
  <si>
    <t>由布市</t>
  </si>
  <si>
    <t>国東市</t>
  </si>
  <si>
    <t>　</t>
  </si>
  <si>
    <t>平成１７年</t>
  </si>
  <si>
    <t>宇</t>
  </si>
  <si>
    <t>由</t>
  </si>
  <si>
    <t>国</t>
  </si>
  <si>
    <t>速</t>
  </si>
  <si>
    <t>玖</t>
  </si>
  <si>
    <t>九</t>
  </si>
  <si>
    <t>人口</t>
  </si>
  <si>
    <t>豊高</t>
  </si>
  <si>
    <t>豊大</t>
  </si>
  <si>
    <t>３　表　</t>
  </si>
  <si>
    <t>出生数に対する割合（％）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</si>
</sst>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##\ ##0.0;&quot;△&quot;##\ ##0.0;&quot;-&quot;;@"/>
  </numFmts>
  <fonts count="1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7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distributed" textRotation="255"/>
    </xf>
    <xf numFmtId="187" fontId="8" fillId="0" borderId="2" xfId="0" applyNumberFormat="1" applyFont="1" applyFill="1" applyBorder="1" applyAlignment="1">
      <alignment horizontal="center" vertical="distributed" textRotation="255" wrapText="1"/>
    </xf>
    <xf numFmtId="187" fontId="8" fillId="0" borderId="1" xfId="0" applyNumberFormat="1" applyFont="1" applyFill="1" applyBorder="1" applyAlignment="1">
      <alignment horizontal="center" vertical="distributed" textRotation="255" wrapText="1"/>
    </xf>
    <xf numFmtId="193" fontId="9" fillId="0" borderId="3" xfId="0" applyNumberFormat="1" applyFont="1" applyFill="1" applyBorder="1" applyAlignment="1" applyProtection="1">
      <alignment horizontal="right" vertical="center"/>
      <protection locked="0"/>
    </xf>
    <xf numFmtId="192" fontId="9" fillId="0" borderId="0" xfId="15" applyNumberFormat="1" applyFont="1" applyFill="1" applyBorder="1" applyAlignment="1" applyProtection="1">
      <alignment horizontal="right" vertical="center"/>
      <protection locked="0"/>
    </xf>
    <xf numFmtId="193" fontId="9" fillId="0" borderId="4" xfId="0" applyNumberFormat="1" applyFont="1" applyFill="1" applyBorder="1" applyAlignment="1" applyProtection="1">
      <alignment horizontal="right" vertical="center"/>
      <protection locked="0"/>
    </xf>
    <xf numFmtId="194" fontId="9" fillId="0" borderId="0" xfId="0" applyNumberFormat="1" applyFont="1" applyFill="1" applyAlignment="1" applyProtection="1">
      <alignment horizontal="right" vertical="center"/>
      <protection locked="0"/>
    </xf>
    <xf numFmtId="0" fontId="7" fillId="0" borderId="5" xfId="0" applyFont="1" applyFill="1" applyBorder="1" applyAlignment="1">
      <alignment horizontal="center" vertical="center"/>
    </xf>
    <xf numFmtId="191" fontId="12" fillId="0" borderId="4" xfId="0" applyNumberFormat="1" applyFont="1" applyFill="1" applyBorder="1" applyAlignment="1" applyProtection="1">
      <alignment horizontal="right" vertical="center"/>
      <protection locked="0"/>
    </xf>
    <xf numFmtId="192" fontId="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>
      <alignment horizontal="center" vertical="center"/>
    </xf>
    <xf numFmtId="191" fontId="12" fillId="0" borderId="0" xfId="0" applyNumberFormat="1" applyFont="1" applyFill="1" applyAlignment="1" applyProtection="1">
      <alignment horizontal="right" vertical="center"/>
      <protection locked="0"/>
    </xf>
    <xf numFmtId="191" fontId="9" fillId="0" borderId="0" xfId="0" applyNumberFormat="1" applyFont="1" applyFill="1" applyAlignment="1" applyProtection="1">
      <alignment horizontal="right" vertical="center"/>
      <protection locked="0"/>
    </xf>
    <xf numFmtId="191" fontId="9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 vertical="center"/>
    </xf>
    <xf numFmtId="193" fontId="1" fillId="0" borderId="3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4" fontId="1" fillId="0" borderId="0" xfId="0" applyNumberFormat="1" applyFont="1" applyFill="1" applyAlignment="1" applyProtection="1">
      <alignment horizontal="right" vertical="center"/>
      <protection locked="0"/>
    </xf>
    <xf numFmtId="0" fontId="5" fillId="0" borderId="3" xfId="0" applyFont="1" applyFill="1" applyBorder="1" applyAlignment="1">
      <alignment horizontal="center" vertical="center"/>
    </xf>
    <xf numFmtId="191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3" xfId="0" applyNumberFormat="1" applyFont="1" applyFill="1" applyBorder="1" applyAlignment="1" applyProtection="1">
      <alignment horizontal="right"/>
      <protection locked="0"/>
    </xf>
    <xf numFmtId="193" fontId="1" fillId="0" borderId="0" xfId="0" applyNumberFormat="1" applyFont="1" applyFill="1" applyBorder="1" applyAlignment="1" applyProtection="1">
      <alignment horizontal="right"/>
      <protection locked="0"/>
    </xf>
    <xf numFmtId="191" fontId="1" fillId="0" borderId="0" xfId="0" applyNumberFormat="1" applyFont="1" applyFill="1" applyBorder="1" applyAlignment="1" applyProtection="1">
      <alignment horizontal="right" vertical="center"/>
      <protection locked="0"/>
    </xf>
    <xf numFmtId="192" fontId="9" fillId="0" borderId="4" xfId="0" applyNumberFormat="1" applyFont="1" applyFill="1" applyBorder="1" applyAlignment="1" applyProtection="1">
      <alignment horizontal="right" vertical="center"/>
      <protection locked="0"/>
    </xf>
    <xf numFmtId="192" fontId="9" fillId="0" borderId="4" xfId="15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distributed" vertical="center"/>
    </xf>
    <xf numFmtId="193" fontId="1" fillId="0" borderId="7" xfId="0" applyNumberFormat="1" applyFont="1" applyFill="1" applyBorder="1" applyAlignment="1" applyProtection="1">
      <alignment horizontal="right"/>
      <protection locked="0"/>
    </xf>
    <xf numFmtId="193" fontId="1" fillId="0" borderId="6" xfId="0" applyNumberFormat="1" applyFont="1" applyFill="1" applyBorder="1" applyAlignment="1" applyProtection="1">
      <alignment horizontal="right"/>
      <protection locked="0"/>
    </xf>
    <xf numFmtId="192" fontId="10" fillId="0" borderId="0" xfId="0" applyNumberFormat="1" applyFont="1" applyFill="1" applyAlignment="1" applyProtection="1">
      <alignment horizontal="right"/>
      <protection locked="0"/>
    </xf>
    <xf numFmtId="192" fontId="9" fillId="0" borderId="0" xfId="0" applyNumberFormat="1" applyFont="1" applyFill="1" applyBorder="1" applyAlignment="1" applyProtection="1">
      <alignment horizontal="right"/>
      <protection locked="0"/>
    </xf>
    <xf numFmtId="192" fontId="10" fillId="0" borderId="0" xfId="0" applyNumberFormat="1" applyFont="1" applyFill="1" applyBorder="1" applyAlignment="1" applyProtection="1">
      <alignment horizontal="right"/>
      <protection locked="0"/>
    </xf>
    <xf numFmtId="192" fontId="10" fillId="0" borderId="6" xfId="0" applyNumberFormat="1" applyFont="1" applyFill="1" applyBorder="1" applyAlignment="1" applyProtection="1">
      <alignment horizontal="right"/>
      <protection locked="0"/>
    </xf>
    <xf numFmtId="192" fontId="13" fillId="0" borderId="0" xfId="0" applyNumberFormat="1" applyFont="1" applyFill="1" applyBorder="1" applyAlignment="1" applyProtection="1">
      <alignment horizontal="right"/>
      <protection locked="0"/>
    </xf>
    <xf numFmtId="192" fontId="13" fillId="0" borderId="6" xfId="0" applyNumberFormat="1" applyFont="1" applyFill="1" applyBorder="1" applyAlignment="1" applyProtection="1">
      <alignment horizontal="right"/>
      <protection locked="0"/>
    </xf>
    <xf numFmtId="192" fontId="10" fillId="0" borderId="0" xfId="15" applyNumberFormat="1" applyFont="1" applyFill="1" applyBorder="1" applyAlignment="1" applyProtection="1">
      <alignment horizontal="right"/>
      <protection locked="0"/>
    </xf>
    <xf numFmtId="192" fontId="9" fillId="0" borderId="0" xfId="15" applyNumberFormat="1" applyFont="1" applyFill="1" applyBorder="1" applyAlignment="1" applyProtection="1">
      <alignment horizontal="right"/>
      <protection locked="0"/>
    </xf>
    <xf numFmtId="192" fontId="10" fillId="0" borderId="6" xfId="15" applyNumberFormat="1" applyFont="1" applyFill="1" applyBorder="1" applyAlignment="1" applyProtection="1">
      <alignment horizontal="right"/>
      <protection locked="0"/>
    </xf>
    <xf numFmtId="193" fontId="10" fillId="0" borderId="0" xfId="0" applyNumberFormat="1" applyFont="1" applyFill="1" applyAlignment="1" applyProtection="1">
      <alignment horizontal="right"/>
      <protection locked="0"/>
    </xf>
    <xf numFmtId="193" fontId="10" fillId="0" borderId="0" xfId="0" applyNumberFormat="1" applyFont="1" applyFill="1" applyBorder="1" applyAlignment="1" applyProtection="1">
      <alignment horizontal="right"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193" fontId="1" fillId="0" borderId="0" xfId="0" applyNumberFormat="1" applyFont="1" applyFill="1" applyAlignment="1" applyProtection="1">
      <alignment horizontal="right"/>
      <protection locked="0"/>
    </xf>
    <xf numFmtId="193" fontId="9" fillId="0" borderId="3" xfId="0" applyNumberFormat="1" applyFont="1" applyFill="1" applyBorder="1" applyAlignment="1" applyProtection="1">
      <alignment horizontal="right"/>
      <protection locked="0"/>
    </xf>
    <xf numFmtId="193" fontId="9" fillId="0" borderId="0" xfId="0" applyNumberFormat="1" applyFont="1" applyFill="1" applyBorder="1" applyAlignment="1" applyProtection="1">
      <alignment horizontal="right"/>
      <protection locked="0"/>
    </xf>
    <xf numFmtId="194" fontId="9" fillId="0" borderId="0" xfId="0" applyNumberFormat="1" applyFont="1" applyFill="1" applyBorder="1" applyAlignment="1" applyProtection="1">
      <alignment horizontal="right"/>
      <protection locked="0"/>
    </xf>
    <xf numFmtId="194" fontId="10" fillId="0" borderId="0" xfId="0" applyNumberFormat="1" applyFont="1" applyFill="1" applyBorder="1" applyAlignment="1" applyProtection="1">
      <alignment horizontal="right"/>
      <protection locked="0"/>
    </xf>
    <xf numFmtId="193" fontId="10" fillId="0" borderId="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87" fontId="8" fillId="0" borderId="12" xfId="0" applyNumberFormat="1" applyFont="1" applyFill="1" applyBorder="1" applyAlignment="1">
      <alignment horizontal="center" vertical="distributed" textRotation="255" wrapText="1"/>
    </xf>
    <xf numFmtId="187" fontId="8" fillId="0" borderId="13" xfId="0" applyNumberFormat="1" applyFont="1" applyFill="1" applyBorder="1" applyAlignment="1">
      <alignment horizontal="center" vertical="distributed" textRotation="255" wrapText="1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distributed" textRotation="255"/>
    </xf>
    <xf numFmtId="0" fontId="8" fillId="0" borderId="7" xfId="0" applyFont="1" applyFill="1" applyBorder="1" applyAlignment="1">
      <alignment horizontal="center" vertical="distributed" textRotation="255"/>
    </xf>
    <xf numFmtId="187" fontId="8" fillId="0" borderId="5" xfId="0" applyNumberFormat="1" applyFont="1" applyFill="1" applyBorder="1" applyAlignment="1">
      <alignment horizontal="center" vertical="distributed" textRotation="255" wrapText="1"/>
    </xf>
    <xf numFmtId="187" fontId="8" fillId="0" borderId="7" xfId="0" applyNumberFormat="1" applyFont="1" applyFill="1" applyBorder="1" applyAlignment="1">
      <alignment horizontal="center" vertical="distributed" textRotation="255" wrapText="1"/>
    </xf>
    <xf numFmtId="0" fontId="8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94" fontId="10" fillId="0" borderId="6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191" fontId="1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="75" zoomScaleNormal="75" workbookViewId="0" topLeftCell="A1">
      <selection activeCell="C4" sqref="C4:D5"/>
    </sheetView>
  </sheetViews>
  <sheetFormatPr defaultColWidth="9.00390625" defaultRowHeight="13.5"/>
  <cols>
    <col min="1" max="1" width="2.625" style="4" customWidth="1"/>
    <col min="2" max="2" width="11.625" style="4" customWidth="1"/>
    <col min="3" max="3" width="9.625" style="4" customWidth="1"/>
    <col min="4" max="4" width="8.00390625" style="7" customWidth="1"/>
    <col min="5" max="5" width="7.625" style="4" customWidth="1"/>
    <col min="6" max="6" width="9.625" style="7" customWidth="1"/>
    <col min="7" max="7" width="9.625" style="4" customWidth="1"/>
    <col min="8" max="8" width="9.625" style="7" customWidth="1"/>
    <col min="9" max="9" width="9.625" style="4" customWidth="1"/>
    <col min="10" max="10" width="9.625" style="7" customWidth="1"/>
    <col min="11" max="11" width="7.125" style="4" customWidth="1"/>
    <col min="12" max="12" width="7.125" style="7" customWidth="1"/>
    <col min="13" max="13" width="7.125" style="4" customWidth="1"/>
    <col min="14" max="14" width="7.125" style="7" customWidth="1"/>
    <col min="15" max="15" width="7.625" style="4" customWidth="1"/>
    <col min="16" max="16" width="7.625" style="7" customWidth="1"/>
    <col min="17" max="17" width="7.625" style="4" customWidth="1"/>
    <col min="18" max="18" width="7.625" style="7" customWidth="1"/>
    <col min="19" max="19" width="7.625" style="4" customWidth="1"/>
    <col min="20" max="20" width="7.625" style="7" customWidth="1"/>
    <col min="21" max="21" width="6.875" style="4" customWidth="1"/>
    <col min="22" max="22" width="7.125" style="7" customWidth="1"/>
    <col min="23" max="23" width="6.875" style="4" customWidth="1"/>
    <col min="24" max="24" width="7.125" style="7" customWidth="1"/>
    <col min="25" max="25" width="6.875" style="4" customWidth="1"/>
    <col min="26" max="26" width="7.125" style="7" customWidth="1"/>
    <col min="27" max="27" width="9.75390625" style="4" customWidth="1"/>
    <col min="28" max="28" width="8.25390625" style="7" customWidth="1"/>
    <col min="29" max="29" width="9.75390625" style="4" customWidth="1"/>
    <col min="30" max="30" width="8.25390625" style="7" customWidth="1"/>
    <col min="31" max="31" width="4.125" style="4" customWidth="1"/>
    <col min="32" max="32" width="14.25390625" style="4" customWidth="1"/>
    <col min="33" max="16384" width="9.00390625" style="4" customWidth="1"/>
  </cols>
  <sheetData>
    <row r="1" spans="1:32" ht="21" customHeight="1">
      <c r="A1" s="2" t="s">
        <v>6</v>
      </c>
      <c r="B1" s="3"/>
      <c r="D1" s="95" t="s">
        <v>51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5"/>
      <c r="AE1" s="5"/>
      <c r="AF1" s="5"/>
    </row>
    <row r="2" spans="1:31" ht="21" customHeight="1">
      <c r="A2" s="2" t="s">
        <v>74</v>
      </c>
      <c r="B2" s="6"/>
      <c r="D2" s="7" t="s">
        <v>58</v>
      </c>
      <c r="H2" s="7" t="s">
        <v>58</v>
      </c>
      <c r="AE2" s="3"/>
    </row>
    <row r="3" spans="4:32" ht="14.25" thickBot="1">
      <c r="D3" s="7" t="s">
        <v>58</v>
      </c>
      <c r="AC3" s="7"/>
      <c r="AD3" s="8" t="s">
        <v>64</v>
      </c>
      <c r="AF3" s="107"/>
    </row>
    <row r="4" spans="1:32" s="9" customFormat="1" ht="21" customHeight="1">
      <c r="A4" s="61" t="s">
        <v>7</v>
      </c>
      <c r="B4" s="62"/>
      <c r="C4" s="98" t="s">
        <v>0</v>
      </c>
      <c r="D4" s="62"/>
      <c r="E4" s="79" t="s">
        <v>25</v>
      </c>
      <c r="F4" s="96"/>
      <c r="G4" s="98" t="s">
        <v>26</v>
      </c>
      <c r="H4" s="62"/>
      <c r="I4" s="100" t="s">
        <v>57</v>
      </c>
      <c r="J4" s="101"/>
      <c r="K4" s="100" t="s">
        <v>2</v>
      </c>
      <c r="L4" s="62"/>
      <c r="M4" s="79" t="s">
        <v>27</v>
      </c>
      <c r="N4" s="80"/>
      <c r="O4" s="84" t="s">
        <v>29</v>
      </c>
      <c r="P4" s="85"/>
      <c r="Q4" s="85"/>
      <c r="R4" s="85"/>
      <c r="S4" s="85"/>
      <c r="T4" s="86"/>
      <c r="U4" s="84" t="s">
        <v>30</v>
      </c>
      <c r="V4" s="85"/>
      <c r="W4" s="85"/>
      <c r="X4" s="85"/>
      <c r="Y4" s="85"/>
      <c r="Z4" s="86"/>
      <c r="AA4" s="88" t="s">
        <v>34</v>
      </c>
      <c r="AB4" s="94"/>
      <c r="AC4" s="88" t="s">
        <v>35</v>
      </c>
      <c r="AD4" s="89"/>
      <c r="AE4" s="71" t="s">
        <v>36</v>
      </c>
      <c r="AF4" s="87" t="s">
        <v>71</v>
      </c>
    </row>
    <row r="5" spans="1:32" s="9" customFormat="1" ht="33" customHeight="1">
      <c r="A5" s="63"/>
      <c r="B5" s="64"/>
      <c r="C5" s="99"/>
      <c r="D5" s="66"/>
      <c r="E5" s="81"/>
      <c r="F5" s="97"/>
      <c r="G5" s="99"/>
      <c r="H5" s="66"/>
      <c r="I5" s="102"/>
      <c r="J5" s="103"/>
      <c r="K5" s="99"/>
      <c r="L5" s="66"/>
      <c r="M5" s="81"/>
      <c r="N5" s="82"/>
      <c r="O5" s="78" t="s">
        <v>3</v>
      </c>
      <c r="P5" s="78"/>
      <c r="Q5" s="77" t="s">
        <v>4</v>
      </c>
      <c r="R5" s="76"/>
      <c r="S5" s="78" t="s">
        <v>5</v>
      </c>
      <c r="T5" s="76"/>
      <c r="U5" s="78" t="s">
        <v>3</v>
      </c>
      <c r="V5" s="78"/>
      <c r="W5" s="83" t="s">
        <v>31</v>
      </c>
      <c r="X5" s="76"/>
      <c r="Y5" s="75" t="s">
        <v>32</v>
      </c>
      <c r="Z5" s="76"/>
      <c r="AA5" s="90" t="s">
        <v>1</v>
      </c>
      <c r="AB5" s="69" t="s">
        <v>23</v>
      </c>
      <c r="AC5" s="90" t="s">
        <v>1</v>
      </c>
      <c r="AD5" s="92" t="s">
        <v>23</v>
      </c>
      <c r="AE5" s="72"/>
      <c r="AF5" s="87"/>
    </row>
    <row r="6" spans="1:32" s="9" customFormat="1" ht="85.5" customHeight="1">
      <c r="A6" s="65"/>
      <c r="B6" s="66"/>
      <c r="C6" s="10" t="s">
        <v>1</v>
      </c>
      <c r="D6" s="11" t="s">
        <v>23</v>
      </c>
      <c r="E6" s="10" t="s">
        <v>1</v>
      </c>
      <c r="F6" s="11" t="s">
        <v>75</v>
      </c>
      <c r="G6" s="10" t="s">
        <v>1</v>
      </c>
      <c r="H6" s="11" t="s">
        <v>23</v>
      </c>
      <c r="I6" s="10" t="s">
        <v>1</v>
      </c>
      <c r="J6" s="11" t="s">
        <v>23</v>
      </c>
      <c r="K6" s="10" t="s">
        <v>1</v>
      </c>
      <c r="L6" s="11" t="s">
        <v>24</v>
      </c>
      <c r="M6" s="10" t="s">
        <v>1</v>
      </c>
      <c r="N6" s="11" t="s">
        <v>24</v>
      </c>
      <c r="O6" s="10" t="s">
        <v>1</v>
      </c>
      <c r="P6" s="11" t="s">
        <v>28</v>
      </c>
      <c r="Q6" s="10" t="s">
        <v>1</v>
      </c>
      <c r="R6" s="11" t="s">
        <v>28</v>
      </c>
      <c r="S6" s="10" t="s">
        <v>1</v>
      </c>
      <c r="T6" s="12" t="s">
        <v>28</v>
      </c>
      <c r="U6" s="10" t="s">
        <v>1</v>
      </c>
      <c r="V6" s="11" t="s">
        <v>28</v>
      </c>
      <c r="W6" s="10" t="s">
        <v>1</v>
      </c>
      <c r="X6" s="11" t="s">
        <v>28</v>
      </c>
      <c r="Y6" s="10" t="s">
        <v>1</v>
      </c>
      <c r="Z6" s="11" t="s">
        <v>33</v>
      </c>
      <c r="AA6" s="91"/>
      <c r="AB6" s="70"/>
      <c r="AC6" s="91"/>
      <c r="AD6" s="93"/>
      <c r="AE6" s="73"/>
      <c r="AF6" s="87"/>
    </row>
    <row r="7" spans="1:32" ht="26.25" customHeight="1">
      <c r="A7" s="59" t="s">
        <v>8</v>
      </c>
      <c r="B7" s="74"/>
      <c r="C7" s="13">
        <f>SUM(C9:C10)</f>
        <v>9780</v>
      </c>
      <c r="D7" s="14">
        <f>IF(OR(C7=0,AF7=0),0,ROUND(C7/AF7*1000,1))</f>
        <v>8.1</v>
      </c>
      <c r="E7" s="15">
        <f>SUM(E9:E10)</f>
        <v>904</v>
      </c>
      <c r="F7" s="36">
        <f>IF(OR(E7=0,C7=0),0,ROUND(E7/C7*100,1))</f>
        <v>9.2</v>
      </c>
      <c r="G7" s="15">
        <f>SUM(G9:G10)</f>
        <v>12160</v>
      </c>
      <c r="H7" s="36">
        <f>IF(OR(G7=0,AF7=0),0,ROUND(G7/AF7*1000,1))</f>
        <v>10.1</v>
      </c>
      <c r="I7" s="15">
        <f>SUM(I9:I10)</f>
        <v>-2380</v>
      </c>
      <c r="J7" s="36">
        <f>IF(OR(C7=0,G7=0,AF7=0),0,ROUND((C7-G7)/AF7*1000,1))</f>
        <v>-2</v>
      </c>
      <c r="K7" s="15">
        <f>SUM(K9:K10)</f>
        <v>23</v>
      </c>
      <c r="L7" s="36">
        <f>IF(OR(K7=0,C7=0),0,ROUND(K7/C7*1000,1))</f>
        <v>2.4</v>
      </c>
      <c r="M7" s="15">
        <f>SUM(M9:M10)</f>
        <v>14</v>
      </c>
      <c r="N7" s="36">
        <f>IF(OR(M7=0,C7=0),0,ROUND(M7/C7*1000,1))</f>
        <v>1.4</v>
      </c>
      <c r="O7" s="15">
        <f>SUM(O9:O10)</f>
        <v>308</v>
      </c>
      <c r="P7" s="37">
        <f>IF(OR(O7=0,C7=0),0,ROUND(O7/(C7+O7)*1000,1))</f>
        <v>30.5</v>
      </c>
      <c r="Q7" s="15">
        <f>SUM(Q9:Q10)</f>
        <v>95</v>
      </c>
      <c r="R7" s="36">
        <f>IF(OR(Q7=0,C7=0,O7=0),0,ROUND(Q7/(C7+O7)*1000,1))</f>
        <v>9.4</v>
      </c>
      <c r="S7" s="15">
        <f>SUM(S9:S10)</f>
        <v>213</v>
      </c>
      <c r="T7" s="36">
        <f>IF(OR(S7=0,C7=0,O7=0),0,ROUND(S7/(C7+O7)*1000,1))</f>
        <v>21.1</v>
      </c>
      <c r="U7" s="15">
        <f>SUM(U9:U10)</f>
        <v>37</v>
      </c>
      <c r="V7" s="36">
        <f>IF(OR(U7=0,C7=0),0,ROUND(U7/(C7+W7)*1000,1))</f>
        <v>3.8</v>
      </c>
      <c r="W7" s="15">
        <f>SUM(W9:W10)</f>
        <v>27</v>
      </c>
      <c r="X7" s="36">
        <f>IF(OR(W7=0,C7=0),0,ROUND(W7/(C7+W7)*1000,1))</f>
        <v>2.8</v>
      </c>
      <c r="Y7" s="15">
        <f>SUM(Y9:Y10)</f>
        <v>10</v>
      </c>
      <c r="Z7" s="36">
        <f>IF(OR(Y7=0,C7=0),0,ROUND(Y7/C7*1000,1))</f>
        <v>1</v>
      </c>
      <c r="AA7" s="15">
        <f>SUM(AA9:AA10)</f>
        <v>6101</v>
      </c>
      <c r="AB7" s="36">
        <f>IF(OR(AA7=0,AF7=0),0,ROUND(AA7/AF7*1000,1))</f>
        <v>5.1</v>
      </c>
      <c r="AC7" s="15">
        <f>SUM(AC9:AC10)</f>
        <v>2382</v>
      </c>
      <c r="AD7" s="16">
        <f>IF(OR(AC7=0,AF7=0),0,ROUND(AC7/AF7*1000,2))</f>
        <v>1.98</v>
      </c>
      <c r="AE7" s="17" t="s">
        <v>37</v>
      </c>
      <c r="AF7" s="18">
        <f>AF9+AF10</f>
        <v>1202682</v>
      </c>
    </row>
    <row r="8" spans="3:32" ht="11.25" customHeight="1">
      <c r="C8" s="13"/>
      <c r="D8" s="19"/>
      <c r="E8" s="1"/>
      <c r="F8" s="19"/>
      <c r="G8" s="1"/>
      <c r="H8" s="19"/>
      <c r="I8" s="1"/>
      <c r="J8" s="19"/>
      <c r="K8" s="1"/>
      <c r="L8" s="19"/>
      <c r="M8" s="1"/>
      <c r="N8" s="19"/>
      <c r="O8" s="1"/>
      <c r="P8" s="19"/>
      <c r="Q8" s="1"/>
      <c r="R8" s="19"/>
      <c r="S8" s="1"/>
      <c r="T8" s="19"/>
      <c r="U8" s="1"/>
      <c r="V8" s="19"/>
      <c r="W8" s="1"/>
      <c r="X8" s="19"/>
      <c r="Y8" s="1"/>
      <c r="Z8" s="19"/>
      <c r="AA8" s="1"/>
      <c r="AB8" s="19"/>
      <c r="AC8" s="1"/>
      <c r="AD8" s="16"/>
      <c r="AE8" s="20"/>
      <c r="AF8" s="21"/>
    </row>
    <row r="9" spans="1:32" ht="26.25" customHeight="1">
      <c r="A9" s="59" t="s">
        <v>9</v>
      </c>
      <c r="B9" s="60"/>
      <c r="C9" s="13">
        <f>SUM(C12:C25)</f>
        <v>9289</v>
      </c>
      <c r="D9" s="14">
        <f>IF(OR(C9=0,AF9=0),0,ROUND(C9/AF9*1000,1))</f>
        <v>8.1</v>
      </c>
      <c r="E9" s="1">
        <f>SUM(E12:E25)</f>
        <v>863</v>
      </c>
      <c r="F9" s="19">
        <f>IF(OR(E9=0,C9=0),0,ROUND(E9/C9*100,1))</f>
        <v>9.3</v>
      </c>
      <c r="G9" s="1">
        <f>SUM(G12:G25)</f>
        <v>11472</v>
      </c>
      <c r="H9" s="19">
        <f>IF(OR(G9=0,AF9=0),0,ROUND(G9/AF9*1000,1))</f>
        <v>10</v>
      </c>
      <c r="I9" s="1">
        <f>SUM(I12:I25)</f>
        <v>-2183</v>
      </c>
      <c r="J9" s="19">
        <f>IF(OR(,C9=0,G9=0,AF9=0),0,ROUND((C9-G9)/AF9*1000,1))</f>
        <v>-1.9</v>
      </c>
      <c r="K9" s="1">
        <f>SUM(K12:K25)</f>
        <v>23</v>
      </c>
      <c r="L9" s="19">
        <f>IF(OR(K9=0,C9=0),0,ROUND(K9/C9*1000,1))</f>
        <v>2.5</v>
      </c>
      <c r="M9" s="1">
        <f>SUM(M12:M25)</f>
        <v>14</v>
      </c>
      <c r="N9" s="19">
        <f>IF(OR(M9=0,C9=0),0,ROUND(M9/C9*1000,1))</f>
        <v>1.5</v>
      </c>
      <c r="O9" s="1">
        <f>SUM(O12:O25)</f>
        <v>302</v>
      </c>
      <c r="P9" s="14">
        <f>IF(OR(O9=0,C9=0),0,ROUND(O9/(C9+O9)*1000,1))</f>
        <v>31.5</v>
      </c>
      <c r="Q9" s="1">
        <f>SUM(Q12:Q25)</f>
        <v>94</v>
      </c>
      <c r="R9" s="19">
        <f>IF(OR(Q9=0,C9=0,O9=0),0,ROUND(Q9/(C9+O9)*1000,1))</f>
        <v>9.8</v>
      </c>
      <c r="S9" s="1">
        <f>SUM(S12:S25)</f>
        <v>208</v>
      </c>
      <c r="T9" s="19">
        <f>IF(OR(S9=0,C9=0,O9=0),0,ROUND(S9/(C9+O9)*1000,1))</f>
        <v>21.7</v>
      </c>
      <c r="U9" s="1">
        <f>SUM(U12:U25)</f>
        <v>36</v>
      </c>
      <c r="V9" s="19">
        <f>IF(OR(U9=0,C9=0),0,ROUND(U9/(C9+W9)*1000,1))</f>
        <v>3.9</v>
      </c>
      <c r="W9" s="1">
        <f>SUM(W12:W25)</f>
        <v>26</v>
      </c>
      <c r="X9" s="19">
        <f>IF(OR(W9=0,C9=0),0,ROUND(W9/(C9+W9)*1000,1))</f>
        <v>2.8</v>
      </c>
      <c r="Y9" s="1">
        <f>SUM(Y12:Y25)</f>
        <v>10</v>
      </c>
      <c r="Z9" s="19">
        <f>IF(OR(Y9=0,C9=0),0,ROUND(Y9/C9*1000,1))</f>
        <v>1.1</v>
      </c>
      <c r="AA9" s="1">
        <f>SUM(AA12:AA25)</f>
        <v>5798</v>
      </c>
      <c r="AB9" s="19">
        <f>IF(OR(AA9=0,AF9=0),0,ROUND(AA9/AF9*1000,1))</f>
        <v>5.1</v>
      </c>
      <c r="AC9" s="1">
        <f>SUM(AC12:AC25)</f>
        <v>2273</v>
      </c>
      <c r="AD9" s="16">
        <f>IF(OR(AC9=0,AF9=0),0,ROUND(AC9/AF9*1000,2))</f>
        <v>1.99</v>
      </c>
      <c r="AE9" s="20" t="s">
        <v>38</v>
      </c>
      <c r="AF9" s="22">
        <f>SUM(AF12:AF25)</f>
        <v>1143409</v>
      </c>
    </row>
    <row r="10" spans="1:32" ht="26.25" customHeight="1">
      <c r="A10" s="59" t="s">
        <v>10</v>
      </c>
      <c r="B10" s="60"/>
      <c r="C10" s="13">
        <f>C28+C30+C32</f>
        <v>491</v>
      </c>
      <c r="D10" s="14">
        <f>IF(OR(C10=0,AF10=0),0,ROUND(C10/AF10*1000,1))</f>
        <v>8.3</v>
      </c>
      <c r="E10" s="1">
        <f>E28+E30+E32</f>
        <v>41</v>
      </c>
      <c r="F10" s="19">
        <f>IF(OR(E10=0,C10=0),0,ROUND(E10/C10*100,1))</f>
        <v>8.4</v>
      </c>
      <c r="G10" s="1">
        <f>G28+G30+G32</f>
        <v>688</v>
      </c>
      <c r="H10" s="19">
        <f>IF(OR(G10=0,AF10=0),0,ROUND(G10/AF10*1000,1))</f>
        <v>11.6</v>
      </c>
      <c r="I10" s="1">
        <f>I28+I30+I32</f>
        <v>-197</v>
      </c>
      <c r="J10" s="19">
        <f>IF(OR(C10=0,G10=0,AF10=0),0,ROUND((C10-G10)/AF10*1000,1))</f>
        <v>-3.3</v>
      </c>
      <c r="K10" s="1">
        <f>K28+K30+K32</f>
        <v>0</v>
      </c>
      <c r="L10" s="19">
        <f>IF(OR(K10=0,C10=0),0,ROUND(K10/C10*1000,1))</f>
        <v>0</v>
      </c>
      <c r="M10" s="1">
        <f>M28+M30+M32</f>
        <v>0</v>
      </c>
      <c r="N10" s="19">
        <f>IF(OR(M10=0,C10=0),0,ROUND(M10/C10*1000,1))</f>
        <v>0</v>
      </c>
      <c r="O10" s="1">
        <f>O28+O30+O32</f>
        <v>6</v>
      </c>
      <c r="P10" s="14">
        <f>IF(OR(O10=0,C10=0),0,ROUND(O10/(C10+O10)*1000,1))</f>
        <v>12.1</v>
      </c>
      <c r="Q10" s="1">
        <f>Q28+Q30+Q32</f>
        <v>1</v>
      </c>
      <c r="R10" s="19">
        <f>IF(OR(Q10=0,C10=0,O10=0),0,ROUND(Q10/(C10+O10)*1000,1))</f>
        <v>2</v>
      </c>
      <c r="S10" s="1">
        <f>S28+S30+S32</f>
        <v>5</v>
      </c>
      <c r="T10" s="19">
        <f>IF(OR(S10=0,C10=0,O10=0),0,ROUND(S10/(C10+O10)*1000,1))</f>
        <v>10.1</v>
      </c>
      <c r="U10" s="1">
        <f>U28+U30+U32</f>
        <v>1</v>
      </c>
      <c r="V10" s="19">
        <f>IF(OR(U10=0,C10=0),0,ROUND(U10/(C10+W10)*1000,1))</f>
        <v>2</v>
      </c>
      <c r="W10" s="1">
        <f>W28+W30+W32</f>
        <v>1</v>
      </c>
      <c r="X10" s="19">
        <f>IF(OR(W10=0,C10=0),0,ROUND(W10/(C10+W10)*1000,1))</f>
        <v>2</v>
      </c>
      <c r="Y10" s="1">
        <f>Y28+Y30+Y32</f>
        <v>0</v>
      </c>
      <c r="Z10" s="19">
        <f>IF(OR(Y10=0,C10=0),0,ROUND(Y10/C10*1000,1))</f>
        <v>0</v>
      </c>
      <c r="AA10" s="1">
        <f>AA28+AA30+AA32</f>
        <v>303</v>
      </c>
      <c r="AB10" s="19">
        <f>IF(OR(AA10=0,AF10=0),0,ROUND(AA10/AF10*1000,1))</f>
        <v>5.1</v>
      </c>
      <c r="AC10" s="1">
        <f>AC28+AC30+AC32</f>
        <v>109</v>
      </c>
      <c r="AD10" s="16">
        <f>IF(OR(AC10=0,AF10=0),0,ROUND(AC10/AF10*1000,2))</f>
        <v>1.84</v>
      </c>
      <c r="AE10" s="20" t="s">
        <v>39</v>
      </c>
      <c r="AF10" s="23">
        <f>AF28+AF30+AF32</f>
        <v>59273</v>
      </c>
    </row>
    <row r="11" spans="1:32" ht="11.25" customHeight="1">
      <c r="A11" s="24"/>
      <c r="B11" s="24"/>
      <c r="C11" s="25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9"/>
      <c r="P11" s="26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30"/>
      <c r="AE11" s="31"/>
      <c r="AF11" s="32"/>
    </row>
    <row r="12" spans="1:32" ht="26.25" customHeight="1">
      <c r="A12" s="67" t="s">
        <v>11</v>
      </c>
      <c r="B12" s="68"/>
      <c r="C12" s="33">
        <v>4234</v>
      </c>
      <c r="D12" s="47">
        <f aca="true" t="shared" si="0" ref="D12:D25">IF(OR(C12=0,AF12=0),0,ROUND(C12/AF12*1000,1))</f>
        <v>9.2</v>
      </c>
      <c r="E12" s="34">
        <v>381</v>
      </c>
      <c r="F12" s="41">
        <f>IF(OR(E12=0,C12=0),0,ROUND(E12/C12*100,1))</f>
        <v>9</v>
      </c>
      <c r="G12" s="34">
        <v>3181</v>
      </c>
      <c r="H12" s="41">
        <f aca="true" t="shared" si="1" ref="H12:H25">IF(OR(G12=0,AF12=0),0,ROUND(G12/AF12*1000,1))</f>
        <v>6.9</v>
      </c>
      <c r="I12" s="50">
        <f>C12-G12</f>
        <v>1053</v>
      </c>
      <c r="J12" s="41">
        <f aca="true" t="shared" si="2" ref="J12:J25">IF(OR(C12=0,G12=0,AF12=0),0,ROUND((C12-G12)/AF12*1000,1))</f>
        <v>2.3</v>
      </c>
      <c r="K12" s="34">
        <v>7</v>
      </c>
      <c r="L12" s="41">
        <f>IF(OR(K12=0,C12=0),0,ROUND(K12/C12*1000,1))</f>
        <v>1.7</v>
      </c>
      <c r="M12" s="34">
        <v>4</v>
      </c>
      <c r="N12" s="41">
        <f>IF(OR(M12=0,C12=0),0,ROUND(M12/C12*1000,1))</f>
        <v>0.9</v>
      </c>
      <c r="O12" s="51">
        <f>Q12+S12</f>
        <v>143</v>
      </c>
      <c r="P12" s="47">
        <f aca="true" t="shared" si="3" ref="P12:P25">IF(OR(O12=0,C12=0),0,ROUND(O12/(C12+O12)*1000,1))</f>
        <v>32.7</v>
      </c>
      <c r="Q12" s="34">
        <v>44</v>
      </c>
      <c r="R12" s="41">
        <f>IF(OR(Q12=0,C12=0,O12=0),0,ROUND(Q12/(C12+O12)*1000,1))</f>
        <v>10.1</v>
      </c>
      <c r="S12" s="34">
        <v>99</v>
      </c>
      <c r="T12" s="41">
        <f aca="true" t="shared" si="4" ref="T12:T25">IF(OR(S12=0,C12=0,O12=0),0,ROUND(S12/(C12+O12)*1000,1))</f>
        <v>22.6</v>
      </c>
      <c r="U12" s="50">
        <f>+W12+Y12</f>
        <v>16</v>
      </c>
      <c r="V12" s="41">
        <f aca="true" t="shared" si="5" ref="V12:V25">IF(OR(U12=0,C12=0),0,ROUND(U12/(C12+W12)*1000,1))</f>
        <v>3.8</v>
      </c>
      <c r="W12" s="34">
        <v>13</v>
      </c>
      <c r="X12" s="41">
        <f>IF(OR(W12=0,C12=0),0,ROUND(W12/(C12+W12)*1000,1))</f>
        <v>3.1</v>
      </c>
      <c r="Y12" s="34">
        <v>3</v>
      </c>
      <c r="Z12" s="41">
        <f aca="true" t="shared" si="6" ref="Z12:Z25">IF(OR(Y12=0,C12=0),0,ROUND(Y12/C12*1000,1))</f>
        <v>0.7</v>
      </c>
      <c r="AA12" s="34">
        <v>2635</v>
      </c>
      <c r="AB12" s="41">
        <f>IF(OR(AA12=0,AF12=0),0,ROUND(AA12/AF12*1000,1))</f>
        <v>5.7</v>
      </c>
      <c r="AC12" s="34">
        <v>1054</v>
      </c>
      <c r="AD12" s="52">
        <f>IF(OR(AC12=0,AF12=0),0,ROUND(AC12/AF12*1000,2))</f>
        <v>2.29</v>
      </c>
      <c r="AE12" s="31" t="s">
        <v>40</v>
      </c>
      <c r="AF12" s="32">
        <v>460283</v>
      </c>
    </row>
    <row r="13" spans="1:32" ht="26.25" customHeight="1">
      <c r="A13" s="67" t="s">
        <v>12</v>
      </c>
      <c r="B13" s="68"/>
      <c r="C13" s="33">
        <v>981</v>
      </c>
      <c r="D13" s="47">
        <f t="shared" si="0"/>
        <v>7.9</v>
      </c>
      <c r="E13" s="34">
        <v>104</v>
      </c>
      <c r="F13" s="41">
        <f aca="true" t="shared" si="7" ref="F13:F25">IF(OR(E13=0,C13=0),0,ROUND(E13/C13*100,1))</f>
        <v>10.6</v>
      </c>
      <c r="G13" s="34">
        <v>1335</v>
      </c>
      <c r="H13" s="41">
        <f t="shared" si="1"/>
        <v>10.7</v>
      </c>
      <c r="I13" s="50">
        <f aca="true" t="shared" si="8" ref="I13:I25">C13-G13</f>
        <v>-354</v>
      </c>
      <c r="J13" s="41">
        <f t="shared" si="2"/>
        <v>-2.8</v>
      </c>
      <c r="K13" s="34">
        <v>5</v>
      </c>
      <c r="L13" s="41">
        <f aca="true" t="shared" si="9" ref="L13:L25">IF(OR(K13=0,C13=0),0,ROUND(K13/C13*1000,1))</f>
        <v>5.1</v>
      </c>
      <c r="M13" s="34">
        <v>3</v>
      </c>
      <c r="N13" s="41">
        <f aca="true" t="shared" si="10" ref="N13:N25">IF(OR(M13=0,C13=0),0,ROUND(M13/C13*1000,1))</f>
        <v>3.1</v>
      </c>
      <c r="O13" s="51">
        <f aca="true" t="shared" si="11" ref="O13:O25">Q13+S13</f>
        <v>32</v>
      </c>
      <c r="P13" s="47">
        <f t="shared" si="3"/>
        <v>31.6</v>
      </c>
      <c r="Q13" s="34">
        <v>7</v>
      </c>
      <c r="R13" s="41">
        <f aca="true" t="shared" si="12" ref="R13:R25">IF(OR(Q13=0,C13=0,O13=0),0,ROUND(Q13/(C13+O13)*1000,1))</f>
        <v>6.9</v>
      </c>
      <c r="S13" s="34">
        <v>25</v>
      </c>
      <c r="T13" s="41">
        <f t="shared" si="4"/>
        <v>24.7</v>
      </c>
      <c r="U13" s="50">
        <f aca="true" t="shared" si="13" ref="U13:U25">+W13+Y13</f>
        <v>5</v>
      </c>
      <c r="V13" s="41">
        <f t="shared" si="5"/>
        <v>5.1</v>
      </c>
      <c r="W13" s="34">
        <v>2</v>
      </c>
      <c r="X13" s="41">
        <f aca="true" t="shared" si="14" ref="X13:X25">IF(OR(W13=0,C13=0),0,ROUND(W13/(C13+W13)*1000,1))</f>
        <v>2</v>
      </c>
      <c r="Y13" s="34">
        <v>3</v>
      </c>
      <c r="Z13" s="41">
        <f t="shared" si="6"/>
        <v>3.1</v>
      </c>
      <c r="AA13" s="34">
        <v>619</v>
      </c>
      <c r="AB13" s="41">
        <f aca="true" t="shared" si="15" ref="AB13:AB25">IF(OR(AA13=0,AF13=0),0,ROUND(AA13/AF13*1000,1))</f>
        <v>5</v>
      </c>
      <c r="AC13" s="34">
        <v>281</v>
      </c>
      <c r="AD13" s="52">
        <f aca="true" t="shared" si="16" ref="AD13:AD25">IF(OR(AC13=0,AF13=0),0,ROUND(AC13/AF13*1000,2))</f>
        <v>2.26</v>
      </c>
      <c r="AE13" s="31" t="s">
        <v>41</v>
      </c>
      <c r="AF13" s="32">
        <v>124420</v>
      </c>
    </row>
    <row r="14" spans="1:32" ht="26.25" customHeight="1">
      <c r="A14" s="67" t="s">
        <v>13</v>
      </c>
      <c r="B14" s="68"/>
      <c r="C14" s="33">
        <v>787</v>
      </c>
      <c r="D14" s="47">
        <f t="shared" si="0"/>
        <v>9.4</v>
      </c>
      <c r="E14" s="34">
        <v>76</v>
      </c>
      <c r="F14" s="41">
        <f t="shared" si="7"/>
        <v>9.7</v>
      </c>
      <c r="G14" s="34">
        <v>961</v>
      </c>
      <c r="H14" s="41">
        <f t="shared" si="1"/>
        <v>11.5</v>
      </c>
      <c r="I14" s="50">
        <f t="shared" si="8"/>
        <v>-174</v>
      </c>
      <c r="J14" s="41">
        <f t="shared" si="2"/>
        <v>-2.1</v>
      </c>
      <c r="K14" s="34">
        <v>2</v>
      </c>
      <c r="L14" s="41">
        <f t="shared" si="9"/>
        <v>2.5</v>
      </c>
      <c r="M14" s="34">
        <v>1</v>
      </c>
      <c r="N14" s="41">
        <f t="shared" si="10"/>
        <v>1.3</v>
      </c>
      <c r="O14" s="51">
        <f t="shared" si="11"/>
        <v>30</v>
      </c>
      <c r="P14" s="47">
        <f t="shared" si="3"/>
        <v>36.7</v>
      </c>
      <c r="Q14" s="34">
        <v>8</v>
      </c>
      <c r="R14" s="41">
        <f t="shared" si="12"/>
        <v>9.8</v>
      </c>
      <c r="S14" s="34">
        <v>22</v>
      </c>
      <c r="T14" s="41">
        <f t="shared" si="4"/>
        <v>26.9</v>
      </c>
      <c r="U14" s="50">
        <f t="shared" si="13"/>
        <v>5</v>
      </c>
      <c r="V14" s="41">
        <f t="shared" si="5"/>
        <v>6.3</v>
      </c>
      <c r="W14" s="34">
        <v>4</v>
      </c>
      <c r="X14" s="41">
        <f t="shared" si="14"/>
        <v>5.1</v>
      </c>
      <c r="Y14" s="34">
        <v>1</v>
      </c>
      <c r="Z14" s="41">
        <f t="shared" si="6"/>
        <v>1.3</v>
      </c>
      <c r="AA14" s="34">
        <v>426</v>
      </c>
      <c r="AB14" s="41">
        <f t="shared" si="15"/>
        <v>5.1</v>
      </c>
      <c r="AC14" s="34">
        <v>153</v>
      </c>
      <c r="AD14" s="52">
        <f t="shared" si="16"/>
        <v>1.82</v>
      </c>
      <c r="AE14" s="31" t="s">
        <v>42</v>
      </c>
      <c r="AF14" s="32">
        <v>83905</v>
      </c>
    </row>
    <row r="15" spans="1:32" ht="26.25" customHeight="1">
      <c r="A15" s="67" t="s">
        <v>14</v>
      </c>
      <c r="B15" s="68"/>
      <c r="C15" s="33">
        <v>614</v>
      </c>
      <c r="D15" s="47">
        <f t="shared" si="0"/>
        <v>8.3</v>
      </c>
      <c r="E15" s="34">
        <v>46</v>
      </c>
      <c r="F15" s="41">
        <f t="shared" si="7"/>
        <v>7.5</v>
      </c>
      <c r="G15" s="34">
        <v>829</v>
      </c>
      <c r="H15" s="41">
        <f t="shared" si="1"/>
        <v>11.2</v>
      </c>
      <c r="I15" s="50">
        <f t="shared" si="8"/>
        <v>-215</v>
      </c>
      <c r="J15" s="41">
        <f t="shared" si="2"/>
        <v>-2.9</v>
      </c>
      <c r="K15" s="34">
        <v>3</v>
      </c>
      <c r="L15" s="41">
        <f t="shared" si="9"/>
        <v>4.9</v>
      </c>
      <c r="M15" s="34">
        <v>1</v>
      </c>
      <c r="N15" s="41">
        <f t="shared" si="10"/>
        <v>1.6</v>
      </c>
      <c r="O15" s="51">
        <f t="shared" si="11"/>
        <v>17</v>
      </c>
      <c r="P15" s="47">
        <f t="shared" si="3"/>
        <v>26.9</v>
      </c>
      <c r="Q15" s="34">
        <v>10</v>
      </c>
      <c r="R15" s="41">
        <f t="shared" si="12"/>
        <v>15.8</v>
      </c>
      <c r="S15" s="34">
        <v>7</v>
      </c>
      <c r="T15" s="41">
        <f t="shared" si="4"/>
        <v>11.1</v>
      </c>
      <c r="U15" s="50">
        <f t="shared" si="13"/>
        <v>1</v>
      </c>
      <c r="V15" s="41">
        <f t="shared" si="5"/>
        <v>1.6</v>
      </c>
      <c r="W15" s="34">
        <v>1</v>
      </c>
      <c r="X15" s="41">
        <f t="shared" si="14"/>
        <v>1.6</v>
      </c>
      <c r="Y15" s="34">
        <v>0</v>
      </c>
      <c r="Z15" s="41">
        <f t="shared" si="6"/>
        <v>0</v>
      </c>
      <c r="AA15" s="34">
        <v>394</v>
      </c>
      <c r="AB15" s="41">
        <f t="shared" si="15"/>
        <v>5.3</v>
      </c>
      <c r="AC15" s="34">
        <v>126</v>
      </c>
      <c r="AD15" s="52">
        <f t="shared" si="16"/>
        <v>1.71</v>
      </c>
      <c r="AE15" s="31" t="s">
        <v>43</v>
      </c>
      <c r="AF15" s="32">
        <v>73874</v>
      </c>
    </row>
    <row r="16" spans="1:32" ht="26.25" customHeight="1">
      <c r="A16" s="67" t="s">
        <v>15</v>
      </c>
      <c r="B16" s="68"/>
      <c r="C16" s="33">
        <v>558</v>
      </c>
      <c r="D16" s="47">
        <f t="shared" si="0"/>
        <v>7</v>
      </c>
      <c r="E16" s="34">
        <v>45</v>
      </c>
      <c r="F16" s="41">
        <f t="shared" si="7"/>
        <v>8.1</v>
      </c>
      <c r="G16" s="34">
        <v>1028</v>
      </c>
      <c r="H16" s="41">
        <f t="shared" si="1"/>
        <v>12.8</v>
      </c>
      <c r="I16" s="50">
        <f t="shared" si="8"/>
        <v>-470</v>
      </c>
      <c r="J16" s="41">
        <f t="shared" si="2"/>
        <v>-5.9</v>
      </c>
      <c r="K16" s="34">
        <v>1</v>
      </c>
      <c r="L16" s="41">
        <f t="shared" si="9"/>
        <v>1.8</v>
      </c>
      <c r="M16" s="34">
        <v>1</v>
      </c>
      <c r="N16" s="41">
        <f t="shared" si="10"/>
        <v>1.8</v>
      </c>
      <c r="O16" s="51">
        <f t="shared" si="11"/>
        <v>17</v>
      </c>
      <c r="P16" s="47">
        <f t="shared" si="3"/>
        <v>29.6</v>
      </c>
      <c r="Q16" s="34">
        <v>3</v>
      </c>
      <c r="R16" s="41">
        <f t="shared" si="12"/>
        <v>5.2</v>
      </c>
      <c r="S16" s="34">
        <v>14</v>
      </c>
      <c r="T16" s="41">
        <f t="shared" si="4"/>
        <v>24.3</v>
      </c>
      <c r="U16" s="50">
        <f t="shared" si="13"/>
        <v>2</v>
      </c>
      <c r="V16" s="41">
        <f t="shared" si="5"/>
        <v>3.6</v>
      </c>
      <c r="W16" s="34">
        <v>1</v>
      </c>
      <c r="X16" s="41">
        <f t="shared" si="14"/>
        <v>1.8</v>
      </c>
      <c r="Y16" s="34">
        <v>1</v>
      </c>
      <c r="Z16" s="41">
        <f t="shared" si="6"/>
        <v>1.8</v>
      </c>
      <c r="AA16" s="34">
        <v>313</v>
      </c>
      <c r="AB16" s="41">
        <f t="shared" si="15"/>
        <v>3.9</v>
      </c>
      <c r="AC16" s="34">
        <v>145</v>
      </c>
      <c r="AD16" s="52">
        <f t="shared" si="16"/>
        <v>1.81</v>
      </c>
      <c r="AE16" s="31" t="s">
        <v>44</v>
      </c>
      <c r="AF16" s="32">
        <v>80198</v>
      </c>
    </row>
    <row r="17" spans="1:32" ht="26.25" customHeight="1">
      <c r="A17" s="67" t="s">
        <v>16</v>
      </c>
      <c r="B17" s="68"/>
      <c r="C17" s="33">
        <v>264</v>
      </c>
      <c r="D17" s="47">
        <f t="shared" si="0"/>
        <v>6.1</v>
      </c>
      <c r="E17" s="34">
        <v>25</v>
      </c>
      <c r="F17" s="41">
        <f t="shared" si="7"/>
        <v>9.5</v>
      </c>
      <c r="G17" s="34">
        <v>549</v>
      </c>
      <c r="H17" s="41">
        <f t="shared" si="1"/>
        <v>12.7</v>
      </c>
      <c r="I17" s="50">
        <f t="shared" si="8"/>
        <v>-285</v>
      </c>
      <c r="J17" s="41">
        <f t="shared" si="2"/>
        <v>-6.6</v>
      </c>
      <c r="K17" s="34">
        <v>1</v>
      </c>
      <c r="L17" s="41">
        <f t="shared" si="9"/>
        <v>3.8</v>
      </c>
      <c r="M17" s="34">
        <v>1</v>
      </c>
      <c r="N17" s="41">
        <f t="shared" si="10"/>
        <v>3.8</v>
      </c>
      <c r="O17" s="51">
        <f t="shared" si="11"/>
        <v>5</v>
      </c>
      <c r="P17" s="47">
        <f t="shared" si="3"/>
        <v>18.6</v>
      </c>
      <c r="Q17" s="34">
        <v>1</v>
      </c>
      <c r="R17" s="41">
        <f t="shared" si="12"/>
        <v>3.7</v>
      </c>
      <c r="S17" s="34">
        <v>4</v>
      </c>
      <c r="T17" s="41">
        <f t="shared" si="4"/>
        <v>14.9</v>
      </c>
      <c r="U17" s="50">
        <f t="shared" si="13"/>
        <v>0</v>
      </c>
      <c r="V17" s="41">
        <f t="shared" si="5"/>
        <v>0</v>
      </c>
      <c r="W17" s="34">
        <v>0</v>
      </c>
      <c r="X17" s="41">
        <f t="shared" si="14"/>
        <v>0</v>
      </c>
      <c r="Y17" s="34">
        <v>0</v>
      </c>
      <c r="Z17" s="41">
        <f t="shared" si="6"/>
        <v>0</v>
      </c>
      <c r="AA17" s="34">
        <v>204</v>
      </c>
      <c r="AB17" s="41">
        <f t="shared" si="15"/>
        <v>4.7</v>
      </c>
      <c r="AC17" s="34">
        <v>68</v>
      </c>
      <c r="AD17" s="52">
        <f t="shared" si="16"/>
        <v>1.57</v>
      </c>
      <c r="AE17" s="31" t="s">
        <v>45</v>
      </c>
      <c r="AF17" s="32">
        <v>43217</v>
      </c>
    </row>
    <row r="18" spans="1:32" ht="26.25" customHeight="1">
      <c r="A18" s="67" t="s">
        <v>17</v>
      </c>
      <c r="B18" s="68"/>
      <c r="C18" s="33">
        <v>137</v>
      </c>
      <c r="D18" s="47">
        <f t="shared" si="0"/>
        <v>6.4</v>
      </c>
      <c r="E18" s="34">
        <v>14</v>
      </c>
      <c r="F18" s="41">
        <f t="shared" si="7"/>
        <v>10.2</v>
      </c>
      <c r="G18" s="34">
        <v>250</v>
      </c>
      <c r="H18" s="41">
        <f t="shared" si="1"/>
        <v>11.7</v>
      </c>
      <c r="I18" s="50">
        <f t="shared" si="8"/>
        <v>-113</v>
      </c>
      <c r="J18" s="41">
        <f t="shared" si="2"/>
        <v>-5.3</v>
      </c>
      <c r="K18" s="34">
        <v>1</v>
      </c>
      <c r="L18" s="41">
        <f t="shared" si="9"/>
        <v>7.3</v>
      </c>
      <c r="M18" s="34">
        <v>1</v>
      </c>
      <c r="N18" s="41">
        <f t="shared" si="10"/>
        <v>7.3</v>
      </c>
      <c r="O18" s="51">
        <f t="shared" si="11"/>
        <v>8</v>
      </c>
      <c r="P18" s="47">
        <f t="shared" si="3"/>
        <v>55.2</v>
      </c>
      <c r="Q18" s="34">
        <v>2</v>
      </c>
      <c r="R18" s="41">
        <f t="shared" si="12"/>
        <v>13.8</v>
      </c>
      <c r="S18" s="34">
        <v>6</v>
      </c>
      <c r="T18" s="41">
        <f t="shared" si="4"/>
        <v>41.4</v>
      </c>
      <c r="U18" s="50">
        <f t="shared" si="13"/>
        <v>1</v>
      </c>
      <c r="V18" s="41">
        <f t="shared" si="5"/>
        <v>7.3</v>
      </c>
      <c r="W18" s="34">
        <v>0</v>
      </c>
      <c r="X18" s="41">
        <f t="shared" si="14"/>
        <v>0</v>
      </c>
      <c r="Y18" s="34">
        <v>1</v>
      </c>
      <c r="Z18" s="41">
        <f t="shared" si="6"/>
        <v>7.3</v>
      </c>
      <c r="AA18" s="34">
        <v>89</v>
      </c>
      <c r="AB18" s="41">
        <f t="shared" si="15"/>
        <v>4.2</v>
      </c>
      <c r="AC18" s="34">
        <v>22</v>
      </c>
      <c r="AD18" s="52">
        <f t="shared" si="16"/>
        <v>1.03</v>
      </c>
      <c r="AE18" s="31" t="s">
        <v>47</v>
      </c>
      <c r="AF18" s="32">
        <v>21338</v>
      </c>
    </row>
    <row r="19" spans="1:32" ht="26.25" customHeight="1">
      <c r="A19" s="67" t="s">
        <v>18</v>
      </c>
      <c r="B19" s="68"/>
      <c r="C19" s="33">
        <v>131</v>
      </c>
      <c r="D19" s="47">
        <f t="shared" si="0"/>
        <v>5</v>
      </c>
      <c r="E19" s="34">
        <v>17</v>
      </c>
      <c r="F19" s="41">
        <f t="shared" si="7"/>
        <v>13</v>
      </c>
      <c r="G19" s="34">
        <v>407</v>
      </c>
      <c r="H19" s="41">
        <f t="shared" si="1"/>
        <v>15.4</v>
      </c>
      <c r="I19" s="50">
        <f t="shared" si="8"/>
        <v>-276</v>
      </c>
      <c r="J19" s="41">
        <f t="shared" si="2"/>
        <v>-10.5</v>
      </c>
      <c r="K19" s="34">
        <v>1</v>
      </c>
      <c r="L19" s="41">
        <f t="shared" si="9"/>
        <v>7.6</v>
      </c>
      <c r="M19" s="34">
        <v>1</v>
      </c>
      <c r="N19" s="41">
        <f t="shared" si="10"/>
        <v>7.6</v>
      </c>
      <c r="O19" s="51">
        <f t="shared" si="11"/>
        <v>8</v>
      </c>
      <c r="P19" s="47">
        <f t="shared" si="3"/>
        <v>57.6</v>
      </c>
      <c r="Q19" s="34">
        <v>2</v>
      </c>
      <c r="R19" s="41">
        <f t="shared" si="12"/>
        <v>14.4</v>
      </c>
      <c r="S19" s="34">
        <v>6</v>
      </c>
      <c r="T19" s="41">
        <f t="shared" si="4"/>
        <v>43.2</v>
      </c>
      <c r="U19" s="50">
        <f t="shared" si="13"/>
        <v>0</v>
      </c>
      <c r="V19" s="41">
        <f t="shared" si="5"/>
        <v>0</v>
      </c>
      <c r="W19" s="34">
        <v>0</v>
      </c>
      <c r="X19" s="41">
        <f t="shared" si="14"/>
        <v>0</v>
      </c>
      <c r="Y19" s="34">
        <v>0</v>
      </c>
      <c r="Z19" s="41">
        <f t="shared" si="6"/>
        <v>0</v>
      </c>
      <c r="AA19" s="34">
        <v>115</v>
      </c>
      <c r="AB19" s="41">
        <f t="shared" si="15"/>
        <v>4.4</v>
      </c>
      <c r="AC19" s="34">
        <v>39</v>
      </c>
      <c r="AD19" s="52">
        <f t="shared" si="16"/>
        <v>1.48</v>
      </c>
      <c r="AE19" s="31" t="s">
        <v>46</v>
      </c>
      <c r="AF19" s="32">
        <v>26397</v>
      </c>
    </row>
    <row r="20" spans="1:32" ht="26.25" customHeight="1">
      <c r="A20" s="67" t="s">
        <v>19</v>
      </c>
      <c r="B20" s="68"/>
      <c r="C20" s="33">
        <v>158</v>
      </c>
      <c r="D20" s="47">
        <f t="shared" si="0"/>
        <v>6.3</v>
      </c>
      <c r="E20" s="34">
        <v>16</v>
      </c>
      <c r="F20" s="41">
        <f t="shared" si="7"/>
        <v>10.1</v>
      </c>
      <c r="G20" s="34">
        <v>352</v>
      </c>
      <c r="H20" s="41">
        <f t="shared" si="1"/>
        <v>14.1</v>
      </c>
      <c r="I20" s="50">
        <f t="shared" si="8"/>
        <v>-194</v>
      </c>
      <c r="J20" s="41">
        <f t="shared" si="2"/>
        <v>-7.8</v>
      </c>
      <c r="K20" s="34">
        <v>2</v>
      </c>
      <c r="L20" s="41">
        <f t="shared" si="9"/>
        <v>12.7</v>
      </c>
      <c r="M20" s="34">
        <v>1</v>
      </c>
      <c r="N20" s="41">
        <f t="shared" si="10"/>
        <v>6.3</v>
      </c>
      <c r="O20" s="51">
        <f t="shared" si="11"/>
        <v>4</v>
      </c>
      <c r="P20" s="47">
        <f t="shared" si="3"/>
        <v>24.7</v>
      </c>
      <c r="Q20" s="34">
        <v>2</v>
      </c>
      <c r="R20" s="41">
        <f t="shared" si="12"/>
        <v>12.3</v>
      </c>
      <c r="S20" s="34">
        <v>2</v>
      </c>
      <c r="T20" s="41">
        <f t="shared" si="4"/>
        <v>12.3</v>
      </c>
      <c r="U20" s="50">
        <f t="shared" si="13"/>
        <v>2</v>
      </c>
      <c r="V20" s="41">
        <f t="shared" si="5"/>
        <v>12.6</v>
      </c>
      <c r="W20" s="34">
        <v>1</v>
      </c>
      <c r="X20" s="41">
        <f t="shared" si="14"/>
        <v>6.3</v>
      </c>
      <c r="Y20" s="34">
        <v>1</v>
      </c>
      <c r="Z20" s="41">
        <f t="shared" si="6"/>
        <v>6.3</v>
      </c>
      <c r="AA20" s="34">
        <v>101</v>
      </c>
      <c r="AB20" s="41">
        <f t="shared" si="15"/>
        <v>4</v>
      </c>
      <c r="AC20" s="34">
        <v>28</v>
      </c>
      <c r="AD20" s="52">
        <f t="shared" si="16"/>
        <v>1.12</v>
      </c>
      <c r="AE20" s="31" t="s">
        <v>72</v>
      </c>
      <c r="AF20" s="32">
        <v>24974</v>
      </c>
    </row>
    <row r="21" spans="1:32" ht="26.25" customHeight="1">
      <c r="A21" s="67" t="s">
        <v>20</v>
      </c>
      <c r="B21" s="68"/>
      <c r="C21" s="33">
        <v>263</v>
      </c>
      <c r="D21" s="47">
        <f t="shared" si="0"/>
        <v>7.9</v>
      </c>
      <c r="E21" s="34">
        <v>19</v>
      </c>
      <c r="F21" s="41">
        <f t="shared" si="7"/>
        <v>7.2</v>
      </c>
      <c r="G21" s="34">
        <v>415</v>
      </c>
      <c r="H21" s="41">
        <f t="shared" si="1"/>
        <v>12.4</v>
      </c>
      <c r="I21" s="50">
        <f t="shared" si="8"/>
        <v>-152</v>
      </c>
      <c r="J21" s="41">
        <f t="shared" si="2"/>
        <v>-4.5</v>
      </c>
      <c r="K21" s="34">
        <v>0</v>
      </c>
      <c r="L21" s="41">
        <f t="shared" si="9"/>
        <v>0</v>
      </c>
      <c r="M21" s="34">
        <v>0</v>
      </c>
      <c r="N21" s="41">
        <f t="shared" si="10"/>
        <v>0</v>
      </c>
      <c r="O21" s="51">
        <f t="shared" si="11"/>
        <v>4</v>
      </c>
      <c r="P21" s="47">
        <f t="shared" si="3"/>
        <v>15</v>
      </c>
      <c r="Q21" s="34">
        <v>3</v>
      </c>
      <c r="R21" s="41">
        <f t="shared" si="12"/>
        <v>11.2</v>
      </c>
      <c r="S21" s="34">
        <v>1</v>
      </c>
      <c r="T21" s="41">
        <f t="shared" si="4"/>
        <v>3.7</v>
      </c>
      <c r="U21" s="50">
        <f t="shared" si="13"/>
        <v>1</v>
      </c>
      <c r="V21" s="41">
        <f t="shared" si="5"/>
        <v>3.8</v>
      </c>
      <c r="W21" s="34">
        <v>1</v>
      </c>
      <c r="X21" s="41">
        <f t="shared" si="14"/>
        <v>3.8</v>
      </c>
      <c r="Y21" s="34">
        <v>0</v>
      </c>
      <c r="Z21" s="41">
        <f t="shared" si="6"/>
        <v>0</v>
      </c>
      <c r="AA21" s="34">
        <v>166</v>
      </c>
      <c r="AB21" s="41">
        <f t="shared" si="15"/>
        <v>5</v>
      </c>
      <c r="AC21" s="34">
        <v>55</v>
      </c>
      <c r="AD21" s="52">
        <f t="shared" si="16"/>
        <v>1.64</v>
      </c>
      <c r="AE21" s="31" t="s">
        <v>48</v>
      </c>
      <c r="AF21" s="32">
        <v>33489</v>
      </c>
    </row>
    <row r="22" spans="1:32" ht="26.25" customHeight="1">
      <c r="A22" s="67" t="s">
        <v>59</v>
      </c>
      <c r="B22" s="68"/>
      <c r="C22" s="33">
        <v>424</v>
      </c>
      <c r="D22" s="47">
        <f t="shared" si="0"/>
        <v>7</v>
      </c>
      <c r="E22" s="34">
        <v>48</v>
      </c>
      <c r="F22" s="41">
        <f t="shared" si="7"/>
        <v>11.3</v>
      </c>
      <c r="G22" s="34">
        <v>768</v>
      </c>
      <c r="H22" s="41">
        <f t="shared" si="1"/>
        <v>12.7</v>
      </c>
      <c r="I22" s="50">
        <f t="shared" si="8"/>
        <v>-344</v>
      </c>
      <c r="J22" s="41">
        <f t="shared" si="2"/>
        <v>-5.7</v>
      </c>
      <c r="K22" s="34">
        <v>0</v>
      </c>
      <c r="L22" s="41">
        <f t="shared" si="9"/>
        <v>0</v>
      </c>
      <c r="M22" s="34">
        <v>0</v>
      </c>
      <c r="N22" s="41">
        <f t="shared" si="10"/>
        <v>0</v>
      </c>
      <c r="O22" s="51">
        <f t="shared" si="11"/>
        <v>8</v>
      </c>
      <c r="P22" s="47">
        <f t="shared" si="3"/>
        <v>18.5</v>
      </c>
      <c r="Q22" s="34">
        <v>3</v>
      </c>
      <c r="R22" s="41">
        <f t="shared" si="12"/>
        <v>6.9</v>
      </c>
      <c r="S22" s="34">
        <v>5</v>
      </c>
      <c r="T22" s="41">
        <f t="shared" si="4"/>
        <v>11.6</v>
      </c>
      <c r="U22" s="50">
        <f t="shared" si="13"/>
        <v>1</v>
      </c>
      <c r="V22" s="41">
        <f t="shared" si="5"/>
        <v>2.4</v>
      </c>
      <c r="W22" s="34">
        <v>1</v>
      </c>
      <c r="X22" s="41">
        <f t="shared" si="14"/>
        <v>2.4</v>
      </c>
      <c r="Y22" s="34">
        <v>0</v>
      </c>
      <c r="Z22" s="41">
        <f t="shared" si="6"/>
        <v>0</v>
      </c>
      <c r="AA22" s="34">
        <v>269</v>
      </c>
      <c r="AB22" s="41">
        <f t="shared" si="15"/>
        <v>4.4</v>
      </c>
      <c r="AC22" s="34">
        <v>107</v>
      </c>
      <c r="AD22" s="52">
        <f t="shared" si="16"/>
        <v>1.77</v>
      </c>
      <c r="AE22" s="31" t="s">
        <v>65</v>
      </c>
      <c r="AF22" s="32">
        <v>60555</v>
      </c>
    </row>
    <row r="23" spans="1:32" ht="26.25" customHeight="1">
      <c r="A23" s="67" t="s">
        <v>60</v>
      </c>
      <c r="B23" s="68"/>
      <c r="C23" s="33">
        <v>243</v>
      </c>
      <c r="D23" s="47">
        <f t="shared" si="0"/>
        <v>5.9</v>
      </c>
      <c r="E23" s="34">
        <v>22</v>
      </c>
      <c r="F23" s="41">
        <f t="shared" si="7"/>
        <v>9.1</v>
      </c>
      <c r="G23" s="34">
        <v>574</v>
      </c>
      <c r="H23" s="41">
        <f t="shared" si="1"/>
        <v>13.8</v>
      </c>
      <c r="I23" s="50">
        <f t="shared" si="8"/>
        <v>-331</v>
      </c>
      <c r="J23" s="41">
        <f t="shared" si="2"/>
        <v>-8</v>
      </c>
      <c r="K23" s="34">
        <v>0</v>
      </c>
      <c r="L23" s="41">
        <f t="shared" si="9"/>
        <v>0</v>
      </c>
      <c r="M23" s="34">
        <v>0</v>
      </c>
      <c r="N23" s="41">
        <f t="shared" si="10"/>
        <v>0</v>
      </c>
      <c r="O23" s="51">
        <f t="shared" si="11"/>
        <v>5</v>
      </c>
      <c r="P23" s="47">
        <f t="shared" si="3"/>
        <v>20.2</v>
      </c>
      <c r="Q23" s="34">
        <v>3</v>
      </c>
      <c r="R23" s="41">
        <f t="shared" si="12"/>
        <v>12.1</v>
      </c>
      <c r="S23" s="34">
        <v>2</v>
      </c>
      <c r="T23" s="41">
        <f t="shared" si="4"/>
        <v>8.1</v>
      </c>
      <c r="U23" s="50">
        <f t="shared" si="13"/>
        <v>0</v>
      </c>
      <c r="V23" s="41">
        <f t="shared" si="5"/>
        <v>0</v>
      </c>
      <c r="W23" s="34">
        <v>0</v>
      </c>
      <c r="X23" s="41">
        <f t="shared" si="14"/>
        <v>0</v>
      </c>
      <c r="Y23" s="34">
        <v>0</v>
      </c>
      <c r="Z23" s="41">
        <f t="shared" si="6"/>
        <v>0</v>
      </c>
      <c r="AA23" s="34">
        <v>168</v>
      </c>
      <c r="AB23" s="41">
        <f t="shared" si="15"/>
        <v>4.1</v>
      </c>
      <c r="AC23" s="34">
        <v>60</v>
      </c>
      <c r="AD23" s="52">
        <f t="shared" si="16"/>
        <v>1.45</v>
      </c>
      <c r="AE23" s="31" t="s">
        <v>73</v>
      </c>
      <c r="AF23" s="32">
        <v>41462</v>
      </c>
    </row>
    <row r="24" spans="1:32" ht="26.25" customHeight="1">
      <c r="A24" s="67" t="s">
        <v>61</v>
      </c>
      <c r="B24" s="68"/>
      <c r="C24" s="33">
        <v>263</v>
      </c>
      <c r="D24" s="47">
        <f t="shared" si="0"/>
        <v>7.5</v>
      </c>
      <c r="E24" s="34">
        <v>29</v>
      </c>
      <c r="F24" s="41">
        <f t="shared" si="7"/>
        <v>11</v>
      </c>
      <c r="G24" s="34">
        <v>363</v>
      </c>
      <c r="H24" s="41">
        <f t="shared" si="1"/>
        <v>10.3</v>
      </c>
      <c r="I24" s="50">
        <f t="shared" si="8"/>
        <v>-100</v>
      </c>
      <c r="J24" s="41">
        <f t="shared" si="2"/>
        <v>-2.8</v>
      </c>
      <c r="K24" s="34">
        <v>0</v>
      </c>
      <c r="L24" s="41">
        <f t="shared" si="9"/>
        <v>0</v>
      </c>
      <c r="M24" s="34">
        <v>0</v>
      </c>
      <c r="N24" s="41">
        <f t="shared" si="10"/>
        <v>0</v>
      </c>
      <c r="O24" s="51">
        <f t="shared" si="11"/>
        <v>13</v>
      </c>
      <c r="P24" s="47">
        <f t="shared" si="3"/>
        <v>47.1</v>
      </c>
      <c r="Q24" s="34">
        <v>3</v>
      </c>
      <c r="R24" s="41">
        <f t="shared" si="12"/>
        <v>10.9</v>
      </c>
      <c r="S24" s="34">
        <v>10</v>
      </c>
      <c r="T24" s="41">
        <f t="shared" si="4"/>
        <v>36.2</v>
      </c>
      <c r="U24" s="50">
        <f t="shared" si="13"/>
        <v>1</v>
      </c>
      <c r="V24" s="41">
        <f t="shared" si="5"/>
        <v>3.8</v>
      </c>
      <c r="W24" s="34">
        <v>1</v>
      </c>
      <c r="X24" s="41">
        <f t="shared" si="14"/>
        <v>3.8</v>
      </c>
      <c r="Y24" s="34">
        <v>0</v>
      </c>
      <c r="Z24" s="41">
        <f t="shared" si="6"/>
        <v>0</v>
      </c>
      <c r="AA24" s="34">
        <v>175</v>
      </c>
      <c r="AB24" s="41">
        <f t="shared" si="15"/>
        <v>5</v>
      </c>
      <c r="AC24" s="34">
        <v>72</v>
      </c>
      <c r="AD24" s="52">
        <f t="shared" si="16"/>
        <v>2.04</v>
      </c>
      <c r="AE24" s="31" t="s">
        <v>66</v>
      </c>
      <c r="AF24" s="32">
        <v>35266</v>
      </c>
    </row>
    <row r="25" spans="1:32" ht="26.25" customHeight="1">
      <c r="A25" s="67" t="s">
        <v>62</v>
      </c>
      <c r="B25" s="68"/>
      <c r="C25" s="33">
        <v>232</v>
      </c>
      <c r="D25" s="47">
        <f t="shared" si="0"/>
        <v>6.8</v>
      </c>
      <c r="E25" s="34">
        <v>21</v>
      </c>
      <c r="F25" s="41">
        <f t="shared" si="7"/>
        <v>9.1</v>
      </c>
      <c r="G25" s="34">
        <v>460</v>
      </c>
      <c r="H25" s="41">
        <f t="shared" si="1"/>
        <v>13.5</v>
      </c>
      <c r="I25" s="50">
        <f t="shared" si="8"/>
        <v>-228</v>
      </c>
      <c r="J25" s="41">
        <f t="shared" si="2"/>
        <v>-6.7</v>
      </c>
      <c r="K25" s="34">
        <v>0</v>
      </c>
      <c r="L25" s="41">
        <f t="shared" si="9"/>
        <v>0</v>
      </c>
      <c r="M25" s="34">
        <v>0</v>
      </c>
      <c r="N25" s="41">
        <f t="shared" si="10"/>
        <v>0</v>
      </c>
      <c r="O25" s="51">
        <f t="shared" si="11"/>
        <v>8</v>
      </c>
      <c r="P25" s="47">
        <f t="shared" si="3"/>
        <v>33.3</v>
      </c>
      <c r="Q25" s="34">
        <v>3</v>
      </c>
      <c r="R25" s="41">
        <f t="shared" si="12"/>
        <v>12.5</v>
      </c>
      <c r="S25" s="34">
        <v>5</v>
      </c>
      <c r="T25" s="41">
        <f t="shared" si="4"/>
        <v>20.8</v>
      </c>
      <c r="U25" s="50">
        <f t="shared" si="13"/>
        <v>1</v>
      </c>
      <c r="V25" s="41">
        <f t="shared" si="5"/>
        <v>4.3</v>
      </c>
      <c r="W25" s="34">
        <v>1</v>
      </c>
      <c r="X25" s="41">
        <f t="shared" si="14"/>
        <v>4.3</v>
      </c>
      <c r="Y25" s="34">
        <v>0</v>
      </c>
      <c r="Z25" s="41">
        <f t="shared" si="6"/>
        <v>0</v>
      </c>
      <c r="AA25" s="34">
        <v>124</v>
      </c>
      <c r="AB25" s="41">
        <f t="shared" si="15"/>
        <v>3.6</v>
      </c>
      <c r="AC25" s="34">
        <v>63</v>
      </c>
      <c r="AD25" s="52">
        <f t="shared" si="16"/>
        <v>1.85</v>
      </c>
      <c r="AE25" s="31" t="s">
        <v>67</v>
      </c>
      <c r="AF25" s="32">
        <v>34031</v>
      </c>
    </row>
    <row r="26" spans="1:32" ht="11.25" customHeight="1">
      <c r="A26" s="24"/>
      <c r="B26" s="24"/>
      <c r="C26" s="33"/>
      <c r="D26" s="43"/>
      <c r="E26" s="53"/>
      <c r="F26" s="41"/>
      <c r="G26" s="53"/>
      <c r="H26" s="41"/>
      <c r="I26" s="50"/>
      <c r="J26" s="41"/>
      <c r="K26" s="53"/>
      <c r="L26" s="41"/>
      <c r="M26" s="53"/>
      <c r="N26" s="41"/>
      <c r="O26" s="51"/>
      <c r="P26" s="43"/>
      <c r="Q26" s="53"/>
      <c r="R26" s="41"/>
      <c r="S26" s="53"/>
      <c r="T26" s="41"/>
      <c r="U26" s="50"/>
      <c r="V26" s="41"/>
      <c r="W26" s="53"/>
      <c r="X26" s="41"/>
      <c r="Y26" s="53"/>
      <c r="Z26" s="41"/>
      <c r="AA26" s="53"/>
      <c r="AB26" s="41"/>
      <c r="AC26" s="53"/>
      <c r="AD26" s="52"/>
      <c r="AE26" s="31"/>
      <c r="AF26" s="32"/>
    </row>
    <row r="27" spans="1:32" ht="11.25" customHeight="1">
      <c r="A27" s="24"/>
      <c r="B27" s="24"/>
      <c r="C27" s="33"/>
      <c r="D27" s="43"/>
      <c r="E27" s="53"/>
      <c r="F27" s="41"/>
      <c r="G27" s="53"/>
      <c r="H27" s="41"/>
      <c r="I27" s="50"/>
      <c r="J27" s="41"/>
      <c r="K27" s="53"/>
      <c r="L27" s="41"/>
      <c r="M27" s="53"/>
      <c r="N27" s="41"/>
      <c r="O27" s="51"/>
      <c r="P27" s="43"/>
      <c r="Q27" s="53"/>
      <c r="R27" s="41"/>
      <c r="S27" s="53"/>
      <c r="T27" s="41"/>
      <c r="U27" s="50"/>
      <c r="V27" s="41"/>
      <c r="W27" s="53"/>
      <c r="X27" s="41"/>
      <c r="Y27" s="53"/>
      <c r="Z27" s="41"/>
      <c r="AA27" s="53"/>
      <c r="AB27" s="41"/>
      <c r="AC27" s="53"/>
      <c r="AD27" s="52"/>
      <c r="AE27" s="31"/>
      <c r="AF27" s="32"/>
    </row>
    <row r="28" spans="1:32" ht="26.25" customHeight="1">
      <c r="A28" s="59" t="s">
        <v>21</v>
      </c>
      <c r="B28" s="60"/>
      <c r="C28" s="54">
        <f>SUM(C29:C29)</f>
        <v>15</v>
      </c>
      <c r="D28" s="48">
        <f aca="true" t="shared" si="17" ref="D28:D34">IF(OR(C28=0,AF28=0),0,ROUND(C28/AF28*1000,1))</f>
        <v>6.1</v>
      </c>
      <c r="E28" s="55">
        <f>SUM(E29:E29)</f>
        <v>3</v>
      </c>
      <c r="F28" s="42">
        <f>IF(OR(E28=0,C28=0),0,ROUND(E28/C28*100,1))</f>
        <v>20</v>
      </c>
      <c r="G28" s="55">
        <f>SUM(G29:G29)</f>
        <v>37</v>
      </c>
      <c r="H28" s="42">
        <f aca="true" t="shared" si="18" ref="H28:H34">IF(OR(G28=0,AF28=0),0,ROUND(G28/AF28*1000,1))</f>
        <v>15</v>
      </c>
      <c r="I28" s="55">
        <f>SUM(I29:I29)</f>
        <v>-22</v>
      </c>
      <c r="J28" s="42">
        <f aca="true" t="shared" si="19" ref="J28:J34">IF(OR(C28=0,G28=0,AF28=0),0,ROUND((C28-G28)/AF28*1000,1))</f>
        <v>-8.9</v>
      </c>
      <c r="K28" s="55">
        <f>SUM(K29:K29)</f>
        <v>0</v>
      </c>
      <c r="L28" s="42">
        <f aca="true" t="shared" si="20" ref="L28:L34">IF(OR(K28=0,C28=0),0,ROUND(K28/C28*1000,1))</f>
        <v>0</v>
      </c>
      <c r="M28" s="55">
        <f>SUM(M29:M29)</f>
        <v>0</v>
      </c>
      <c r="N28" s="42">
        <f aca="true" t="shared" si="21" ref="N28:N34">IF(OR(M28=0,C28=0),0,ROUND(M28/C28*1000,1))</f>
        <v>0</v>
      </c>
      <c r="O28" s="55">
        <f>SUM(O29:O29)</f>
        <v>0</v>
      </c>
      <c r="P28" s="48">
        <f aca="true" t="shared" si="22" ref="P28:P34">IF(OR(O28=0,C28=0),0,ROUND(O28/(C28+O28)*1000,1))</f>
        <v>0</v>
      </c>
      <c r="Q28" s="55">
        <f>SUM(Q29:Q29)</f>
        <v>0</v>
      </c>
      <c r="R28" s="42">
        <f aca="true" t="shared" si="23" ref="R28:R34">IF(OR(Q28=0,C28=0,O28=0),0,ROUND(Q28/(C28+O28)*1000,1))</f>
        <v>0</v>
      </c>
      <c r="S28" s="55">
        <f>SUM(S29:S29)</f>
        <v>0</v>
      </c>
      <c r="T28" s="42">
        <f aca="true" t="shared" si="24" ref="T28:T34">IF(OR(S28=0,C28=0,O28=0),0,ROUND(S28/(C28+O28)*1000,1))</f>
        <v>0</v>
      </c>
      <c r="U28" s="55">
        <f aca="true" t="shared" si="25" ref="U28:U34">+W28+Y28</f>
        <v>0</v>
      </c>
      <c r="V28" s="42">
        <f aca="true" t="shared" si="26" ref="V28:V34">IF(OR(U28=0,C28=0),0,ROUND(U28/(C28+W28)*1000,1))</f>
        <v>0</v>
      </c>
      <c r="W28" s="55">
        <f>SUM(W29:W29)</f>
        <v>0</v>
      </c>
      <c r="X28" s="42">
        <f aca="true" t="shared" si="27" ref="X28:X34">IF(OR(W28=0,C28=0),0,ROUND(W28/(C28+O28)*1000,1))</f>
        <v>0</v>
      </c>
      <c r="Y28" s="55">
        <f>SUM(Y29:Y29)</f>
        <v>0</v>
      </c>
      <c r="Z28" s="42">
        <f aca="true" t="shared" si="28" ref="Z28:Z34">IF(OR(Y28=0,C28=0),0,ROUND(Y28/C28*1000,1))</f>
        <v>0</v>
      </c>
      <c r="AA28" s="55">
        <f>SUM(AA29:AA29)</f>
        <v>12</v>
      </c>
      <c r="AB28" s="42">
        <f aca="true" t="shared" si="29" ref="AB28:AB34">IF(OR(AA28=0,AF28=0),0,ROUND(AA28/AF28*1000,1))</f>
        <v>4.9</v>
      </c>
      <c r="AC28" s="55">
        <f>SUM(AC29:AC29)</f>
        <v>3</v>
      </c>
      <c r="AD28" s="56">
        <f aca="true" t="shared" si="30" ref="AD28:AD34">IF(OR(AC28=0,AF28=0),0,ROUND(AC28/AF28*1000,2))</f>
        <v>1.22</v>
      </c>
      <c r="AE28" s="20" t="s">
        <v>49</v>
      </c>
      <c r="AF28" s="23">
        <f>SUM(AF29:AF29)</f>
        <v>2466</v>
      </c>
    </row>
    <row r="29" spans="1:32" ht="26.25" customHeight="1">
      <c r="A29" s="24"/>
      <c r="B29" s="24" t="s">
        <v>52</v>
      </c>
      <c r="C29" s="33">
        <v>15</v>
      </c>
      <c r="D29" s="47">
        <f t="shared" si="17"/>
        <v>6.1</v>
      </c>
      <c r="E29" s="34">
        <v>3</v>
      </c>
      <c r="F29" s="43">
        <f>IF(OR(E29=0,C29=0),0,ROUND(E29/C29*100,1))</f>
        <v>20</v>
      </c>
      <c r="G29" s="34">
        <v>37</v>
      </c>
      <c r="H29" s="45">
        <f t="shared" si="18"/>
        <v>15</v>
      </c>
      <c r="I29" s="50">
        <f>C29-G29</f>
        <v>-22</v>
      </c>
      <c r="J29" s="43">
        <f t="shared" si="19"/>
        <v>-8.9</v>
      </c>
      <c r="K29" s="34">
        <v>0</v>
      </c>
      <c r="L29" s="43">
        <f t="shared" si="20"/>
        <v>0</v>
      </c>
      <c r="M29" s="34">
        <v>0</v>
      </c>
      <c r="N29" s="43">
        <f t="shared" si="21"/>
        <v>0</v>
      </c>
      <c r="O29" s="51">
        <f>Q29+S29</f>
        <v>0</v>
      </c>
      <c r="P29" s="47">
        <f t="shared" si="22"/>
        <v>0</v>
      </c>
      <c r="Q29" s="34">
        <v>0</v>
      </c>
      <c r="R29" s="43">
        <f t="shared" si="23"/>
        <v>0</v>
      </c>
      <c r="S29" s="34">
        <v>0</v>
      </c>
      <c r="T29" s="43">
        <f t="shared" si="24"/>
        <v>0</v>
      </c>
      <c r="U29" s="51">
        <f t="shared" si="25"/>
        <v>0</v>
      </c>
      <c r="V29" s="43">
        <f t="shared" si="26"/>
        <v>0</v>
      </c>
      <c r="W29" s="34">
        <v>0</v>
      </c>
      <c r="X29" s="43">
        <f t="shared" si="27"/>
        <v>0</v>
      </c>
      <c r="Y29" s="34">
        <v>0</v>
      </c>
      <c r="Z29" s="43">
        <f t="shared" si="28"/>
        <v>0</v>
      </c>
      <c r="AA29" s="34">
        <v>12</v>
      </c>
      <c r="AB29" s="43">
        <f t="shared" si="29"/>
        <v>4.9</v>
      </c>
      <c r="AC29" s="34">
        <v>3</v>
      </c>
      <c r="AD29" s="57">
        <f t="shared" si="30"/>
        <v>1.22</v>
      </c>
      <c r="AE29" s="31" t="s">
        <v>50</v>
      </c>
      <c r="AF29" s="35">
        <v>2466</v>
      </c>
    </row>
    <row r="30" spans="1:32" ht="26.25" customHeight="1">
      <c r="A30" s="59" t="s">
        <v>22</v>
      </c>
      <c r="B30" s="60"/>
      <c r="C30" s="54">
        <f>SUM(C31:C31)</f>
        <v>266</v>
      </c>
      <c r="D30" s="48">
        <f t="shared" si="17"/>
        <v>9.7</v>
      </c>
      <c r="E30" s="55">
        <f>SUM(E31:E31)</f>
        <v>19</v>
      </c>
      <c r="F30" s="42">
        <f>IF(OR(E30=0,C30=0),0,ROUND(E30/C30*100,1))</f>
        <v>7.1</v>
      </c>
      <c r="G30" s="55">
        <f>SUM(G31:G31)</f>
        <v>270</v>
      </c>
      <c r="H30" s="42">
        <f t="shared" si="18"/>
        <v>9.8</v>
      </c>
      <c r="I30" s="55">
        <f>SUM(I31:I31)</f>
        <v>-4</v>
      </c>
      <c r="J30" s="42">
        <f t="shared" si="19"/>
        <v>-0.1</v>
      </c>
      <c r="K30" s="55">
        <f>SUM(K31:K31)</f>
        <v>0</v>
      </c>
      <c r="L30" s="42">
        <f t="shared" si="20"/>
        <v>0</v>
      </c>
      <c r="M30" s="55">
        <f>SUM(M31:M31)</f>
        <v>0</v>
      </c>
      <c r="N30" s="42">
        <f t="shared" si="21"/>
        <v>0</v>
      </c>
      <c r="O30" s="55">
        <f>SUM(O31:O31)</f>
        <v>3</v>
      </c>
      <c r="P30" s="48">
        <f t="shared" si="22"/>
        <v>11.2</v>
      </c>
      <c r="Q30" s="55">
        <f>SUM(Q31:Q31)</f>
        <v>1</v>
      </c>
      <c r="R30" s="42">
        <f t="shared" si="23"/>
        <v>3.7</v>
      </c>
      <c r="S30" s="55">
        <f>SUM(S31:S31)</f>
        <v>2</v>
      </c>
      <c r="T30" s="42">
        <f t="shared" si="24"/>
        <v>7.4</v>
      </c>
      <c r="U30" s="55">
        <f t="shared" si="25"/>
        <v>1</v>
      </c>
      <c r="V30" s="42">
        <f t="shared" si="26"/>
        <v>3.7</v>
      </c>
      <c r="W30" s="55">
        <f>SUM(W31:W31)</f>
        <v>1</v>
      </c>
      <c r="X30" s="42">
        <f>IF(OR(W30=0,C30=0),0,ROUND(W30/(C30+W30)*1000,1))</f>
        <v>3.7</v>
      </c>
      <c r="Y30" s="55">
        <f>SUM(Y31:Y31)</f>
        <v>0</v>
      </c>
      <c r="Z30" s="42">
        <f t="shared" si="28"/>
        <v>0</v>
      </c>
      <c r="AA30" s="55">
        <f>SUM(AA31:AA31)</f>
        <v>134</v>
      </c>
      <c r="AB30" s="42">
        <f t="shared" si="29"/>
        <v>4.9</v>
      </c>
      <c r="AC30" s="55">
        <f>SUM(AC31:AC31)</f>
        <v>58</v>
      </c>
      <c r="AD30" s="56">
        <f t="shared" si="30"/>
        <v>2.11</v>
      </c>
      <c r="AE30" s="20" t="s">
        <v>68</v>
      </c>
      <c r="AF30" s="23">
        <f>AF31</f>
        <v>27550</v>
      </c>
    </row>
    <row r="31" spans="1:32" ht="26.25" customHeight="1">
      <c r="A31" s="24"/>
      <c r="B31" s="24" t="s">
        <v>53</v>
      </c>
      <c r="C31" s="33">
        <v>266</v>
      </c>
      <c r="D31" s="47">
        <f t="shared" si="17"/>
        <v>9.7</v>
      </c>
      <c r="E31" s="34">
        <v>19</v>
      </c>
      <c r="F31" s="43">
        <f>IF(OR(E31=0,C31=0),0,ROUND(E31/C31*100,1))</f>
        <v>7.1</v>
      </c>
      <c r="G31" s="34">
        <v>270</v>
      </c>
      <c r="H31" s="45">
        <f t="shared" si="18"/>
        <v>9.8</v>
      </c>
      <c r="I31" s="50">
        <f>C31-G31</f>
        <v>-4</v>
      </c>
      <c r="J31" s="43">
        <f t="shared" si="19"/>
        <v>-0.1</v>
      </c>
      <c r="K31" s="34">
        <v>0</v>
      </c>
      <c r="L31" s="43">
        <f t="shared" si="20"/>
        <v>0</v>
      </c>
      <c r="M31" s="34">
        <v>0</v>
      </c>
      <c r="N31" s="43">
        <f t="shared" si="21"/>
        <v>0</v>
      </c>
      <c r="O31" s="51">
        <f>Q31+S31</f>
        <v>3</v>
      </c>
      <c r="P31" s="47">
        <f t="shared" si="22"/>
        <v>11.2</v>
      </c>
      <c r="Q31" s="34">
        <v>1</v>
      </c>
      <c r="R31" s="43">
        <f t="shared" si="23"/>
        <v>3.7</v>
      </c>
      <c r="S31" s="34">
        <v>2</v>
      </c>
      <c r="T31" s="43">
        <f t="shared" si="24"/>
        <v>7.4</v>
      </c>
      <c r="U31" s="51">
        <f t="shared" si="25"/>
        <v>1</v>
      </c>
      <c r="V31" s="43">
        <f t="shared" si="26"/>
        <v>3.7</v>
      </c>
      <c r="W31" s="34">
        <v>1</v>
      </c>
      <c r="X31" s="43">
        <f>IF(OR(W31=0,C31=0),0,ROUND(W31/(C31+W31)*1000,1))</f>
        <v>3.7</v>
      </c>
      <c r="Y31" s="34">
        <v>0</v>
      </c>
      <c r="Z31" s="43">
        <f t="shared" si="28"/>
        <v>0</v>
      </c>
      <c r="AA31" s="34">
        <v>134</v>
      </c>
      <c r="AB31" s="43">
        <f t="shared" si="29"/>
        <v>4.9</v>
      </c>
      <c r="AC31" s="34">
        <v>58</v>
      </c>
      <c r="AD31" s="57">
        <f t="shared" si="30"/>
        <v>2.11</v>
      </c>
      <c r="AE31" s="31" t="s">
        <v>43</v>
      </c>
      <c r="AF31" s="35">
        <v>27550</v>
      </c>
    </row>
    <row r="32" spans="1:32" ht="26.25" customHeight="1">
      <c r="A32" s="59" t="s">
        <v>54</v>
      </c>
      <c r="B32" s="60"/>
      <c r="C32" s="54">
        <f>SUM(C33:C34)</f>
        <v>210</v>
      </c>
      <c r="D32" s="48">
        <f t="shared" si="17"/>
        <v>7.2</v>
      </c>
      <c r="E32" s="55">
        <f>SUM(E33:E34)</f>
        <v>19</v>
      </c>
      <c r="F32" s="42">
        <f>IF(OR(E32=0,C32=0),0,ROUND(E32/C32*100,1))</f>
        <v>9</v>
      </c>
      <c r="G32" s="55">
        <f>SUM(G33:G34)</f>
        <v>381</v>
      </c>
      <c r="H32" s="42">
        <f t="shared" si="18"/>
        <v>13</v>
      </c>
      <c r="I32" s="55">
        <f>SUM(I33:I34)</f>
        <v>-171</v>
      </c>
      <c r="J32" s="42">
        <f t="shared" si="19"/>
        <v>-5.8</v>
      </c>
      <c r="K32" s="55">
        <f>SUM(K33:K34)</f>
        <v>0</v>
      </c>
      <c r="L32" s="42">
        <f t="shared" si="20"/>
        <v>0</v>
      </c>
      <c r="M32" s="55">
        <f>SUM(M33:M34)</f>
        <v>0</v>
      </c>
      <c r="N32" s="42">
        <f t="shared" si="21"/>
        <v>0</v>
      </c>
      <c r="O32" s="55">
        <f>SUM(O33:O34)</f>
        <v>3</v>
      </c>
      <c r="P32" s="48">
        <f t="shared" si="22"/>
        <v>14.1</v>
      </c>
      <c r="Q32" s="55">
        <f>SUM(Q33:Q34)</f>
        <v>0</v>
      </c>
      <c r="R32" s="42">
        <f t="shared" si="23"/>
        <v>0</v>
      </c>
      <c r="S32" s="55">
        <f>SUM(S33:S34)</f>
        <v>3</v>
      </c>
      <c r="T32" s="42">
        <f t="shared" si="24"/>
        <v>14.1</v>
      </c>
      <c r="U32" s="55">
        <f t="shared" si="25"/>
        <v>0</v>
      </c>
      <c r="V32" s="42">
        <f t="shared" si="26"/>
        <v>0</v>
      </c>
      <c r="W32" s="55">
        <f>SUM(W33:W34)</f>
        <v>0</v>
      </c>
      <c r="X32" s="42">
        <f t="shared" si="27"/>
        <v>0</v>
      </c>
      <c r="Y32" s="55">
        <f>SUM(Y33:Y34)</f>
        <v>0</v>
      </c>
      <c r="Z32" s="42">
        <f t="shared" si="28"/>
        <v>0</v>
      </c>
      <c r="AA32" s="55">
        <f>SUM(AA33:AA34)</f>
        <v>157</v>
      </c>
      <c r="AB32" s="42">
        <f t="shared" si="29"/>
        <v>5.4</v>
      </c>
      <c r="AC32" s="55">
        <f>SUM(AC33:AC34)</f>
        <v>48</v>
      </c>
      <c r="AD32" s="56">
        <f t="shared" si="30"/>
        <v>1.64</v>
      </c>
      <c r="AE32" s="20" t="s">
        <v>69</v>
      </c>
      <c r="AF32" s="23">
        <f>SUM(AF33:AF34)</f>
        <v>29257</v>
      </c>
    </row>
    <row r="33" spans="1:32" ht="26.25" customHeight="1">
      <c r="A33" s="105" t="s">
        <v>63</v>
      </c>
      <c r="B33" s="105" t="s">
        <v>55</v>
      </c>
      <c r="C33" s="33">
        <v>58</v>
      </c>
      <c r="D33" s="47">
        <f t="shared" si="17"/>
        <v>5.2</v>
      </c>
      <c r="E33" s="34">
        <v>5</v>
      </c>
      <c r="F33" s="43">
        <f>IF(OR(E33=0,C33=0),0,ROUND(E33/C33*100,1))</f>
        <v>8.6</v>
      </c>
      <c r="G33" s="34">
        <v>166</v>
      </c>
      <c r="H33" s="45">
        <f t="shared" si="18"/>
        <v>15</v>
      </c>
      <c r="I33" s="51">
        <f>C33-G33</f>
        <v>-108</v>
      </c>
      <c r="J33" s="43">
        <f t="shared" si="19"/>
        <v>-9.8</v>
      </c>
      <c r="K33" s="34">
        <v>0</v>
      </c>
      <c r="L33" s="43">
        <f t="shared" si="20"/>
        <v>0</v>
      </c>
      <c r="M33" s="34">
        <v>0</v>
      </c>
      <c r="N33" s="43">
        <f t="shared" si="21"/>
        <v>0</v>
      </c>
      <c r="O33" s="51">
        <f>Q33+S33</f>
        <v>1</v>
      </c>
      <c r="P33" s="47">
        <f t="shared" si="22"/>
        <v>16.9</v>
      </c>
      <c r="Q33" s="34">
        <v>0</v>
      </c>
      <c r="R33" s="43">
        <f t="shared" si="23"/>
        <v>0</v>
      </c>
      <c r="S33" s="34">
        <v>1</v>
      </c>
      <c r="T33" s="43">
        <f t="shared" si="24"/>
        <v>16.9</v>
      </c>
      <c r="U33" s="51">
        <f t="shared" si="25"/>
        <v>0</v>
      </c>
      <c r="V33" s="43">
        <f t="shared" si="26"/>
        <v>0</v>
      </c>
      <c r="W33" s="34">
        <v>0</v>
      </c>
      <c r="X33" s="43">
        <f t="shared" si="27"/>
        <v>0</v>
      </c>
      <c r="Y33" s="34">
        <v>0</v>
      </c>
      <c r="Z33" s="43">
        <f t="shared" si="28"/>
        <v>0</v>
      </c>
      <c r="AA33" s="34">
        <v>54</v>
      </c>
      <c r="AB33" s="43">
        <f t="shared" si="29"/>
        <v>4.9</v>
      </c>
      <c r="AC33" s="34">
        <v>17</v>
      </c>
      <c r="AD33" s="57">
        <f t="shared" si="30"/>
        <v>1.53</v>
      </c>
      <c r="AE33" s="31" t="s">
        <v>70</v>
      </c>
      <c r="AF33" s="35">
        <v>11076</v>
      </c>
    </row>
    <row r="34" spans="1:32" ht="28.5" customHeight="1">
      <c r="A34" s="38"/>
      <c r="B34" s="38" t="s">
        <v>56</v>
      </c>
      <c r="C34" s="39">
        <v>152</v>
      </c>
      <c r="D34" s="49">
        <f t="shared" si="17"/>
        <v>8.4</v>
      </c>
      <c r="E34" s="40">
        <v>14</v>
      </c>
      <c r="F34" s="44">
        <f>IF(OR(E34=0,C34=0),0,ROUND(E34/C34*100,1))</f>
        <v>9.2</v>
      </c>
      <c r="G34" s="40">
        <v>215</v>
      </c>
      <c r="H34" s="46">
        <f t="shared" si="18"/>
        <v>11.8</v>
      </c>
      <c r="I34" s="58">
        <f>C34-G34</f>
        <v>-63</v>
      </c>
      <c r="J34" s="44">
        <f t="shared" si="19"/>
        <v>-3.5</v>
      </c>
      <c r="K34" s="40">
        <v>0</v>
      </c>
      <c r="L34" s="44">
        <f t="shared" si="20"/>
        <v>0</v>
      </c>
      <c r="M34" s="40">
        <v>0</v>
      </c>
      <c r="N34" s="44">
        <f t="shared" si="21"/>
        <v>0</v>
      </c>
      <c r="O34" s="58">
        <f>Q34+S34</f>
        <v>2</v>
      </c>
      <c r="P34" s="49">
        <f t="shared" si="22"/>
        <v>13</v>
      </c>
      <c r="Q34" s="40">
        <v>0</v>
      </c>
      <c r="R34" s="44">
        <f t="shared" si="23"/>
        <v>0</v>
      </c>
      <c r="S34" s="40">
        <v>2</v>
      </c>
      <c r="T34" s="44">
        <f t="shared" si="24"/>
        <v>13</v>
      </c>
      <c r="U34" s="58">
        <f t="shared" si="25"/>
        <v>0</v>
      </c>
      <c r="V34" s="44">
        <f t="shared" si="26"/>
        <v>0</v>
      </c>
      <c r="W34" s="40">
        <v>0</v>
      </c>
      <c r="X34" s="44">
        <f t="shared" si="27"/>
        <v>0</v>
      </c>
      <c r="Y34" s="40">
        <v>0</v>
      </c>
      <c r="Z34" s="44">
        <f t="shared" si="28"/>
        <v>0</v>
      </c>
      <c r="AA34" s="40">
        <v>103</v>
      </c>
      <c r="AB34" s="44">
        <f t="shared" si="29"/>
        <v>5.7</v>
      </c>
      <c r="AC34" s="40">
        <v>31</v>
      </c>
      <c r="AD34" s="104">
        <f t="shared" si="30"/>
        <v>1.71</v>
      </c>
      <c r="AE34" s="31" t="s">
        <v>69</v>
      </c>
      <c r="AF34" s="106">
        <v>18181</v>
      </c>
    </row>
  </sheetData>
  <mergeCells count="44">
    <mergeCell ref="A22:B22"/>
    <mergeCell ref="A24:B24"/>
    <mergeCell ref="A25:B25"/>
    <mergeCell ref="D1:AC1"/>
    <mergeCell ref="E4:F5"/>
    <mergeCell ref="G4:H5"/>
    <mergeCell ref="I4:J5"/>
    <mergeCell ref="K4:L5"/>
    <mergeCell ref="C4:D5"/>
    <mergeCell ref="U5:V5"/>
    <mergeCell ref="AF4:AF6"/>
    <mergeCell ref="O4:T4"/>
    <mergeCell ref="AC4:AD4"/>
    <mergeCell ref="AC5:AC6"/>
    <mergeCell ref="AD5:AD6"/>
    <mergeCell ref="AA4:AB4"/>
    <mergeCell ref="AA5:AA6"/>
    <mergeCell ref="O5:P5"/>
    <mergeCell ref="A19:B19"/>
    <mergeCell ref="AB5:AB6"/>
    <mergeCell ref="AE4:AE6"/>
    <mergeCell ref="A7:B7"/>
    <mergeCell ref="Y5:Z5"/>
    <mergeCell ref="Q5:R5"/>
    <mergeCell ref="S5:T5"/>
    <mergeCell ref="M4:N5"/>
    <mergeCell ref="W5:X5"/>
    <mergeCell ref="U4:Z4"/>
    <mergeCell ref="A14:B14"/>
    <mergeCell ref="A15:B15"/>
    <mergeCell ref="A16:B16"/>
    <mergeCell ref="A9:B9"/>
    <mergeCell ref="A10:B10"/>
    <mergeCell ref="A12:B12"/>
    <mergeCell ref="A30:B30"/>
    <mergeCell ref="A32:B32"/>
    <mergeCell ref="A4:B6"/>
    <mergeCell ref="A21:B21"/>
    <mergeCell ref="A23:B23"/>
    <mergeCell ref="A28:B28"/>
    <mergeCell ref="A17:B17"/>
    <mergeCell ref="A18:B18"/>
    <mergeCell ref="A20:B20"/>
    <mergeCell ref="A13:B13"/>
  </mergeCells>
  <printOptions horizontalCentered="1" verticalCentered="1"/>
  <pageMargins left="0.4330708661417323" right="0.3937007874015748" top="0" bottom="0" header="0.5118110236220472" footer="0.5118110236220472"/>
  <pageSetup blackAndWhite="1" orientation="landscape" paperSize="9" scale="58" r:id="rId1"/>
  <ignoredErrors>
    <ignoredError sqref="AF28 AD7:AE7 AB23 A10:B21 L23 D11:D13 X11 AC28 V10 Z23 Q27 AF32 C11 T23:V23 H23:J23 E11 G11 F11 R23 K11 D23 M11 R26:AB27 AA11 AC11 Q11 AD26:AD27 N23:P23 AE27 S11 AC32 AD28 AD29 W11 AD23 AF8 Y11 AC30 AD30:AD31 X33:X34 AF27 AE28 AC26:AC27 B23 G4:AD6 AD8:AE9 R13:R21 AD32:AD34 R11 Z11:Z21 T11:V21 D14:D21 N11:P21 AD11:AD21 AB11:AB21 L11:L21 H11:J21 A26:P27 AD10:AE10 D10 F4:F5 H10 J10 L10 N10 P10 R10 T10 Z10 AB10 A4:E6" unlockedFormula="1"/>
    <ignoredError sqref="A28:B28 A7:B9 N7:N9 C28 A30:B31 E30 D28 X8 C30 C32 H32:J32 T7:T9 N33:P34 E32 Z30:Z31 E28 N30:N31 T30:V31 M33:M34 R30:R31 H28:P28 L32 J8:J9 O30 AB7:AB9 K30 V7:V9 K32 N32:P32 M30 L33:L34 M29 M32 R32 T32:V32 S28 Q30 Q32 H33:J34 Q28 R28 Z28 L30:L31 H30:J31 Z32 P7:P9 S30 S32 AB30:AB31 D30:D31 W30 Y28 W32 A34 AA28 Y30 AB32 AB28 L7:L9 D33:D34 T28:V28 X32 R33:R34 AA30 AA32 B32 W28 T33:V34 AB33:AB34 Z8:Z9 Z33:Z34 D32 X28 X29 AB29 Z29 T29:V29 R29 N29:P29 L29 H29:J29 F8 D29 A29:B29 C8 D7:D9 P30:P31 H7:H9 R7:R9 Y32" formula="1" unlockedFormula="1"/>
    <ignoredError sqref="Y32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2007-01-19T00:43:04Z</cp:lastPrinted>
  <dcterms:created xsi:type="dcterms:W3CDTF">2001-12-06T01:31:22Z</dcterms:created>
  <dcterms:modified xsi:type="dcterms:W3CDTF">2007-01-19T00:43:28Z</dcterms:modified>
  <cp:category/>
  <cp:version/>
  <cp:contentType/>
  <cp:contentStatus/>
</cp:coreProperties>
</file>