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495" yWindow="255" windowWidth="12675" windowHeight="11160" tabRatio="174"/>
  </bookViews>
  <sheets>
    <sheet name="Sheet1" sheetId="1" r:id="rId1"/>
    <sheet name="Sheet2" sheetId="2" r:id="rId2"/>
    <sheet name="Sheet3" sheetId="3" r:id="rId3"/>
  </sheets>
  <definedNames>
    <definedName name="_xlnm.Print_Area" localSheetId="0">Sheet1!$B$2:$L$114</definedName>
  </definedNames>
  <calcPr calcId="145621"/>
</workbook>
</file>

<file path=xl/calcChain.xml><?xml version="1.0" encoding="utf-8"?>
<calcChain xmlns="http://schemas.openxmlformats.org/spreadsheetml/2006/main">
  <c r="H38" i="1" l="1"/>
  <c r="L13" i="1"/>
  <c r="H34" i="1"/>
  <c r="L33" i="1" s="1"/>
  <c r="H23" i="1"/>
  <c r="H17" i="1"/>
  <c r="H39" i="1" l="1"/>
  <c r="H42" i="1" s="1"/>
  <c r="L40" i="1" s="1"/>
  <c r="L103" i="1" l="1"/>
  <c r="L99" i="1"/>
  <c r="L95" i="1"/>
  <c r="L91" i="1"/>
  <c r="L87" i="1"/>
  <c r="L83" i="1"/>
  <c r="L79" i="1"/>
  <c r="L75" i="1"/>
  <c r="L69" i="1"/>
  <c r="L64" i="1"/>
  <c r="L59" i="1"/>
  <c r="L55" i="1"/>
  <c r="L51" i="1"/>
  <c r="L47" i="1"/>
  <c r="L22" i="1" l="1"/>
  <c r="L44" i="1"/>
  <c r="L28" i="1"/>
  <c r="L25" i="1" l="1"/>
  <c r="L106" i="1" l="1"/>
  <c r="C110" i="1" s="1"/>
</calcChain>
</file>

<file path=xl/sharedStrings.xml><?xml version="1.0" encoding="utf-8"?>
<sst xmlns="http://schemas.openxmlformats.org/spreadsheetml/2006/main" count="121" uniqueCount="92">
  <si>
    <t>分野１　　「おおいた働き方改革共同宣言」の４つの目標達成に向けた取組</t>
    <rPh sb="0" eb="2">
      <t>ブンヤ</t>
    </rPh>
    <phoneticPr fontId="21"/>
  </si>
  <si>
    <t>１の１</t>
  </si>
  <si>
    <t>１の２</t>
  </si>
  <si>
    <t>２</t>
  </si>
  <si>
    <t>３の１</t>
  </si>
  <si>
    <t>３の２</t>
  </si>
  <si>
    <t>４</t>
  </si>
  <si>
    <t>５</t>
  </si>
  <si>
    <t>年次有給休暇は半日単位又は時間単位で取得できますか。</t>
  </si>
  <si>
    <t>６</t>
  </si>
  <si>
    <t>７の１</t>
  </si>
  <si>
    <t>７の２</t>
  </si>
  <si>
    <t>７の３</t>
  </si>
  <si>
    <t>集計可能な過去３期において、配偶者が出産した男性従業員のうち、育児休業を取得した者が13%以上となったのは何期ですか。
※育児休業は、配偶者出産休暇や年次有給休暇を含まない法律上の育児休業。</t>
    <rPh sb="8" eb="9">
      <t>キ</t>
    </rPh>
    <rPh sb="31" eb="33">
      <t>イクジ</t>
    </rPh>
    <rPh sb="33" eb="35">
      <t>キュウギョウ</t>
    </rPh>
    <rPh sb="36" eb="38">
      <t>シュトク</t>
    </rPh>
    <rPh sb="40" eb="41">
      <t>シャ</t>
    </rPh>
    <rPh sb="45" eb="47">
      <t>イジョウ</t>
    </rPh>
    <rPh sb="53" eb="54">
      <t>ナン</t>
    </rPh>
    <rPh sb="54" eb="55">
      <t>キ</t>
    </rPh>
    <rPh sb="61" eb="63">
      <t>イクジ</t>
    </rPh>
    <rPh sb="63" eb="65">
      <t>キュウギョウ</t>
    </rPh>
    <rPh sb="67" eb="70">
      <t>ハイグウシャ</t>
    </rPh>
    <rPh sb="70" eb="72">
      <t>シュッサン</t>
    </rPh>
    <rPh sb="72" eb="74">
      <t>キュウカ</t>
    </rPh>
    <rPh sb="75" eb="77">
      <t>ネンジ</t>
    </rPh>
    <rPh sb="77" eb="79">
      <t>ユウキュウ</t>
    </rPh>
    <rPh sb="79" eb="81">
      <t>キュウカ</t>
    </rPh>
    <rPh sb="82" eb="83">
      <t>フク</t>
    </rPh>
    <rPh sb="86" eb="88">
      <t>ホウリツ</t>
    </rPh>
    <rPh sb="88" eb="89">
      <t>ウエ</t>
    </rPh>
    <rPh sb="90" eb="92">
      <t>イクジ</t>
    </rPh>
    <rPh sb="92" eb="94">
      <t>キュウギョウ</t>
    </rPh>
    <phoneticPr fontId="21"/>
  </si>
  <si>
    <t>集計可能な最新の期（Ａ）とその前期の、従業員1人当たりの年間総実労働時間の削減割合は何％ですか。（短時間労働者を除く。）</t>
    <rPh sb="0" eb="2">
      <t>シュウケイ</t>
    </rPh>
    <rPh sb="2" eb="4">
      <t>カノウ</t>
    </rPh>
    <rPh sb="5" eb="7">
      <t>サイシン</t>
    </rPh>
    <rPh sb="8" eb="9">
      <t>キ</t>
    </rPh>
    <rPh sb="15" eb="17">
      <t>ゼンキ</t>
    </rPh>
    <rPh sb="28" eb="30">
      <t>ネンカン</t>
    </rPh>
    <rPh sb="30" eb="32">
      <t>ソウジツ</t>
    </rPh>
    <rPh sb="32" eb="34">
      <t>ロウドウ</t>
    </rPh>
    <rPh sb="34" eb="36">
      <t>ジカン</t>
    </rPh>
    <rPh sb="37" eb="39">
      <t>サクゲン</t>
    </rPh>
    <rPh sb="39" eb="41">
      <t>ワリアイ</t>
    </rPh>
    <rPh sb="42" eb="43">
      <t>ナン</t>
    </rPh>
    <phoneticPr fontId="21"/>
  </si>
  <si>
    <t>時間</t>
    <rPh sb="0" eb="2">
      <t>ジカン</t>
    </rPh>
    <phoneticPr fontId="2"/>
  </si>
  <si>
    <t>点数</t>
    <rPh sb="0" eb="2">
      <t>テンスウ</t>
    </rPh>
    <phoneticPr fontId="2"/>
  </si>
  <si>
    <t>削減率</t>
    <rPh sb="0" eb="3">
      <t>サクゲンリツ</t>
    </rPh>
    <phoneticPr fontId="2"/>
  </si>
  <si>
    <t>あなたの会社の</t>
    <rPh sb="4" eb="6">
      <t>カイシャ</t>
    </rPh>
    <phoneticPr fontId="2"/>
  </si>
  <si>
    <t>人</t>
    <rPh sb="0" eb="1">
      <t>ニン</t>
    </rPh>
    <phoneticPr fontId="2"/>
  </si>
  <si>
    <t>１人当たりの年間所定外労働時間</t>
    <rPh sb="0" eb="3">
      <t>ヒトリア</t>
    </rPh>
    <rPh sb="6" eb="8">
      <t>ネンカン</t>
    </rPh>
    <rPh sb="8" eb="10">
      <t>ショテイ</t>
    </rPh>
    <rPh sb="10" eb="11">
      <t>ガイ</t>
    </rPh>
    <rPh sb="11" eb="13">
      <t>ロウドウ</t>
    </rPh>
    <rPh sb="13" eb="15">
      <t>ジカン</t>
    </rPh>
    <phoneticPr fontId="2"/>
  </si>
  <si>
    <t>時間</t>
    <rPh sb="0" eb="2">
      <t>ジカン</t>
    </rPh>
    <phoneticPr fontId="2"/>
  </si>
  <si>
    <t>に時間等を入力して、あなたの会社「働き方改革」の取組を診断してみましょう。</t>
    <rPh sb="1" eb="3">
      <t>ジカン</t>
    </rPh>
    <rPh sb="3" eb="4">
      <t>トウ</t>
    </rPh>
    <rPh sb="5" eb="7">
      <t>ニュウリョク</t>
    </rPh>
    <rPh sb="14" eb="16">
      <t>カイシャ</t>
    </rPh>
    <rPh sb="17" eb="18">
      <t>ハタラ</t>
    </rPh>
    <rPh sb="19" eb="20">
      <t>カタ</t>
    </rPh>
    <rPh sb="20" eb="22">
      <t>カイカク</t>
    </rPh>
    <rPh sb="24" eb="26">
      <t>トリクミ</t>
    </rPh>
    <rPh sb="27" eb="29">
      <t>シンダン</t>
    </rPh>
    <phoneticPr fontId="2"/>
  </si>
  <si>
    <t>１の得点
（いずれか点の高い方）</t>
    <rPh sb="2" eb="4">
      <t>トクテン</t>
    </rPh>
    <rPh sb="10" eb="11">
      <t>テン</t>
    </rPh>
    <rPh sb="12" eb="13">
      <t>タカ</t>
    </rPh>
    <rPh sb="14" eb="15">
      <t>ホウ</t>
    </rPh>
    <phoneticPr fontId="21"/>
  </si>
  <si>
    <t>選択してください→</t>
    <rPh sb="0" eb="2">
      <t>センタク</t>
    </rPh>
    <phoneticPr fontId="2"/>
  </si>
  <si>
    <t>配点…はい　10点、いいえ　0点</t>
    <rPh sb="0" eb="2">
      <t>ハイテン</t>
    </rPh>
    <phoneticPr fontId="21"/>
  </si>
  <si>
    <t>全取得日数</t>
    <rPh sb="0" eb="1">
      <t>ゼン</t>
    </rPh>
    <rPh sb="1" eb="3">
      <t>シュトク</t>
    </rPh>
    <rPh sb="3" eb="5">
      <t>ニッスウ</t>
    </rPh>
    <phoneticPr fontId="2"/>
  </si>
  <si>
    <t>全付与日数(繰越日数を含まない）</t>
    <rPh sb="0" eb="1">
      <t>ゼン</t>
    </rPh>
    <rPh sb="1" eb="3">
      <t>フヨ</t>
    </rPh>
    <rPh sb="3" eb="5">
      <t>ニッスウ</t>
    </rPh>
    <phoneticPr fontId="2"/>
  </si>
  <si>
    <t>取得率</t>
    <rPh sb="0" eb="3">
      <t>シュトクリツ</t>
    </rPh>
    <phoneticPr fontId="2"/>
  </si>
  <si>
    <t>配点…70%以上　30点、50%以上70%未満　20点、40％以上50%未満　10点</t>
    <rPh sb="0" eb="2">
      <t>ハイテン</t>
    </rPh>
    <rPh sb="6" eb="8">
      <t>イジョウ</t>
    </rPh>
    <rPh sb="11" eb="12">
      <t>テン</t>
    </rPh>
    <rPh sb="31" eb="33">
      <t>イジョウ</t>
    </rPh>
    <phoneticPr fontId="21"/>
  </si>
  <si>
    <t>%</t>
    <phoneticPr fontId="2"/>
  </si>
  <si>
    <t>集計可能な最新の期（Ａ）全取得日数</t>
    <rPh sb="12" eb="13">
      <t>ゼン</t>
    </rPh>
    <rPh sb="13" eb="15">
      <t>シュトク</t>
    </rPh>
    <rPh sb="15" eb="17">
      <t>ニッスウ</t>
    </rPh>
    <phoneticPr fontId="2"/>
  </si>
  <si>
    <t>（Ａ）全付与日数（繰越日数を含まない）</t>
    <rPh sb="3" eb="4">
      <t>ゼン</t>
    </rPh>
    <rPh sb="4" eb="6">
      <t>フヨ</t>
    </rPh>
    <rPh sb="6" eb="8">
      <t>ニッスウ</t>
    </rPh>
    <rPh sb="9" eb="11">
      <t>クリコシ</t>
    </rPh>
    <rPh sb="11" eb="13">
      <t>ニッスウ</t>
    </rPh>
    <rPh sb="14" eb="15">
      <t>フク</t>
    </rPh>
    <phoneticPr fontId="2"/>
  </si>
  <si>
    <t>（Ａ）の前期の全取得日数</t>
    <rPh sb="4" eb="6">
      <t>ゼンキ</t>
    </rPh>
    <rPh sb="7" eb="8">
      <t>ゼン</t>
    </rPh>
    <rPh sb="8" eb="10">
      <t>シュトク</t>
    </rPh>
    <rPh sb="10" eb="12">
      <t>ニッスウ</t>
    </rPh>
    <phoneticPr fontId="2"/>
  </si>
  <si>
    <t>（Ａ）の前期の全付与日数（繰越日数を含まない）</t>
    <rPh sb="7" eb="8">
      <t>ゼン</t>
    </rPh>
    <rPh sb="8" eb="10">
      <t>フヨ</t>
    </rPh>
    <rPh sb="10" eb="12">
      <t>ニッスウ</t>
    </rPh>
    <rPh sb="13" eb="15">
      <t>クリコシ</t>
    </rPh>
    <rPh sb="15" eb="17">
      <t>ニッスウ</t>
    </rPh>
    <rPh sb="18" eb="19">
      <t>フク</t>
    </rPh>
    <phoneticPr fontId="2"/>
  </si>
  <si>
    <t>増加率</t>
    <rPh sb="0" eb="2">
      <t>ゾウカ</t>
    </rPh>
    <rPh sb="2" eb="3">
      <t>リツ</t>
    </rPh>
    <phoneticPr fontId="2"/>
  </si>
  <si>
    <t>人</t>
    <rPh sb="0" eb="1">
      <t>ニン</t>
    </rPh>
    <phoneticPr fontId="2"/>
  </si>
  <si>
    <t>３の得点
（いずれか点の高い方）</t>
    <rPh sb="2" eb="4">
      <t>トクテン</t>
    </rPh>
    <rPh sb="10" eb="11">
      <t>テン</t>
    </rPh>
    <rPh sb="12" eb="13">
      <t>タカ</t>
    </rPh>
    <rPh sb="14" eb="15">
      <t>ホウ</t>
    </rPh>
    <phoneticPr fontId="21"/>
  </si>
  <si>
    <t>配点…時間単位　10点、半日単位　5点</t>
    <rPh sb="0" eb="2">
      <t>ハイテン</t>
    </rPh>
    <rPh sb="3" eb="5">
      <t>ジカン</t>
    </rPh>
    <rPh sb="5" eb="7">
      <t>タンイ</t>
    </rPh>
    <rPh sb="12" eb="14">
      <t>ハンニチ</t>
    </rPh>
    <rPh sb="14" eb="16">
      <t>タンイ</t>
    </rPh>
    <phoneticPr fontId="21"/>
  </si>
  <si>
    <t>配点…３期　30点、２期　20点、１期　10点</t>
    <rPh sb="0" eb="2">
      <t>ハイテン</t>
    </rPh>
    <rPh sb="4" eb="5">
      <t>キ</t>
    </rPh>
    <rPh sb="11" eb="12">
      <t>キヒタンイ</t>
    </rPh>
    <rPh sb="15" eb="16">
      <t>テン</t>
    </rPh>
    <rPh sb="18" eb="19">
      <t>キ</t>
    </rPh>
    <rPh sb="22" eb="23">
      <t>テン</t>
    </rPh>
    <phoneticPr fontId="21"/>
  </si>
  <si>
    <t>配点…雇用人数１人につき２点（上限10点）</t>
    <rPh sb="0" eb="2">
      <t>ハイテン</t>
    </rPh>
    <rPh sb="15" eb="17">
      <t>ジョウゲン</t>
    </rPh>
    <rPh sb="19" eb="20">
      <t>テン</t>
    </rPh>
    <phoneticPr fontId="21"/>
  </si>
  <si>
    <t>集計可能な過去３期において、県が主催する「子育てママの仕事復帰応援事業」を利用した求職者を何人雇用しましたか。</t>
    <rPh sb="14" eb="15">
      <t>ケン</t>
    </rPh>
    <rPh sb="16" eb="18">
      <t>シュサイ</t>
    </rPh>
    <rPh sb="21" eb="23">
      <t>コソダ</t>
    </rPh>
    <rPh sb="27" eb="29">
      <t>シゴト</t>
    </rPh>
    <rPh sb="29" eb="31">
      <t>フッキ</t>
    </rPh>
    <rPh sb="31" eb="33">
      <t>オウエン</t>
    </rPh>
    <rPh sb="33" eb="35">
      <t>ジギョウ</t>
    </rPh>
    <rPh sb="37" eb="39">
      <t>リヨウ</t>
    </rPh>
    <rPh sb="41" eb="44">
      <t>キュウショクシャ</t>
    </rPh>
    <rPh sb="45" eb="47">
      <t>ナンニン</t>
    </rPh>
    <rPh sb="47" eb="49">
      <t>コヨウ</t>
    </rPh>
    <phoneticPr fontId="21"/>
  </si>
  <si>
    <t>雇用人数を入力してください→</t>
    <rPh sb="0" eb="2">
      <t>コヨウ</t>
    </rPh>
    <rPh sb="2" eb="4">
      <t>ニンズウ</t>
    </rPh>
    <rPh sb="5" eb="7">
      <t>ニュウリョク</t>
    </rPh>
    <phoneticPr fontId="2"/>
  </si>
  <si>
    <t>県が主催する女性向け合同企業説明会を利用した求職者を何人雇用しましたか。</t>
    <rPh sb="0" eb="1">
      <t>ケン</t>
    </rPh>
    <rPh sb="2" eb="4">
      <t>シュサイ</t>
    </rPh>
    <rPh sb="6" eb="8">
      <t>ジョセイ</t>
    </rPh>
    <rPh sb="8" eb="9">
      <t>ム</t>
    </rPh>
    <rPh sb="10" eb="12">
      <t>ゴウドウ</t>
    </rPh>
    <rPh sb="12" eb="14">
      <t>キギョウ</t>
    </rPh>
    <rPh sb="14" eb="16">
      <t>セツメイ</t>
    </rPh>
    <rPh sb="16" eb="17">
      <t>カイ</t>
    </rPh>
    <rPh sb="18" eb="20">
      <t>リヨウ</t>
    </rPh>
    <rPh sb="22" eb="25">
      <t>キュウショクシャ</t>
    </rPh>
    <rPh sb="26" eb="28">
      <t>ナンニン</t>
    </rPh>
    <rPh sb="28" eb="30">
      <t>コヨウ</t>
    </rPh>
    <phoneticPr fontId="21"/>
  </si>
  <si>
    <t>配点…雇用人数フルタイム１人につき２点、それ以外１人につき１点。在宅ワーカー登録の場合は業務を発注した人１人につき１点。（上限10点）</t>
    <rPh sb="0" eb="2">
      <t>ハイテン</t>
    </rPh>
    <rPh sb="61" eb="63">
      <t>ジョウゲン</t>
    </rPh>
    <rPh sb="65" eb="66">
      <t>テン</t>
    </rPh>
    <phoneticPr fontId="21"/>
  </si>
  <si>
    <t>フルタイムの雇用人数を入力してください→</t>
    <rPh sb="6" eb="8">
      <t>コヨウ</t>
    </rPh>
    <rPh sb="8" eb="10">
      <t>ニンズウ</t>
    </rPh>
    <rPh sb="11" eb="13">
      <t>ニュウリョク</t>
    </rPh>
    <phoneticPr fontId="2"/>
  </si>
  <si>
    <t>フルタイム以外の雇用人数を入力してください→</t>
    <rPh sb="5" eb="7">
      <t>イガイ</t>
    </rPh>
    <rPh sb="8" eb="10">
      <t>コヨウ</t>
    </rPh>
    <rPh sb="10" eb="12">
      <t>ニンズウ</t>
    </rPh>
    <rPh sb="13" eb="15">
      <t>ニュウリョク</t>
    </rPh>
    <phoneticPr fontId="2"/>
  </si>
  <si>
    <t>在宅ワーカー発注人数を入力してください→</t>
    <rPh sb="0" eb="2">
      <t>ザイタク</t>
    </rPh>
    <rPh sb="6" eb="8">
      <t>ハッチュウ</t>
    </rPh>
    <rPh sb="8" eb="10">
      <t>ニンズウ</t>
    </rPh>
    <rPh sb="11" eb="13">
      <t>ニュウリョク</t>
    </rPh>
    <phoneticPr fontId="2"/>
  </si>
  <si>
    <t>配点…発注実績年間５万円につき１点（上限10点）</t>
    <rPh sb="0" eb="2">
      <t>ハイテン</t>
    </rPh>
    <rPh sb="18" eb="20">
      <t>ジョウゲン</t>
    </rPh>
    <rPh sb="22" eb="23">
      <t>テン</t>
    </rPh>
    <phoneticPr fontId="21"/>
  </si>
  <si>
    <t>県が主催する「在宅ワークマッチング交流会」の参加者に、業務を発注しましたか。</t>
    <rPh sb="0" eb="1">
      <t>ケン</t>
    </rPh>
    <rPh sb="2" eb="4">
      <t>シュサイ</t>
    </rPh>
    <rPh sb="7" eb="9">
      <t>ザイタク</t>
    </rPh>
    <rPh sb="17" eb="19">
      <t>コウリュウ</t>
    </rPh>
    <rPh sb="19" eb="20">
      <t>カイ</t>
    </rPh>
    <rPh sb="22" eb="25">
      <t>サンカシャ</t>
    </rPh>
    <rPh sb="27" eb="29">
      <t>ギョウム</t>
    </rPh>
    <rPh sb="30" eb="32">
      <t>ハッチュウ</t>
    </rPh>
    <phoneticPr fontId="21"/>
  </si>
  <si>
    <t>分野２　働き方改革に関する国及び県の認定・宣言等</t>
    <phoneticPr fontId="21"/>
  </si>
  <si>
    <t>８</t>
    <phoneticPr fontId="21"/>
  </si>
  <si>
    <t>女性活躍推進企業</t>
    <rPh sb="6" eb="8">
      <t>キギョウ</t>
    </rPh>
    <phoneticPr fontId="21"/>
  </si>
  <si>
    <t>９</t>
    <phoneticPr fontId="21"/>
  </si>
  <si>
    <t>分野１、２の合計点</t>
    <rPh sb="0" eb="2">
      <t>ブンヤ</t>
    </rPh>
    <rPh sb="6" eb="8">
      <t>ゴウケイ</t>
    </rPh>
    <rPh sb="8" eb="9">
      <t>テン</t>
    </rPh>
    <phoneticPr fontId="21"/>
  </si>
  <si>
    <t>健康経営事業所</t>
    <rPh sb="0" eb="2">
      <t>ケンコウ</t>
    </rPh>
    <rPh sb="2" eb="4">
      <t>ケイエイ</t>
    </rPh>
    <rPh sb="4" eb="7">
      <t>ジギョウショ</t>
    </rPh>
    <phoneticPr fontId="21"/>
  </si>
  <si>
    <t>くるみん（国）</t>
    <rPh sb="5" eb="6">
      <t>クニ</t>
    </rPh>
    <phoneticPr fontId="21"/>
  </si>
  <si>
    <t>ユースエール（国）</t>
    <rPh sb="7" eb="8">
      <t>クニ</t>
    </rPh>
    <phoneticPr fontId="21"/>
  </si>
  <si>
    <t>えるぼし（国）</t>
    <rPh sb="5" eb="6">
      <t>クニ</t>
    </rPh>
    <phoneticPr fontId="21"/>
  </si>
  <si>
    <t>イクボス宣言企業（ＮＰＯ法人ファザーリングジャパン、国、県）</t>
    <rPh sb="4" eb="6">
      <t>センゲン</t>
    </rPh>
    <rPh sb="6" eb="8">
      <t>キギョウ</t>
    </rPh>
    <rPh sb="9" eb="14">
      <t>ンポホウジン</t>
    </rPh>
    <rPh sb="26" eb="27">
      <t>クニ</t>
    </rPh>
    <rPh sb="28" eb="29">
      <t>ケン</t>
    </rPh>
    <phoneticPr fontId="21"/>
  </si>
  <si>
    <t>トモニン（仕事と介護の両立支援取組企業）（国）</t>
    <rPh sb="5" eb="7">
      <t>シゴト</t>
    </rPh>
    <rPh sb="8" eb="10">
      <t>カイゴ</t>
    </rPh>
    <rPh sb="11" eb="13">
      <t>リョウリツ</t>
    </rPh>
    <rPh sb="13" eb="15">
      <t>シエン</t>
    </rPh>
    <rPh sb="15" eb="17">
      <t>トリクミ</t>
    </rPh>
    <rPh sb="17" eb="19">
      <t>キギョウ</t>
    </rPh>
    <rPh sb="21" eb="22">
      <t>クニ</t>
    </rPh>
    <phoneticPr fontId="21"/>
  </si>
  <si>
    <t>「おおいた働き方改革」推進優良企業表彰　簡易診断</t>
    <rPh sb="5" eb="6">
      <t>ハタラ</t>
    </rPh>
    <rPh sb="7" eb="8">
      <t>カタ</t>
    </rPh>
    <rPh sb="8" eb="10">
      <t>カイカク</t>
    </rPh>
    <rPh sb="11" eb="13">
      <t>スイシン</t>
    </rPh>
    <rPh sb="13" eb="15">
      <t>ユウリョウ</t>
    </rPh>
    <rPh sb="15" eb="17">
      <t>キギョウ</t>
    </rPh>
    <rPh sb="17" eb="19">
      <t>ヒョウショウ</t>
    </rPh>
    <rPh sb="20" eb="22">
      <t>カンイ</t>
    </rPh>
    <phoneticPr fontId="2"/>
  </si>
  <si>
    <t>配点…おおいた女性活躍推進事業者　5点、女性活躍推進宣言企業　2点</t>
    <rPh sb="0" eb="2">
      <t>ハイテン</t>
    </rPh>
    <rPh sb="7" eb="9">
      <t>ジョセイ</t>
    </rPh>
    <rPh sb="9" eb="11">
      <t>カツヤク</t>
    </rPh>
    <rPh sb="11" eb="13">
      <t>スイシン</t>
    </rPh>
    <rPh sb="13" eb="15">
      <t>ジギョウ</t>
    </rPh>
    <rPh sb="15" eb="16">
      <t>シャ</t>
    </rPh>
    <rPh sb="20" eb="22">
      <t>ジョセイ</t>
    </rPh>
    <rPh sb="22" eb="24">
      <t>カツヤク</t>
    </rPh>
    <rPh sb="24" eb="26">
      <t>スイシン</t>
    </rPh>
    <rPh sb="26" eb="28">
      <t>センゲン</t>
    </rPh>
    <rPh sb="28" eb="30">
      <t>キギョウヒタンイ</t>
    </rPh>
    <rPh sb="32" eb="33">
      <t>テン</t>
    </rPh>
    <phoneticPr fontId="21"/>
  </si>
  <si>
    <t>配点…優秀健康経営事業所　5点、健康経営事業所認定　3点</t>
    <rPh sb="0" eb="2">
      <t>ハイテン</t>
    </rPh>
    <rPh sb="3" eb="5">
      <t>ユウシュウ</t>
    </rPh>
    <rPh sb="5" eb="7">
      <t>ケンコウ</t>
    </rPh>
    <rPh sb="7" eb="9">
      <t>ケイエイ</t>
    </rPh>
    <rPh sb="9" eb="12">
      <t>ジギョウショ</t>
    </rPh>
    <rPh sb="12" eb="13">
      <t>ギョウシャ</t>
    </rPh>
    <rPh sb="16" eb="18">
      <t>ケンコウ</t>
    </rPh>
    <rPh sb="18" eb="20">
      <t>ケイエイ</t>
    </rPh>
    <rPh sb="20" eb="23">
      <t>ジギョウショ</t>
    </rPh>
    <rPh sb="23" eb="25">
      <t>ニンテイ</t>
    </rPh>
    <rPh sb="27" eb="28">
      <t>テン</t>
    </rPh>
    <phoneticPr fontId="21"/>
  </si>
  <si>
    <t>資格取得人数及び採用人数を入力してください→</t>
    <rPh sb="0" eb="2">
      <t>シカク</t>
    </rPh>
    <rPh sb="2" eb="4">
      <t>シュトク</t>
    </rPh>
    <rPh sb="4" eb="6">
      <t>ニンズウ</t>
    </rPh>
    <rPh sb="6" eb="7">
      <t>オヨ</t>
    </rPh>
    <rPh sb="8" eb="10">
      <t>サイヨウ</t>
    </rPh>
    <rPh sb="10" eb="12">
      <t>ニンズウ</t>
    </rPh>
    <rPh sb="13" eb="15">
      <t>ニュウリョク</t>
    </rPh>
    <phoneticPr fontId="2"/>
  </si>
  <si>
    <t>配点…過去３期の１級技能士資格取得者１人につき１点、有資格者採用１人につき１点（上限5点）</t>
    <rPh sb="0" eb="2">
      <t>ハイテン</t>
    </rPh>
    <rPh sb="40" eb="42">
      <t>ジョウゲン</t>
    </rPh>
    <rPh sb="43" eb="44">
      <t>テン</t>
    </rPh>
    <phoneticPr fontId="21"/>
  </si>
  <si>
    <t>技能士育成</t>
    <rPh sb="0" eb="3">
      <t>ギノウシ</t>
    </rPh>
    <rPh sb="3" eb="5">
      <t>イクセイ</t>
    </rPh>
    <phoneticPr fontId="21"/>
  </si>
  <si>
    <t>配点…はい　5点、いいえ　0点</t>
    <rPh sb="0" eb="2">
      <t>ハイテン</t>
    </rPh>
    <phoneticPr fontId="21"/>
  </si>
  <si>
    <t>配点…はい　3点、いいえ　0点</t>
    <rPh sb="0" eb="2">
      <t>ハイテン</t>
    </rPh>
    <phoneticPr fontId="21"/>
  </si>
  <si>
    <t>配点…はい　2点、いいえ　0点</t>
    <rPh sb="0" eb="2">
      <t>ハイテン</t>
    </rPh>
    <phoneticPr fontId="21"/>
  </si>
  <si>
    <t>　　</t>
  </si>
  <si>
    <t>入力お疲れ様でした。</t>
    <rPh sb="0" eb="2">
      <t>ニュウリョク</t>
    </rPh>
    <rPh sb="3" eb="4">
      <t>ツカ</t>
    </rPh>
    <rPh sb="5" eb="6">
      <t>サマ</t>
    </rPh>
    <phoneticPr fontId="2"/>
  </si>
  <si>
    <t>配点…プラチナくるみん　30点、くるみん　20点</t>
    <rPh sb="0" eb="2">
      <t>ハイテン</t>
    </rPh>
    <rPh sb="23" eb="24">
      <t>テン</t>
    </rPh>
    <phoneticPr fontId="21"/>
  </si>
  <si>
    <t>〈診断結果〉</t>
    <rPh sb="1" eb="3">
      <t>シンダン</t>
    </rPh>
    <rPh sb="3" eb="5">
      <t>ケッカ</t>
    </rPh>
    <phoneticPr fontId="2"/>
  </si>
  <si>
    <t>集計可能な最新の期（Ａ）の全ての労働者の年間年次有給休暇の取得日数が５日以上ですか。
（１０日以上の年次有給休暇が付与される労働者を対象とする。）</t>
    <phoneticPr fontId="2"/>
  </si>
  <si>
    <t>集計可能な最新の期（Ａ）とその前期の、従業員1人当たりの年次有給休暇取得率の増加割合は何％ですか。</t>
    <rPh sb="0" eb="2">
      <t>シュウケイ</t>
    </rPh>
    <rPh sb="2" eb="4">
      <t>カノウ</t>
    </rPh>
    <rPh sb="5" eb="7">
      <t>サイシン</t>
    </rPh>
    <rPh sb="8" eb="9">
      <t>キ</t>
    </rPh>
    <rPh sb="15" eb="17">
      <t>ゼンキ</t>
    </rPh>
    <rPh sb="28" eb="30">
      <t>ネンジ</t>
    </rPh>
    <rPh sb="30" eb="32">
      <t>ユウキュウ</t>
    </rPh>
    <rPh sb="32" eb="34">
      <t>キュウカ</t>
    </rPh>
    <rPh sb="34" eb="36">
      <t>シュトク</t>
    </rPh>
    <rPh sb="36" eb="37">
      <t>リツ</t>
    </rPh>
    <rPh sb="38" eb="40">
      <t>ゾウカ</t>
    </rPh>
    <rPh sb="40" eb="42">
      <t>ワリアイ</t>
    </rPh>
    <rPh sb="43" eb="44">
      <t>ナン</t>
    </rPh>
    <phoneticPr fontId="21"/>
  </si>
  <si>
    <t>日</t>
    <rPh sb="0" eb="1">
      <t>ヒ</t>
    </rPh>
    <phoneticPr fontId="2"/>
  </si>
  <si>
    <t>集計可能な最新の期（Ａ）の年次有給休暇の取得率は、企業全体（本社が県外の場合、県内の事業所全体）で平均して何％ですか。</t>
    <rPh sb="0" eb="2">
      <t>シュウケイ</t>
    </rPh>
    <rPh sb="2" eb="4">
      <t>カノウ</t>
    </rPh>
    <rPh sb="5" eb="7">
      <t>サイシン</t>
    </rPh>
    <rPh sb="8" eb="9">
      <t>キ</t>
    </rPh>
    <rPh sb="30" eb="32">
      <t>ホンシャ</t>
    </rPh>
    <rPh sb="33" eb="35">
      <t>ケンガイ</t>
    </rPh>
    <rPh sb="36" eb="38">
      <t>バアイ</t>
    </rPh>
    <rPh sb="39" eb="41">
      <t>ケンナイ</t>
    </rPh>
    <rPh sb="42" eb="45">
      <t>ジギョウショ</t>
    </rPh>
    <rPh sb="45" eb="47">
      <t>ゼンタイ</t>
    </rPh>
    <rPh sb="53" eb="54">
      <t>ナン</t>
    </rPh>
    <phoneticPr fontId="21"/>
  </si>
  <si>
    <t>集計可能な最新の期（Ａ）の全ての労働者の年間時間外労働時間が720時間未満ですか。</t>
    <phoneticPr fontId="2"/>
  </si>
  <si>
    <t>集計可能な最新の期（Ａ）の、従業員1人当たりの年間所定外労働時間は何時間ですか。（短時間労働者を除く。）</t>
    <rPh sb="0" eb="2">
      <t>シュウケイ</t>
    </rPh>
    <rPh sb="2" eb="4">
      <t>カノウ</t>
    </rPh>
    <rPh sb="5" eb="7">
      <t>サイシン</t>
    </rPh>
    <rPh sb="8" eb="9">
      <t>キ</t>
    </rPh>
    <rPh sb="23" eb="25">
      <t>ネンカン</t>
    </rPh>
    <rPh sb="25" eb="28">
      <t>ショテイガイ</t>
    </rPh>
    <rPh sb="28" eb="30">
      <t>ロウドウ</t>
    </rPh>
    <rPh sb="30" eb="32">
      <t>ジカン</t>
    </rPh>
    <rPh sb="33" eb="34">
      <t>ナン</t>
    </rPh>
    <rPh sb="34" eb="36">
      <t>ジカン</t>
    </rPh>
    <phoneticPr fontId="21"/>
  </si>
  <si>
    <t>集計可能な最新の期（Ａ）の年間所定外労働時間</t>
    <rPh sb="15" eb="18">
      <t>ショテイガイ</t>
    </rPh>
    <phoneticPr fontId="2"/>
  </si>
  <si>
    <t>短時間労働者を除く従業員数</t>
    <rPh sb="0" eb="3">
      <t>タンジカン</t>
    </rPh>
    <rPh sb="3" eb="6">
      <t>ロウドウシャ</t>
    </rPh>
    <rPh sb="7" eb="8">
      <t>ノゾ</t>
    </rPh>
    <rPh sb="9" eb="12">
      <t>ジュウギョウイン</t>
    </rPh>
    <rPh sb="12" eb="13">
      <t>スウ</t>
    </rPh>
    <phoneticPr fontId="2"/>
  </si>
  <si>
    <t>集計可能な最新の期（Ａ）の短時間労働者を除く従業員の</t>
    <rPh sb="13" eb="16">
      <t>タンジカン</t>
    </rPh>
    <rPh sb="16" eb="19">
      <t>ロウドウシャ</t>
    </rPh>
    <rPh sb="20" eb="21">
      <t>ノゾ</t>
    </rPh>
    <rPh sb="22" eb="25">
      <t>ジュウギョウイン</t>
    </rPh>
    <phoneticPr fontId="2"/>
  </si>
  <si>
    <t>年間総実労働時間</t>
    <rPh sb="0" eb="2">
      <t>ネンカン</t>
    </rPh>
    <phoneticPr fontId="2"/>
  </si>
  <si>
    <t>（A）の短時間労働者を除く従業員数</t>
    <rPh sb="4" eb="7">
      <t>タンジカン</t>
    </rPh>
    <rPh sb="7" eb="10">
      <t>ロウドウシャ</t>
    </rPh>
    <rPh sb="11" eb="12">
      <t>ノゾ</t>
    </rPh>
    <rPh sb="13" eb="16">
      <t>ジュウギョウイン</t>
    </rPh>
    <rPh sb="16" eb="17">
      <t>スウ</t>
    </rPh>
    <phoneticPr fontId="2"/>
  </si>
  <si>
    <t>（Ａ）の前期の短時間労働者を除く従業員の年間総実労働</t>
    <phoneticPr fontId="2"/>
  </si>
  <si>
    <t>時間</t>
    <phoneticPr fontId="2"/>
  </si>
  <si>
    <t>（A）の前期の短時間労働者を除く従業員数</t>
    <rPh sb="4" eb="6">
      <t>ゼンキ</t>
    </rPh>
    <rPh sb="7" eb="10">
      <t>タンジカン</t>
    </rPh>
    <rPh sb="10" eb="13">
      <t>ロウドウシャ</t>
    </rPh>
    <rPh sb="14" eb="15">
      <t>ノゾ</t>
    </rPh>
    <rPh sb="16" eb="19">
      <t>ジュウギョウイン</t>
    </rPh>
    <rPh sb="19" eb="20">
      <t>スウ</t>
    </rPh>
    <phoneticPr fontId="2"/>
  </si>
  <si>
    <t>配点…30時間未満　20点、30時間以上60時間未満　10点、60時間以上120時間未満　5点</t>
    <rPh sb="0" eb="2">
      <t>ハイテン</t>
    </rPh>
    <rPh sb="5" eb="7">
      <t>ジカン</t>
    </rPh>
    <rPh sb="7" eb="9">
      <t>ミマン</t>
    </rPh>
    <rPh sb="12" eb="13">
      <t>テン</t>
    </rPh>
    <rPh sb="16" eb="18">
      <t>ジカン</t>
    </rPh>
    <rPh sb="22" eb="24">
      <t>ジカン</t>
    </rPh>
    <rPh sb="33" eb="35">
      <t>ジカン</t>
    </rPh>
    <rPh sb="35" eb="37">
      <t>イジョウ</t>
    </rPh>
    <rPh sb="40" eb="42">
      <t>ジカン</t>
    </rPh>
    <phoneticPr fontId="21"/>
  </si>
  <si>
    <t>配点…20%以上　20点、10%以上20%未満　10点、5％以上10%未満　5点</t>
    <rPh sb="0" eb="2">
      <t>ハイテン</t>
    </rPh>
    <rPh sb="6" eb="8">
      <t>イジョウ</t>
    </rPh>
    <rPh sb="11" eb="12">
      <t>テン</t>
    </rPh>
    <rPh sb="30" eb="32">
      <t>イジョウ</t>
    </rPh>
    <phoneticPr fontId="21"/>
  </si>
  <si>
    <t>配点…10%以上　20点、5%以上10%未満　10点、1%以上5%未満　5点</t>
    <rPh sb="0" eb="2">
      <t>ハイテン</t>
    </rPh>
    <rPh sb="6" eb="8">
      <t>イジョウ</t>
    </rPh>
    <rPh sb="11" eb="12">
      <t>テン</t>
    </rPh>
    <rPh sb="29" eb="31">
      <t>イジョウ</t>
    </rPh>
    <phoneticPr fontId="21"/>
  </si>
  <si>
    <t>○応募要件…「１の得点」、「３の得点」が各５点以上、かつ合計点が７０点以上</t>
    <rPh sb="1" eb="3">
      <t>オウボ</t>
    </rPh>
    <rPh sb="3" eb="5">
      <t>ヨウケン</t>
    </rPh>
    <rPh sb="9" eb="11">
      <t>トクテン</t>
    </rPh>
    <rPh sb="16" eb="18">
      <t>トクテン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</si>
</sst>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32" x14ac:knownFonts="1">
    <font>
      <sz val="11"/>
      <color theme="1"/>
      <name val="ＭＳ Ｐゴシック"/>
      <family val="2"/>
      <charset val="128"/>
      <scheme val="minor"/>
    </font>
    <font>
      <sz val="11"/>
      <color theme="1"/>
      <name val="ＤＨＰ平成ゴシックW5"/>
      <family val="3"/>
      <charset val="128"/>
    </font>
    <font>
      <sz val="6"/>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ＤＨＰ平成ゴシックW5"/>
      <family val="3"/>
      <charset val="128"/>
    </font>
    <font>
      <sz val="11"/>
      <color theme="1"/>
      <name val="ＭＳ Ｐゴシック"/>
      <family val="2"/>
      <charset val="128"/>
      <scheme val="minor"/>
    </font>
    <font>
      <sz val="9"/>
      <name val="ＤＨＰ平成ゴシックW5"/>
      <family val="3"/>
      <charset val="128"/>
    </font>
    <font>
      <sz val="14"/>
      <color theme="1"/>
      <name val="ＤＨＰ平成ゴシックW5"/>
      <family val="3"/>
      <charset val="128"/>
    </font>
    <font>
      <b/>
      <sz val="11"/>
      <color theme="1"/>
      <name val="ＤＨＰ平成ゴシックW5"/>
      <family val="3"/>
      <charset val="128"/>
    </font>
    <font>
      <i/>
      <sz val="11"/>
      <color theme="1"/>
      <name val="ＤＨＰ平成ゴシックW5"/>
      <family val="3"/>
      <charset val="128"/>
    </font>
    <font>
      <b/>
      <sz val="20"/>
      <name val="ＤＨＰ平成ゴシックW5"/>
      <family val="3"/>
      <charset val="128"/>
    </font>
    <font>
      <u/>
      <sz val="16"/>
      <color theme="3" tint="0.39997558519241921"/>
      <name val="ＤＨＰ平成ゴシックW5"/>
      <family val="3"/>
      <charset val="128"/>
    </font>
    <font>
      <b/>
      <sz val="18"/>
      <name val="ＤＨＰ平成ゴシックW5"/>
      <family val="3"/>
      <charset val="128"/>
    </font>
    <font>
      <b/>
      <sz val="14"/>
      <name val="ＤＨＰ平成ゴシックW5"/>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00"/>
        <bgColor indexed="64"/>
      </patternFill>
    </fill>
    <fill>
      <patternFill patternType="solid">
        <fgColor theme="8" tint="0.39997558519241921"/>
        <bgColor indexed="64"/>
      </patternFill>
    </fill>
    <fill>
      <patternFill patternType="solid">
        <fgColor theme="0"/>
        <bgColor indexed="64"/>
      </patternFill>
    </fill>
    <fill>
      <patternFill patternType="solid">
        <fgColor theme="5" tint="0.79998168889431442"/>
        <bgColor indexed="64"/>
      </patternFill>
    </fill>
    <fill>
      <patternFill patternType="solid">
        <fgColor theme="5"/>
        <bgColor indexed="64"/>
      </patternFill>
    </fill>
    <fill>
      <patternFill patternType="gray125">
        <bgColor theme="0"/>
      </patternFill>
    </fill>
    <fill>
      <patternFill patternType="gray0625">
        <bgColor theme="0"/>
      </patternFill>
    </fill>
    <fill>
      <patternFill patternType="gray0625"/>
    </fill>
  </fills>
  <borders count="2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slantDashDot">
        <color indexed="64"/>
      </left>
      <right/>
      <top style="slantDashDot">
        <color indexed="64"/>
      </top>
      <bottom style="slantDashDot">
        <color indexed="64"/>
      </bottom>
      <diagonal/>
    </border>
    <border>
      <left/>
      <right/>
      <top style="slantDashDot">
        <color indexed="64"/>
      </top>
      <bottom style="slantDashDot">
        <color indexed="64"/>
      </bottom>
      <diagonal/>
    </border>
    <border>
      <left/>
      <right style="slantDashDot">
        <color indexed="64"/>
      </right>
      <top style="slantDashDot">
        <color indexed="64"/>
      </top>
      <bottom style="slantDashDot">
        <color indexed="64"/>
      </bottom>
      <diagonal/>
    </border>
    <border>
      <left style="double">
        <color indexed="64"/>
      </left>
      <right style="double">
        <color indexed="64"/>
      </right>
      <top style="double">
        <color indexed="64"/>
      </top>
      <bottom style="double">
        <color indexed="64"/>
      </bottom>
      <diagonal/>
    </border>
    <border>
      <left style="double">
        <color auto="1"/>
      </left>
      <right style="double">
        <color auto="1"/>
      </right>
      <top style="double">
        <color auto="1"/>
      </top>
      <bottom/>
      <diagonal/>
    </border>
    <border>
      <left style="double">
        <color auto="1"/>
      </left>
      <right style="double">
        <color auto="1"/>
      </right>
      <top/>
      <bottom style="double">
        <color auto="1"/>
      </bottom>
      <diagonal/>
    </border>
    <border>
      <left/>
      <right style="slantDashDot">
        <color auto="1"/>
      </right>
      <top/>
      <bottom/>
      <diagonal/>
    </border>
    <border>
      <left style="slantDashDot">
        <color auto="1"/>
      </left>
      <right/>
      <top/>
      <bottom/>
      <diagonal/>
    </border>
    <border>
      <left/>
      <right style="slantDashDot">
        <color auto="1"/>
      </right>
      <top style="thin">
        <color indexed="64"/>
      </top>
      <bottom style="thin">
        <color indexed="64"/>
      </bottom>
      <diagonal/>
    </border>
    <border>
      <left style="slantDashDot">
        <color auto="1"/>
      </left>
      <right/>
      <top style="thin">
        <color indexed="64"/>
      </top>
      <bottom style="thin">
        <color indexed="64"/>
      </bottom>
      <diagonal/>
    </border>
    <border>
      <left/>
      <right style="double">
        <color indexed="64"/>
      </right>
      <top style="medium">
        <color indexed="64"/>
      </top>
      <bottom style="medium">
        <color indexed="64"/>
      </bottom>
      <diagonal/>
    </border>
  </borders>
  <cellStyleXfs count="44">
    <xf numFmtId="0" fontId="0" fillId="0" borderId="0">
      <alignment vertical="center"/>
    </xf>
    <xf numFmtId="0" fontId="3"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3"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0" fillId="4" borderId="0" applyNumberFormat="0" applyBorder="0" applyAlignment="0" applyProtection="0">
      <alignment vertical="center"/>
    </xf>
    <xf numFmtId="38" fontId="23" fillId="0" borderId="0" applyFont="0" applyFill="0" applyBorder="0" applyAlignment="0" applyProtection="0">
      <alignment vertical="center"/>
    </xf>
  </cellStyleXfs>
  <cellXfs count="103">
    <xf numFmtId="0" fontId="0" fillId="0" borderId="0" xfId="0">
      <alignment vertical="center"/>
    </xf>
    <xf numFmtId="0" fontId="1" fillId="0" borderId="0" xfId="0" applyFont="1">
      <alignment vertical="center"/>
    </xf>
    <xf numFmtId="0" fontId="22" fillId="25" borderId="11" xfId="1" applyFont="1" applyFill="1" applyBorder="1" applyAlignment="1">
      <alignment vertical="center"/>
    </xf>
    <xf numFmtId="0" fontId="22" fillId="24" borderId="12" xfId="1" applyFont="1" applyFill="1" applyBorder="1" applyAlignment="1">
      <alignment horizontal="left" vertical="center"/>
    </xf>
    <xf numFmtId="0" fontId="22" fillId="24" borderId="11" xfId="1" applyFont="1" applyFill="1" applyBorder="1" applyAlignment="1">
      <alignment horizontal="left" vertical="center"/>
    </xf>
    <xf numFmtId="0" fontId="22" fillId="24" borderId="15" xfId="1" applyFont="1" applyFill="1" applyBorder="1" applyAlignment="1">
      <alignment horizontal="left" vertical="center"/>
    </xf>
    <xf numFmtId="0" fontId="1" fillId="0" borderId="0" xfId="0" applyFont="1" applyBorder="1">
      <alignment vertical="center"/>
    </xf>
    <xf numFmtId="0" fontId="1" fillId="29" borderId="0" xfId="0" applyFont="1" applyFill="1">
      <alignment vertical="center"/>
    </xf>
    <xf numFmtId="0" fontId="1" fillId="29" borderId="0" xfId="0" applyFont="1" applyFill="1" applyAlignment="1">
      <alignment horizontal="center" vertical="center"/>
    </xf>
    <xf numFmtId="0" fontId="22" fillId="29" borderId="13" xfId="1" applyFont="1" applyFill="1" applyBorder="1" applyAlignment="1">
      <alignment horizontal="left" vertical="center" indent="1"/>
    </xf>
    <xf numFmtId="0" fontId="22" fillId="29" borderId="13" xfId="1" applyFont="1" applyFill="1" applyBorder="1" applyAlignment="1">
      <alignment vertical="center"/>
    </xf>
    <xf numFmtId="0" fontId="22" fillId="29" borderId="0" xfId="1" applyFont="1" applyFill="1" applyBorder="1" applyAlignment="1">
      <alignment horizontal="left" vertical="center" indent="1"/>
    </xf>
    <xf numFmtId="0" fontId="22" fillId="29" borderId="0" xfId="1" applyFont="1" applyFill="1" applyBorder="1" applyAlignment="1">
      <alignment vertical="center"/>
    </xf>
    <xf numFmtId="0" fontId="22" fillId="29" borderId="14" xfId="1" applyFont="1" applyFill="1" applyBorder="1" applyAlignment="1">
      <alignment horizontal="left" vertical="center" indent="1"/>
    </xf>
    <xf numFmtId="0" fontId="22" fillId="29" borderId="14" xfId="1" applyFont="1" applyFill="1" applyBorder="1" applyAlignment="1">
      <alignment vertical="center" wrapText="1"/>
    </xf>
    <xf numFmtId="0" fontId="22" fillId="29" borderId="14" xfId="1" applyFont="1" applyFill="1" applyBorder="1" applyAlignment="1">
      <alignment vertical="center"/>
    </xf>
    <xf numFmtId="0" fontId="22" fillId="29" borderId="0" xfId="1" applyFont="1" applyFill="1" applyBorder="1" applyAlignment="1">
      <alignment horizontal="center" vertical="center"/>
    </xf>
    <xf numFmtId="0" fontId="22" fillId="29" borderId="14" xfId="1" applyFont="1" applyFill="1" applyBorder="1" applyAlignment="1">
      <alignment horizontal="center" vertical="center"/>
    </xf>
    <xf numFmtId="0" fontId="22" fillId="29" borderId="14" xfId="1" applyFont="1" applyFill="1" applyBorder="1" applyAlignment="1">
      <alignment vertical="top"/>
    </xf>
    <xf numFmtId="176" fontId="1" fillId="29" borderId="14" xfId="0" applyNumberFormat="1" applyFont="1" applyFill="1" applyBorder="1">
      <alignment vertical="center"/>
    </xf>
    <xf numFmtId="0" fontId="26" fillId="26" borderId="10" xfId="0" applyFont="1" applyFill="1" applyBorder="1" applyAlignment="1">
      <alignment horizontal="center" vertical="center"/>
    </xf>
    <xf numFmtId="0" fontId="22" fillId="29" borderId="0" xfId="1" applyFont="1" applyFill="1" applyBorder="1" applyAlignment="1">
      <alignment horizontal="right" vertical="center"/>
    </xf>
    <xf numFmtId="0" fontId="1" fillId="29" borderId="13" xfId="0" applyFont="1" applyFill="1" applyBorder="1">
      <alignment vertical="center"/>
    </xf>
    <xf numFmtId="0" fontId="1" fillId="29" borderId="14" xfId="0" applyFont="1" applyFill="1" applyBorder="1">
      <alignment vertical="center"/>
    </xf>
    <xf numFmtId="0" fontId="22" fillId="29" borderId="13" xfId="1" applyFont="1" applyFill="1" applyBorder="1" applyAlignment="1">
      <alignment horizontal="right" vertical="center" indent="1"/>
    </xf>
    <xf numFmtId="176" fontId="27" fillId="30" borderId="14" xfId="0" applyNumberFormat="1" applyFont="1" applyFill="1" applyBorder="1" applyAlignment="1">
      <alignment horizontal="center" vertical="center"/>
    </xf>
    <xf numFmtId="0" fontId="22" fillId="27" borderId="10" xfId="1" applyFont="1" applyFill="1" applyBorder="1" applyAlignment="1">
      <alignment horizontal="center" vertical="center"/>
    </xf>
    <xf numFmtId="0" fontId="22" fillId="27" borderId="10" xfId="1" quotePrefix="1" applyFont="1" applyFill="1" applyBorder="1" applyAlignment="1">
      <alignment horizontal="center" vertical="center"/>
    </xf>
    <xf numFmtId="0" fontId="24" fillId="29" borderId="0" xfId="1" applyFont="1" applyFill="1" applyBorder="1" applyAlignment="1">
      <alignment horizontal="right" vertical="top"/>
    </xf>
    <xf numFmtId="0" fontId="22" fillId="0" borderId="0" xfId="1" applyFont="1" applyFill="1" applyBorder="1" applyAlignment="1">
      <alignment vertical="center" wrapText="1"/>
    </xf>
    <xf numFmtId="0" fontId="22" fillId="0" borderId="0" xfId="1" applyFont="1" applyFill="1" applyBorder="1" applyAlignment="1">
      <alignment horizontal="left" vertical="center" wrapText="1"/>
    </xf>
    <xf numFmtId="0" fontId="1" fillId="30" borderId="0" xfId="0" applyFont="1" applyFill="1">
      <alignment vertical="center"/>
    </xf>
    <xf numFmtId="0" fontId="1" fillId="28" borderId="0" xfId="0" applyFont="1" applyFill="1">
      <alignment vertical="center"/>
    </xf>
    <xf numFmtId="0" fontId="1" fillId="0" borderId="13" xfId="0" applyFont="1" applyBorder="1">
      <alignment vertical="center"/>
    </xf>
    <xf numFmtId="0" fontId="22" fillId="29" borderId="0" xfId="1" applyFont="1" applyFill="1" applyBorder="1" applyAlignment="1">
      <alignment horizontal="right" vertical="center" indent="1"/>
    </xf>
    <xf numFmtId="0" fontId="1" fillId="29" borderId="0" xfId="0" applyFont="1" applyFill="1" applyBorder="1">
      <alignment vertical="center"/>
    </xf>
    <xf numFmtId="0" fontId="1" fillId="0" borderId="14" xfId="0" applyFont="1" applyBorder="1">
      <alignment vertical="center"/>
    </xf>
    <xf numFmtId="38" fontId="26" fillId="26" borderId="10" xfId="0" applyNumberFormat="1" applyFont="1" applyFill="1" applyBorder="1" applyAlignment="1">
      <alignment horizontal="center" vertical="center"/>
    </xf>
    <xf numFmtId="0" fontId="1" fillId="29" borderId="24" xfId="0" applyFont="1" applyFill="1" applyBorder="1">
      <alignment vertical="center"/>
    </xf>
    <xf numFmtId="0" fontId="1" fillId="29" borderId="25" xfId="0" applyFont="1" applyFill="1" applyBorder="1">
      <alignment vertical="center"/>
    </xf>
    <xf numFmtId="0" fontId="22" fillId="0" borderId="24" xfId="1" applyFont="1" applyFill="1" applyBorder="1" applyAlignment="1">
      <alignment horizontal="left" vertical="center"/>
    </xf>
    <xf numFmtId="0" fontId="22" fillId="29" borderId="24" xfId="1" applyFont="1" applyFill="1" applyBorder="1" applyAlignment="1">
      <alignment vertical="center"/>
    </xf>
    <xf numFmtId="0" fontId="24" fillId="29" borderId="24" xfId="1" applyFont="1" applyFill="1" applyBorder="1" applyAlignment="1">
      <alignment horizontal="right" vertical="top"/>
    </xf>
    <xf numFmtId="0" fontId="22" fillId="29" borderId="25" xfId="1" applyFont="1" applyFill="1" applyBorder="1" applyAlignment="1">
      <alignment vertical="center"/>
    </xf>
    <xf numFmtId="0" fontId="22" fillId="0" borderId="24" xfId="1" applyFont="1" applyFill="1" applyBorder="1" applyAlignment="1">
      <alignment vertical="center"/>
    </xf>
    <xf numFmtId="0" fontId="22" fillId="0" borderId="24" xfId="1" applyFont="1" applyFill="1" applyBorder="1" applyAlignment="1">
      <alignment vertical="center" wrapText="1"/>
    </xf>
    <xf numFmtId="0" fontId="1" fillId="0" borderId="24" xfId="0" applyFont="1" applyBorder="1">
      <alignment vertical="center"/>
    </xf>
    <xf numFmtId="0" fontId="22" fillId="0" borderId="24" xfId="1" applyFont="1" applyFill="1" applyBorder="1" applyAlignment="1">
      <alignment horizontal="left" vertical="center" wrapText="1"/>
    </xf>
    <xf numFmtId="0" fontId="24" fillId="29" borderId="24" xfId="1" applyFont="1" applyFill="1" applyBorder="1" applyAlignment="1">
      <alignment horizontal="left" vertical="top" wrapText="1"/>
    </xf>
    <xf numFmtId="0" fontId="1" fillId="0" borderId="25" xfId="0" applyFont="1" applyBorder="1">
      <alignment vertical="center"/>
    </xf>
    <xf numFmtId="0" fontId="1" fillId="26" borderId="22" xfId="0" applyFont="1" applyFill="1" applyBorder="1" applyAlignment="1">
      <alignment horizontal="center" vertical="center"/>
    </xf>
    <xf numFmtId="0" fontId="1" fillId="26" borderId="23" xfId="0" applyFont="1" applyFill="1" applyBorder="1" applyAlignment="1">
      <alignment horizontal="center" vertical="center"/>
    </xf>
    <xf numFmtId="0" fontId="22" fillId="30" borderId="0" xfId="1" applyFont="1" applyFill="1" applyBorder="1" applyAlignment="1">
      <alignment vertical="center" wrapText="1"/>
    </xf>
    <xf numFmtId="0" fontId="1" fillId="30" borderId="0" xfId="0" applyFont="1" applyFill="1" applyBorder="1">
      <alignment vertical="center"/>
    </xf>
    <xf numFmtId="0" fontId="29" fillId="30" borderId="0" xfId="0" applyFont="1" applyFill="1">
      <alignment vertical="center"/>
    </xf>
    <xf numFmtId="38" fontId="22" fillId="25" borderId="11" xfId="43" applyFont="1" applyFill="1" applyBorder="1" applyAlignment="1" applyProtection="1">
      <alignment horizontal="center" vertical="center"/>
      <protection locked="0"/>
    </xf>
    <xf numFmtId="38" fontId="22" fillId="25" borderId="11" xfId="43" applyFont="1" applyFill="1" applyBorder="1" applyAlignment="1" applyProtection="1">
      <alignment horizontal="center" vertical="center" wrapText="1"/>
      <protection locked="0"/>
    </xf>
    <xf numFmtId="38" fontId="24" fillId="25" borderId="11" xfId="43" applyFont="1" applyFill="1" applyBorder="1" applyAlignment="1" applyProtection="1">
      <alignment horizontal="center" vertical="center" wrapText="1"/>
      <protection locked="0"/>
    </xf>
    <xf numFmtId="38" fontId="22" fillId="25" borderId="14" xfId="43" applyFont="1" applyFill="1" applyBorder="1" applyAlignment="1" applyProtection="1">
      <alignment horizontal="center" vertical="center" wrapText="1"/>
      <protection locked="0"/>
    </xf>
    <xf numFmtId="38" fontId="22" fillId="25" borderId="11" xfId="43" applyFont="1" applyFill="1" applyBorder="1" applyAlignment="1" applyProtection="1">
      <alignment vertical="center"/>
      <protection locked="0"/>
    </xf>
    <xf numFmtId="38" fontId="22" fillId="25" borderId="14" xfId="43" applyFont="1" applyFill="1" applyBorder="1" applyAlignment="1" applyProtection="1">
      <alignment vertical="center"/>
      <protection locked="0"/>
    </xf>
    <xf numFmtId="0" fontId="29" fillId="30" borderId="0" xfId="0" applyFont="1" applyFill="1" applyAlignment="1">
      <alignment vertical="top" wrapText="1"/>
    </xf>
    <xf numFmtId="0" fontId="1" fillId="30" borderId="0" xfId="0" applyFont="1" applyFill="1" applyAlignment="1">
      <alignment horizontal="right" vertical="center"/>
    </xf>
    <xf numFmtId="0" fontId="30" fillId="31" borderId="21" xfId="0" applyFont="1" applyFill="1" applyBorder="1" applyAlignment="1">
      <alignment horizontal="center" vertical="center"/>
    </xf>
    <xf numFmtId="0" fontId="22" fillId="30" borderId="0" xfId="0" applyFont="1" applyFill="1" applyAlignment="1">
      <alignment vertical="top"/>
    </xf>
    <xf numFmtId="0" fontId="28" fillId="0" borderId="17" xfId="0" applyFont="1" applyFill="1" applyBorder="1" applyAlignment="1">
      <alignment horizontal="center" vertical="center"/>
    </xf>
    <xf numFmtId="0" fontId="1" fillId="0" borderId="28" xfId="0" applyFont="1" applyBorder="1">
      <alignment vertical="center"/>
    </xf>
    <xf numFmtId="38" fontId="22" fillId="0" borderId="11" xfId="43" applyFont="1" applyFill="1" applyBorder="1" applyAlignment="1" applyProtection="1">
      <alignment vertical="center"/>
    </xf>
    <xf numFmtId="0" fontId="22" fillId="32" borderId="12" xfId="1" applyFont="1" applyFill="1" applyBorder="1" applyAlignment="1">
      <alignment horizontal="left" vertical="center" indent="1"/>
    </xf>
    <xf numFmtId="0" fontId="22" fillId="32" borderId="11" xfId="1" applyFont="1" applyFill="1" applyBorder="1" applyAlignment="1">
      <alignment horizontal="left" vertical="center" indent="1"/>
    </xf>
    <xf numFmtId="0" fontId="22" fillId="1" borderId="11" xfId="1" applyFont="1" applyFill="1" applyBorder="1" applyAlignment="1">
      <alignment vertical="center"/>
    </xf>
    <xf numFmtId="0" fontId="22" fillId="1" borderId="26" xfId="1" applyFont="1" applyFill="1" applyBorder="1" applyAlignment="1">
      <alignment vertical="center"/>
    </xf>
    <xf numFmtId="0" fontId="22" fillId="1" borderId="27" xfId="1" applyFont="1" applyFill="1" applyBorder="1" applyAlignment="1">
      <alignment horizontal="right" vertical="center"/>
    </xf>
    <xf numFmtId="0" fontId="22" fillId="33" borderId="12" xfId="1" applyFont="1" applyFill="1" applyBorder="1" applyAlignment="1">
      <alignment horizontal="left" vertical="center" indent="1"/>
    </xf>
    <xf numFmtId="0" fontId="22" fillId="33" borderId="11" xfId="1" applyFont="1" applyFill="1" applyBorder="1" applyAlignment="1">
      <alignment horizontal="left" vertical="center" indent="1"/>
    </xf>
    <xf numFmtId="0" fontId="22" fillId="34" borderId="11" xfId="1" applyFont="1" applyFill="1" applyBorder="1" applyAlignment="1">
      <alignment vertical="center"/>
    </xf>
    <xf numFmtId="0" fontId="22" fillId="34" borderId="26" xfId="1" applyFont="1" applyFill="1" applyBorder="1" applyAlignment="1">
      <alignment vertical="center"/>
    </xf>
    <xf numFmtId="0" fontId="22" fillId="34" borderId="27" xfId="1" applyFont="1" applyFill="1" applyBorder="1" applyAlignment="1">
      <alignment horizontal="right" vertical="center"/>
    </xf>
    <xf numFmtId="0" fontId="22" fillId="0" borderId="12" xfId="1" applyFont="1" applyFill="1" applyBorder="1" applyAlignment="1">
      <alignment vertical="center" wrapText="1"/>
    </xf>
    <xf numFmtId="0" fontId="22" fillId="0" borderId="11" xfId="1" applyFont="1" applyFill="1" applyBorder="1" applyAlignment="1">
      <alignment vertical="center" wrapText="1"/>
    </xf>
    <xf numFmtId="0" fontId="22" fillId="0" borderId="15" xfId="1" applyFont="1" applyFill="1" applyBorder="1" applyAlignment="1">
      <alignment vertical="center" wrapText="1"/>
    </xf>
    <xf numFmtId="0" fontId="22" fillId="0" borderId="10" xfId="1" applyFont="1" applyFill="1" applyBorder="1" applyAlignment="1">
      <alignment vertical="center" wrapText="1"/>
    </xf>
    <xf numFmtId="0" fontId="22" fillId="0" borderId="10" xfId="1" applyFont="1" applyFill="1" applyBorder="1" applyAlignment="1">
      <alignment vertical="center"/>
    </xf>
    <xf numFmtId="0" fontId="22" fillId="0" borderId="12" xfId="1" applyFont="1" applyFill="1" applyBorder="1" applyAlignment="1">
      <alignment vertical="center"/>
    </xf>
    <xf numFmtId="0" fontId="22" fillId="0" borderId="10" xfId="1" applyFont="1" applyFill="1" applyBorder="1" applyAlignment="1">
      <alignment horizontal="left" vertical="center" wrapText="1"/>
    </xf>
    <xf numFmtId="0" fontId="22" fillId="0" borderId="12" xfId="1" applyFont="1" applyFill="1" applyBorder="1" applyAlignment="1">
      <alignment horizontal="left" vertical="center" wrapText="1"/>
    </xf>
    <xf numFmtId="0" fontId="22" fillId="0" borderId="11" xfId="1" applyFont="1" applyFill="1" applyBorder="1" applyAlignment="1">
      <alignment vertical="center"/>
    </xf>
    <xf numFmtId="0" fontId="22" fillId="0" borderId="15" xfId="1" applyFont="1" applyFill="1" applyBorder="1" applyAlignment="1">
      <alignment vertical="center"/>
    </xf>
    <xf numFmtId="0" fontId="24" fillId="29" borderId="13" xfId="1" applyFont="1" applyFill="1" applyBorder="1" applyAlignment="1">
      <alignment horizontal="right" vertical="top"/>
    </xf>
    <xf numFmtId="0" fontId="24" fillId="29" borderId="13" xfId="1" applyFont="1" applyFill="1" applyBorder="1" applyAlignment="1">
      <alignment horizontal="left" vertical="top" wrapText="1"/>
    </xf>
    <xf numFmtId="0" fontId="25" fillId="27" borderId="18" xfId="0" applyFont="1" applyFill="1" applyBorder="1" applyAlignment="1">
      <alignment horizontal="center" vertical="center"/>
    </xf>
    <xf numFmtId="0" fontId="25" fillId="27" borderId="19" xfId="0" applyFont="1" applyFill="1" applyBorder="1" applyAlignment="1">
      <alignment horizontal="center" vertical="center"/>
    </xf>
    <xf numFmtId="0" fontId="25" fillId="27" borderId="20" xfId="0" applyFont="1" applyFill="1" applyBorder="1" applyAlignment="1">
      <alignment horizontal="center" vertical="center"/>
    </xf>
    <xf numFmtId="0" fontId="22" fillId="29" borderId="10" xfId="1" applyFont="1" applyFill="1" applyBorder="1" applyAlignment="1">
      <alignment vertical="center" wrapText="1"/>
    </xf>
    <xf numFmtId="0" fontId="22" fillId="29" borderId="10" xfId="1" applyFont="1" applyFill="1" applyBorder="1" applyAlignment="1">
      <alignment vertical="center"/>
    </xf>
    <xf numFmtId="0" fontId="22" fillId="29" borderId="12" xfId="1" applyFont="1" applyFill="1" applyBorder="1" applyAlignment="1">
      <alignment vertical="center"/>
    </xf>
    <xf numFmtId="38" fontId="22" fillId="25" borderId="13" xfId="43" applyFont="1" applyFill="1" applyBorder="1" applyAlignment="1" applyProtection="1">
      <alignment horizontal="right" vertical="center"/>
      <protection locked="0"/>
    </xf>
    <xf numFmtId="38" fontId="22" fillId="25" borderId="14" xfId="43" applyFont="1" applyFill="1" applyBorder="1" applyAlignment="1" applyProtection="1">
      <alignment horizontal="right" vertical="center"/>
      <protection locked="0"/>
    </xf>
    <xf numFmtId="0" fontId="22" fillId="29" borderId="13" xfId="1" applyFont="1" applyFill="1" applyBorder="1" applyAlignment="1">
      <alignment vertical="center"/>
    </xf>
    <xf numFmtId="0" fontId="22" fillId="29" borderId="0" xfId="1" applyFont="1" applyFill="1" applyBorder="1" applyAlignment="1">
      <alignment vertical="center"/>
    </xf>
    <xf numFmtId="0" fontId="29" fillId="30" borderId="0" xfId="0" applyFont="1" applyFill="1" applyAlignment="1">
      <alignment vertical="top" wrapText="1"/>
    </xf>
    <xf numFmtId="0" fontId="31" fillId="0" borderId="16" xfId="0" applyFont="1" applyFill="1" applyBorder="1" applyAlignment="1">
      <alignment horizontal="center" vertical="center"/>
    </xf>
    <xf numFmtId="0" fontId="31" fillId="0" borderId="17" xfId="0" applyFont="1" applyFill="1" applyBorder="1" applyAlignment="1">
      <alignment horizontal="center" vertical="center"/>
    </xf>
  </cellXfs>
  <cellStyles count="44">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xfId="43" builtinId="6"/>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1"/>
    <cellStyle name="良い 2" xfId="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32"/>
  <sheetViews>
    <sheetView showGridLines="0" tabSelected="1" zoomScaleNormal="100" zoomScaleSheetLayoutView="100" workbookViewId="0">
      <pane ySplit="7" topLeftCell="A8" activePane="bottomLeft" state="frozen"/>
      <selection pane="bottomLeft" activeCell="H11" sqref="H11:H12"/>
    </sheetView>
  </sheetViews>
  <sheetFormatPr defaultRowHeight="15" x14ac:dyDescent="0.15"/>
  <cols>
    <col min="1" max="1" width="9" style="7" customWidth="1"/>
    <col min="2" max="9" width="9" style="1"/>
    <col min="10" max="11" width="0.625" style="1" customWidth="1"/>
    <col min="12" max="12" width="14.875" style="1" bestFit="1" customWidth="1"/>
    <col min="13" max="13" width="9" style="7" customWidth="1"/>
    <col min="14" max="29" width="9" style="7"/>
    <col min="30" max="16384" width="9" style="1"/>
  </cols>
  <sheetData>
    <row r="1" spans="1:30" ht="15.75" thickBot="1" x14ac:dyDescent="0.2">
      <c r="A1" s="32"/>
      <c r="B1" s="32"/>
      <c r="C1" s="32"/>
      <c r="D1" s="32"/>
      <c r="E1" s="32"/>
      <c r="F1" s="32"/>
      <c r="G1" s="32"/>
      <c r="H1" s="32"/>
      <c r="I1" s="32"/>
      <c r="J1" s="32"/>
      <c r="K1" s="32"/>
      <c r="L1" s="32"/>
      <c r="M1" s="32"/>
    </row>
    <row r="2" spans="1:30" ht="30" customHeight="1" thickBot="1" x14ac:dyDescent="0.2">
      <c r="A2" s="32"/>
      <c r="B2" s="90" t="s">
        <v>61</v>
      </c>
      <c r="C2" s="91"/>
      <c r="D2" s="91"/>
      <c r="E2" s="91"/>
      <c r="F2" s="91"/>
      <c r="G2" s="91"/>
      <c r="H2" s="91"/>
      <c r="I2" s="91"/>
      <c r="J2" s="91"/>
      <c r="K2" s="91"/>
      <c r="L2" s="92"/>
      <c r="M2" s="32"/>
    </row>
    <row r="3" spans="1:30" x14ac:dyDescent="0.15">
      <c r="A3" s="32"/>
      <c r="B3" s="7"/>
      <c r="C3" s="7"/>
      <c r="D3" s="7"/>
      <c r="E3" s="7"/>
      <c r="F3" s="7"/>
      <c r="G3" s="7"/>
      <c r="H3" s="7"/>
      <c r="I3" s="7"/>
      <c r="J3" s="7"/>
      <c r="K3" s="7"/>
      <c r="L3" s="7"/>
      <c r="M3" s="32"/>
    </row>
    <row r="4" spans="1:30" x14ac:dyDescent="0.15">
      <c r="A4" s="32"/>
      <c r="C4" s="2"/>
      <c r="D4" s="7" t="s">
        <v>22</v>
      </c>
      <c r="E4" s="7"/>
      <c r="F4" s="7"/>
      <c r="G4" s="7"/>
      <c r="H4" s="7"/>
      <c r="I4" s="7"/>
      <c r="J4" s="7"/>
      <c r="K4" s="7"/>
      <c r="L4" s="7"/>
      <c r="M4" s="32"/>
      <c r="AD4" s="7"/>
    </row>
    <row r="5" spans="1:30" ht="15.75" thickBot="1" x14ac:dyDescent="0.2">
      <c r="A5" s="32"/>
      <c r="C5" s="7"/>
      <c r="D5" s="7"/>
      <c r="E5" s="7"/>
      <c r="F5" s="7"/>
      <c r="G5" s="7"/>
      <c r="H5" s="7"/>
      <c r="I5" s="7"/>
      <c r="J5" s="7"/>
      <c r="K5" s="7"/>
      <c r="M5" s="32"/>
      <c r="O5" s="1"/>
      <c r="AD5" s="7"/>
    </row>
    <row r="6" spans="1:30" ht="15.75" thickTop="1" x14ac:dyDescent="0.15">
      <c r="A6" s="32"/>
      <c r="C6" s="7"/>
      <c r="D6" s="7"/>
      <c r="E6" s="7"/>
      <c r="F6" s="7"/>
      <c r="G6" s="7"/>
      <c r="H6" s="7"/>
      <c r="I6" s="7"/>
      <c r="J6" s="7"/>
      <c r="K6" s="7"/>
      <c r="L6" s="50" t="s">
        <v>18</v>
      </c>
      <c r="M6" s="32"/>
      <c r="O6" s="1"/>
    </row>
    <row r="7" spans="1:30" ht="15.75" thickBot="1" x14ac:dyDescent="0.2">
      <c r="A7" s="32"/>
      <c r="B7" s="7"/>
      <c r="C7" s="7"/>
      <c r="D7" s="7"/>
      <c r="E7" s="7"/>
      <c r="F7" s="7"/>
      <c r="G7" s="7"/>
      <c r="H7" s="7"/>
      <c r="I7" s="7"/>
      <c r="J7" s="7"/>
      <c r="K7" s="7"/>
      <c r="L7" s="51" t="s">
        <v>16</v>
      </c>
      <c r="M7" s="32"/>
    </row>
    <row r="8" spans="1:30" ht="15.75" thickTop="1" x14ac:dyDescent="0.15">
      <c r="A8" s="32"/>
      <c r="B8" s="3" t="s">
        <v>0</v>
      </c>
      <c r="C8" s="4"/>
      <c r="D8" s="4"/>
      <c r="E8" s="4"/>
      <c r="F8" s="4"/>
      <c r="G8" s="4"/>
      <c r="H8" s="4"/>
      <c r="I8" s="5"/>
      <c r="J8" s="38"/>
      <c r="K8" s="39"/>
      <c r="M8" s="32"/>
    </row>
    <row r="9" spans="1:30" x14ac:dyDescent="0.15">
      <c r="A9" s="32"/>
      <c r="B9" s="7"/>
      <c r="C9" s="7"/>
      <c r="D9" s="7"/>
      <c r="E9" s="7"/>
      <c r="F9" s="7"/>
      <c r="G9" s="7"/>
      <c r="H9" s="7"/>
      <c r="I9" s="7"/>
      <c r="J9" s="38"/>
      <c r="K9" s="39"/>
      <c r="M9" s="32"/>
    </row>
    <row r="10" spans="1:30" ht="30" customHeight="1" x14ac:dyDescent="0.15">
      <c r="A10" s="32"/>
      <c r="B10" s="26" t="s">
        <v>1</v>
      </c>
      <c r="C10" s="93" t="s">
        <v>14</v>
      </c>
      <c r="D10" s="94"/>
      <c r="E10" s="94"/>
      <c r="F10" s="94"/>
      <c r="G10" s="94"/>
      <c r="H10" s="95"/>
      <c r="I10" s="94"/>
      <c r="J10" s="40"/>
      <c r="K10" s="39"/>
      <c r="L10" s="7"/>
      <c r="M10" s="32"/>
    </row>
    <row r="11" spans="1:30" x14ac:dyDescent="0.15">
      <c r="A11" s="32"/>
      <c r="B11" s="9" t="s">
        <v>82</v>
      </c>
      <c r="C11" s="10"/>
      <c r="D11" s="10"/>
      <c r="E11" s="10"/>
      <c r="F11" s="10"/>
      <c r="H11" s="96">
        <v>0</v>
      </c>
      <c r="I11" s="98" t="s">
        <v>15</v>
      </c>
      <c r="J11" s="41"/>
      <c r="K11" s="39"/>
      <c r="L11" s="7"/>
      <c r="M11" s="32"/>
    </row>
    <row r="12" spans="1:30" x14ac:dyDescent="0.15">
      <c r="A12" s="32"/>
      <c r="B12" s="11" t="s">
        <v>83</v>
      </c>
      <c r="C12" s="12"/>
      <c r="D12" s="12"/>
      <c r="E12" s="12"/>
      <c r="F12" s="12"/>
      <c r="H12" s="97"/>
      <c r="I12" s="99"/>
      <c r="J12" s="41"/>
      <c r="K12" s="39"/>
      <c r="L12" s="7"/>
      <c r="M12" s="32"/>
    </row>
    <row r="13" spans="1:30" ht="30" customHeight="1" x14ac:dyDescent="0.15">
      <c r="A13" s="32"/>
      <c r="B13" s="11" t="s">
        <v>84</v>
      </c>
      <c r="C13" s="12"/>
      <c r="D13" s="12"/>
      <c r="E13" s="12"/>
      <c r="F13" s="12"/>
      <c r="H13" s="59">
        <v>0</v>
      </c>
      <c r="I13" s="12" t="s">
        <v>19</v>
      </c>
      <c r="J13" s="41"/>
      <c r="K13" s="39"/>
      <c r="L13" s="25">
        <f>VALUE(IF(AND(H17&gt;=10,H17&lt;200),"20",IF(AND(H17&gt;=5,H17&lt;10),"10", IF(AND(H17&gt;=1,H17&lt;5),"5","０"))))</f>
        <v>0</v>
      </c>
      <c r="M13" s="32"/>
    </row>
    <row r="14" spans="1:30" x14ac:dyDescent="0.15">
      <c r="A14" s="32"/>
      <c r="B14" s="11" t="s">
        <v>85</v>
      </c>
      <c r="C14" s="12"/>
      <c r="D14" s="12"/>
      <c r="E14" s="12"/>
      <c r="F14" s="12"/>
      <c r="H14" s="96">
        <v>0</v>
      </c>
      <c r="I14" s="99" t="s">
        <v>15</v>
      </c>
      <c r="J14" s="41"/>
      <c r="K14" s="39"/>
      <c r="M14" s="32"/>
    </row>
    <row r="15" spans="1:30" x14ac:dyDescent="0.15">
      <c r="A15" s="32"/>
      <c r="B15" s="11" t="s">
        <v>86</v>
      </c>
      <c r="C15" s="12"/>
      <c r="D15" s="12"/>
      <c r="E15" s="12"/>
      <c r="F15" s="12"/>
      <c r="H15" s="97"/>
      <c r="I15" s="99"/>
      <c r="J15" s="41"/>
      <c r="K15" s="39"/>
      <c r="L15" s="7"/>
      <c r="M15" s="32"/>
    </row>
    <row r="16" spans="1:30" ht="30" customHeight="1" x14ac:dyDescent="0.15">
      <c r="A16" s="32"/>
      <c r="B16" s="11" t="s">
        <v>87</v>
      </c>
      <c r="C16" s="12"/>
      <c r="D16" s="12"/>
      <c r="E16" s="12"/>
      <c r="F16" s="12"/>
      <c r="H16" s="60">
        <v>0</v>
      </c>
      <c r="I16" s="12" t="s">
        <v>36</v>
      </c>
      <c r="J16" s="41"/>
      <c r="K16" s="39"/>
      <c r="L16" s="7"/>
      <c r="M16" s="32"/>
    </row>
    <row r="17" spans="1:13" ht="30" customHeight="1" x14ac:dyDescent="0.15">
      <c r="A17" s="32"/>
      <c r="B17" s="13" t="s">
        <v>17</v>
      </c>
      <c r="C17" s="14"/>
      <c r="D17" s="15"/>
      <c r="E17" s="15"/>
      <c r="F17" s="15"/>
      <c r="H17" s="19" t="str">
        <f>IFERROR(INT((1-(H11/H13)/(H14/H16))*100),"")</f>
        <v/>
      </c>
      <c r="I17" s="15" t="s">
        <v>30</v>
      </c>
      <c r="J17" s="41"/>
      <c r="K17" s="39"/>
      <c r="L17" s="8"/>
      <c r="M17" s="32"/>
    </row>
    <row r="18" spans="1:13" ht="30" customHeight="1" x14ac:dyDescent="0.15">
      <c r="A18" s="32"/>
      <c r="B18" s="16"/>
      <c r="C18" s="88" t="s">
        <v>90</v>
      </c>
      <c r="D18" s="88"/>
      <c r="E18" s="88"/>
      <c r="F18" s="88"/>
      <c r="G18" s="88"/>
      <c r="H18" s="88"/>
      <c r="I18" s="88"/>
      <c r="J18" s="42"/>
      <c r="K18" s="39"/>
      <c r="L18" s="8"/>
      <c r="M18" s="32"/>
    </row>
    <row r="19" spans="1:13" ht="30" customHeight="1" x14ac:dyDescent="0.15">
      <c r="A19" s="32"/>
      <c r="B19" s="17"/>
      <c r="C19" s="18"/>
      <c r="D19" s="18"/>
      <c r="E19" s="18"/>
      <c r="F19" s="18"/>
      <c r="G19" s="18"/>
      <c r="H19" s="18"/>
      <c r="I19" s="15"/>
      <c r="J19" s="41"/>
      <c r="K19" s="39"/>
      <c r="L19" s="8"/>
      <c r="M19" s="32"/>
    </row>
    <row r="20" spans="1:13" ht="30" customHeight="1" x14ac:dyDescent="0.15">
      <c r="A20" s="32"/>
      <c r="B20" s="26" t="s">
        <v>2</v>
      </c>
      <c r="C20" s="93" t="s">
        <v>79</v>
      </c>
      <c r="D20" s="94"/>
      <c r="E20" s="94"/>
      <c r="F20" s="94"/>
      <c r="G20" s="94"/>
      <c r="H20" s="95"/>
      <c r="I20" s="94"/>
      <c r="J20" s="41"/>
      <c r="K20" s="39"/>
      <c r="L20" s="8"/>
      <c r="M20" s="32"/>
    </row>
    <row r="21" spans="1:13" ht="30" customHeight="1" x14ac:dyDescent="0.15">
      <c r="A21" s="32"/>
      <c r="B21" s="9" t="s">
        <v>80</v>
      </c>
      <c r="C21" s="10"/>
      <c r="D21" s="10"/>
      <c r="E21" s="10"/>
      <c r="F21" s="10"/>
      <c r="H21" s="59">
        <v>0</v>
      </c>
      <c r="I21" s="10" t="s">
        <v>15</v>
      </c>
      <c r="J21" s="41"/>
      <c r="K21" s="39"/>
      <c r="L21" s="8"/>
      <c r="M21" s="32"/>
    </row>
    <row r="22" spans="1:13" ht="30" customHeight="1" x14ac:dyDescent="0.15">
      <c r="A22" s="32"/>
      <c r="B22" s="11" t="s">
        <v>81</v>
      </c>
      <c r="C22" s="12"/>
      <c r="D22" s="12"/>
      <c r="E22" s="12"/>
      <c r="F22" s="12"/>
      <c r="H22" s="59">
        <v>0</v>
      </c>
      <c r="I22" s="12" t="s">
        <v>19</v>
      </c>
      <c r="J22" s="41"/>
      <c r="K22" s="39"/>
      <c r="L22" s="25">
        <f>VALUE(IF(H23&lt;30,"20",IF(H23&lt;60,"10",IF(H23&lt;120,"5","０"))))</f>
        <v>0</v>
      </c>
      <c r="M22" s="32"/>
    </row>
    <row r="23" spans="1:13" ht="30" customHeight="1" x14ac:dyDescent="0.15">
      <c r="A23" s="32"/>
      <c r="B23" s="13" t="s">
        <v>20</v>
      </c>
      <c r="C23" s="14"/>
      <c r="D23" s="15"/>
      <c r="E23" s="15"/>
      <c r="F23" s="15"/>
      <c r="H23" s="19" t="str">
        <f>IFERROR(INT(H21/H22),"")</f>
        <v/>
      </c>
      <c r="I23" s="15" t="s">
        <v>21</v>
      </c>
      <c r="J23" s="41"/>
      <c r="K23" s="39"/>
      <c r="L23" s="7"/>
      <c r="M23" s="32"/>
    </row>
    <row r="24" spans="1:13" ht="30" customHeight="1" x14ac:dyDescent="0.15">
      <c r="A24" s="32"/>
      <c r="B24" s="88" t="s">
        <v>88</v>
      </c>
      <c r="C24" s="88"/>
      <c r="D24" s="88"/>
      <c r="E24" s="88"/>
      <c r="F24" s="88"/>
      <c r="G24" s="88"/>
      <c r="H24" s="88"/>
      <c r="I24" s="88"/>
      <c r="J24" s="42"/>
      <c r="K24" s="39"/>
      <c r="L24" s="7"/>
      <c r="M24" s="32"/>
    </row>
    <row r="25" spans="1:13" ht="30" customHeight="1" x14ac:dyDescent="0.15">
      <c r="A25" s="32"/>
      <c r="B25" s="11"/>
      <c r="C25" s="11"/>
      <c r="D25" s="11"/>
      <c r="E25" s="11"/>
      <c r="F25" s="68"/>
      <c r="G25" s="69"/>
      <c r="H25" s="70"/>
      <c r="I25" s="70"/>
      <c r="J25" s="71"/>
      <c r="K25" s="72" t="s">
        <v>23</v>
      </c>
      <c r="L25" s="20">
        <f>IF(L13&gt;L22,L13,L22)</f>
        <v>0</v>
      </c>
      <c r="M25" s="32"/>
    </row>
    <row r="26" spans="1:13" ht="30" customHeight="1" x14ac:dyDescent="0.15">
      <c r="A26" s="32"/>
      <c r="B26" s="11"/>
      <c r="C26" s="11"/>
      <c r="D26" s="11"/>
      <c r="E26" s="11"/>
      <c r="F26" s="11"/>
      <c r="G26" s="11"/>
      <c r="H26" s="12"/>
      <c r="I26" s="12"/>
      <c r="J26" s="41"/>
      <c r="K26" s="43"/>
      <c r="L26" s="21"/>
      <c r="M26" s="32"/>
    </row>
    <row r="27" spans="1:13" ht="30" customHeight="1" x14ac:dyDescent="0.15">
      <c r="A27" s="32"/>
      <c r="B27" s="27" t="s">
        <v>3</v>
      </c>
      <c r="C27" s="78" t="s">
        <v>78</v>
      </c>
      <c r="D27" s="79"/>
      <c r="E27" s="79"/>
      <c r="F27" s="79"/>
      <c r="G27" s="79"/>
      <c r="H27" s="79"/>
      <c r="I27" s="80"/>
      <c r="J27" s="44"/>
      <c r="K27" s="39"/>
      <c r="L27" s="7"/>
      <c r="M27" s="32"/>
    </row>
    <row r="28" spans="1:13" ht="30" customHeight="1" x14ac:dyDescent="0.15">
      <c r="A28" s="32"/>
      <c r="B28" s="9"/>
      <c r="C28" s="9"/>
      <c r="D28" s="9"/>
      <c r="E28" s="9"/>
      <c r="G28" s="24" t="s">
        <v>24</v>
      </c>
      <c r="H28" s="55"/>
      <c r="I28" s="22"/>
      <c r="J28" s="38"/>
      <c r="K28" s="39"/>
      <c r="L28" s="20">
        <f>VALUE(IF(H28="はい","10","0"))</f>
        <v>0</v>
      </c>
      <c r="M28" s="32"/>
    </row>
    <row r="29" spans="1:13" ht="30" customHeight="1" x14ac:dyDescent="0.15">
      <c r="A29" s="32"/>
      <c r="B29" s="88" t="s">
        <v>25</v>
      </c>
      <c r="C29" s="88"/>
      <c r="D29" s="88"/>
      <c r="E29" s="88"/>
      <c r="F29" s="88"/>
      <c r="G29" s="88"/>
      <c r="H29" s="88"/>
      <c r="I29" s="88"/>
      <c r="J29" s="42"/>
      <c r="K29" s="39"/>
      <c r="L29" s="7"/>
      <c r="M29" s="32"/>
    </row>
    <row r="30" spans="1:13" ht="30" customHeight="1" x14ac:dyDescent="0.15">
      <c r="A30" s="32"/>
      <c r="B30" s="28"/>
      <c r="C30" s="28"/>
      <c r="D30" s="28"/>
      <c r="E30" s="28"/>
      <c r="F30" s="28"/>
      <c r="G30" s="28"/>
      <c r="H30" s="28"/>
      <c r="I30" s="28"/>
      <c r="J30" s="42"/>
      <c r="K30" s="39"/>
      <c r="L30" s="7"/>
      <c r="M30" s="32"/>
    </row>
    <row r="31" spans="1:13" ht="30" customHeight="1" x14ac:dyDescent="0.15">
      <c r="A31" s="32"/>
      <c r="B31" s="26" t="s">
        <v>4</v>
      </c>
      <c r="C31" s="81" t="s">
        <v>77</v>
      </c>
      <c r="D31" s="82"/>
      <c r="E31" s="82"/>
      <c r="F31" s="82"/>
      <c r="G31" s="82"/>
      <c r="H31" s="83"/>
      <c r="I31" s="82"/>
      <c r="J31" s="44"/>
      <c r="K31" s="39"/>
      <c r="L31" s="7"/>
      <c r="M31" s="32"/>
    </row>
    <row r="32" spans="1:13" ht="30" customHeight="1" x14ac:dyDescent="0.15">
      <c r="A32" s="32"/>
      <c r="B32" s="9" t="s">
        <v>26</v>
      </c>
      <c r="C32" s="10"/>
      <c r="D32" s="10"/>
      <c r="E32" s="10"/>
      <c r="F32" s="10"/>
      <c r="H32" s="59">
        <v>0</v>
      </c>
      <c r="I32" s="10" t="s">
        <v>76</v>
      </c>
      <c r="J32" s="41"/>
      <c r="K32" s="39"/>
      <c r="L32" s="7"/>
      <c r="M32" s="32"/>
    </row>
    <row r="33" spans="1:13" ht="30" customHeight="1" x14ac:dyDescent="0.15">
      <c r="A33" s="32"/>
      <c r="B33" s="11" t="s">
        <v>27</v>
      </c>
      <c r="C33" s="12"/>
      <c r="D33" s="12"/>
      <c r="E33" s="12"/>
      <c r="F33" s="12"/>
      <c r="H33" s="59">
        <v>0</v>
      </c>
      <c r="I33" s="12" t="s">
        <v>76</v>
      </c>
      <c r="J33" s="41"/>
      <c r="K33" s="39"/>
      <c r="L33" s="25">
        <f>VALUE(IF(AND(H34&gt;=70,H34&lt;=100),"３0",IF(AND(H34&gt;=50,H34&lt;70),"20", IF(AND(H34&gt;=40,H34&lt;50),"10","０"))))</f>
        <v>0</v>
      </c>
      <c r="M33" s="32"/>
    </row>
    <row r="34" spans="1:13" ht="30" customHeight="1" x14ac:dyDescent="0.15">
      <c r="A34" s="32"/>
      <c r="B34" s="13" t="s">
        <v>28</v>
      </c>
      <c r="C34" s="14"/>
      <c r="D34" s="15"/>
      <c r="E34" s="15"/>
      <c r="F34" s="15"/>
      <c r="H34" s="19" t="str">
        <f>IFERROR(INT(H32/H33*100),"")</f>
        <v/>
      </c>
      <c r="I34" s="15" t="s">
        <v>30</v>
      </c>
      <c r="J34" s="41"/>
      <c r="K34" s="39"/>
      <c r="L34" s="8"/>
      <c r="M34" s="32"/>
    </row>
    <row r="35" spans="1:13" ht="30" customHeight="1" x14ac:dyDescent="0.15">
      <c r="A35" s="32"/>
      <c r="B35" s="16"/>
      <c r="C35" s="88" t="s">
        <v>29</v>
      </c>
      <c r="D35" s="88"/>
      <c r="E35" s="88"/>
      <c r="F35" s="88"/>
      <c r="G35" s="88"/>
      <c r="H35" s="88"/>
      <c r="I35" s="88"/>
      <c r="J35" s="42"/>
      <c r="K35" s="39"/>
      <c r="L35" s="8"/>
      <c r="M35" s="32"/>
    </row>
    <row r="36" spans="1:13" ht="30" customHeight="1" x14ac:dyDescent="0.15">
      <c r="A36" s="32"/>
      <c r="B36" s="13"/>
      <c r="C36" s="13"/>
      <c r="D36" s="13"/>
      <c r="E36" s="13"/>
      <c r="F36" s="13"/>
      <c r="G36" s="13"/>
      <c r="H36" s="23"/>
      <c r="I36" s="23"/>
      <c r="J36" s="38"/>
      <c r="K36" s="39"/>
      <c r="L36" s="7"/>
      <c r="M36" s="32"/>
    </row>
    <row r="37" spans="1:13" ht="30" customHeight="1" x14ac:dyDescent="0.15">
      <c r="A37" s="32"/>
      <c r="B37" s="26" t="s">
        <v>5</v>
      </c>
      <c r="C37" s="81" t="s">
        <v>75</v>
      </c>
      <c r="D37" s="81"/>
      <c r="E37" s="81"/>
      <c r="F37" s="81"/>
      <c r="G37" s="81"/>
      <c r="H37" s="78"/>
      <c r="I37" s="81"/>
      <c r="J37" s="45"/>
      <c r="K37" s="39"/>
      <c r="L37" s="7"/>
      <c r="M37" s="32"/>
    </row>
    <row r="38" spans="1:13" ht="30" customHeight="1" x14ac:dyDescent="0.15">
      <c r="A38" s="32"/>
      <c r="B38" s="9" t="s">
        <v>31</v>
      </c>
      <c r="C38" s="10"/>
      <c r="D38" s="10"/>
      <c r="E38" s="10"/>
      <c r="F38" s="10"/>
      <c r="H38" s="67">
        <f>H32</f>
        <v>0</v>
      </c>
      <c r="I38" s="10" t="s">
        <v>76</v>
      </c>
      <c r="J38" s="41"/>
      <c r="K38" s="39"/>
      <c r="L38" s="7"/>
      <c r="M38" s="32"/>
    </row>
    <row r="39" spans="1:13" ht="30" customHeight="1" x14ac:dyDescent="0.15">
      <c r="A39" s="32"/>
      <c r="B39" s="11" t="s">
        <v>32</v>
      </c>
      <c r="C39" s="12"/>
      <c r="D39" s="12"/>
      <c r="E39" s="12"/>
      <c r="F39" s="12"/>
      <c r="H39" s="67">
        <f>H33</f>
        <v>0</v>
      </c>
      <c r="I39" s="12" t="s">
        <v>76</v>
      </c>
      <c r="J39" s="41"/>
      <c r="K39" s="39"/>
      <c r="M39" s="32"/>
    </row>
    <row r="40" spans="1:13" ht="30" customHeight="1" x14ac:dyDescent="0.15">
      <c r="A40" s="32"/>
      <c r="B40" s="11" t="s">
        <v>33</v>
      </c>
      <c r="C40" s="12"/>
      <c r="D40" s="12"/>
      <c r="E40" s="12"/>
      <c r="F40" s="12"/>
      <c r="H40" s="59">
        <v>0</v>
      </c>
      <c r="I40" s="12" t="s">
        <v>76</v>
      </c>
      <c r="J40" s="41"/>
      <c r="K40" s="39"/>
      <c r="L40" s="25">
        <f>VALUE(IF(AND(H42&gt;=20,H42&lt;200),"20",IF(AND(H42&gt;=10,H42&lt;20),"10", IF(AND(H42&gt;=5,H42&lt;10),"5","０"))))</f>
        <v>0</v>
      </c>
      <c r="M40" s="32"/>
    </row>
    <row r="41" spans="1:13" ht="30" customHeight="1" x14ac:dyDescent="0.15">
      <c r="A41" s="32"/>
      <c r="B41" s="11" t="s">
        <v>34</v>
      </c>
      <c r="C41" s="12"/>
      <c r="D41" s="12"/>
      <c r="E41" s="12"/>
      <c r="F41" s="12"/>
      <c r="H41" s="59">
        <v>0</v>
      </c>
      <c r="I41" s="12" t="s">
        <v>76</v>
      </c>
      <c r="J41" s="41"/>
      <c r="K41" s="39"/>
      <c r="L41" s="7"/>
      <c r="M41" s="32"/>
    </row>
    <row r="42" spans="1:13" ht="30" customHeight="1" x14ac:dyDescent="0.15">
      <c r="A42" s="32"/>
      <c r="B42" s="13" t="s">
        <v>35</v>
      </c>
      <c r="C42" s="14"/>
      <c r="D42" s="15"/>
      <c r="E42" s="15"/>
      <c r="F42" s="15"/>
      <c r="H42" s="19" t="str">
        <f>IFERROR(INT(((H38/H39)/(H40/H41)-1)*100),"")</f>
        <v/>
      </c>
      <c r="I42" s="15" t="s">
        <v>30</v>
      </c>
      <c r="J42" s="41"/>
      <c r="K42" s="39"/>
      <c r="L42" s="8"/>
      <c r="M42" s="32"/>
    </row>
    <row r="43" spans="1:13" ht="30" customHeight="1" x14ac:dyDescent="0.15">
      <c r="A43" s="32"/>
      <c r="B43" s="16"/>
      <c r="C43" s="88" t="s">
        <v>89</v>
      </c>
      <c r="D43" s="88"/>
      <c r="E43" s="88"/>
      <c r="F43" s="88"/>
      <c r="G43" s="88"/>
      <c r="H43" s="88"/>
      <c r="I43" s="88"/>
      <c r="J43" s="42"/>
      <c r="K43" s="39"/>
      <c r="L43" s="8"/>
      <c r="M43" s="32"/>
    </row>
    <row r="44" spans="1:13" ht="30" customHeight="1" x14ac:dyDescent="0.15">
      <c r="A44" s="32"/>
      <c r="B44" s="11"/>
      <c r="C44" s="11"/>
      <c r="D44" s="11"/>
      <c r="E44" s="11"/>
      <c r="F44" s="73"/>
      <c r="G44" s="74"/>
      <c r="H44" s="75"/>
      <c r="I44" s="75"/>
      <c r="J44" s="76"/>
      <c r="K44" s="77" t="s">
        <v>37</v>
      </c>
      <c r="L44" s="20">
        <f>IF(L33&gt;L40,L33,L40)</f>
        <v>0</v>
      </c>
      <c r="M44" s="32"/>
    </row>
    <row r="45" spans="1:13" ht="30" customHeight="1" x14ac:dyDescent="0.15">
      <c r="A45" s="32"/>
      <c r="B45" s="16"/>
      <c r="C45" s="28"/>
      <c r="D45" s="28"/>
      <c r="E45" s="28"/>
      <c r="F45" s="28"/>
      <c r="G45" s="28"/>
      <c r="H45" s="28"/>
      <c r="I45" s="28"/>
      <c r="J45" s="42"/>
      <c r="K45" s="39"/>
      <c r="L45" s="8"/>
      <c r="M45" s="32"/>
    </row>
    <row r="46" spans="1:13" ht="45" customHeight="1" x14ac:dyDescent="0.15">
      <c r="A46" s="32"/>
      <c r="B46" s="27" t="s">
        <v>6</v>
      </c>
      <c r="C46" s="79" t="s">
        <v>74</v>
      </c>
      <c r="D46" s="86"/>
      <c r="E46" s="86"/>
      <c r="F46" s="86"/>
      <c r="G46" s="86"/>
      <c r="H46" s="86"/>
      <c r="I46" s="87"/>
      <c r="J46" s="44"/>
      <c r="K46" s="39"/>
      <c r="L46" s="7"/>
      <c r="M46" s="32"/>
    </row>
    <row r="47" spans="1:13" ht="30" customHeight="1" x14ac:dyDescent="0.15">
      <c r="A47" s="32"/>
      <c r="B47" s="9"/>
      <c r="C47" s="9"/>
      <c r="D47" s="9"/>
      <c r="E47" s="9"/>
      <c r="G47" s="24" t="s">
        <v>24</v>
      </c>
      <c r="H47" s="55"/>
      <c r="I47" s="22"/>
      <c r="J47" s="38"/>
      <c r="K47" s="39"/>
      <c r="L47" s="20">
        <f>VALUE(IF(H47="はい","10","0"))</f>
        <v>0</v>
      </c>
      <c r="M47" s="32"/>
    </row>
    <row r="48" spans="1:13" ht="30" customHeight="1" x14ac:dyDescent="0.15">
      <c r="A48" s="32"/>
      <c r="B48" s="88" t="s">
        <v>25</v>
      </c>
      <c r="C48" s="88"/>
      <c r="D48" s="88"/>
      <c r="E48" s="88"/>
      <c r="F48" s="88"/>
      <c r="G48" s="88"/>
      <c r="H48" s="88"/>
      <c r="I48" s="88"/>
      <c r="J48" s="42"/>
      <c r="K48" s="39"/>
      <c r="L48" s="7"/>
      <c r="M48" s="32"/>
    </row>
    <row r="49" spans="1:13" ht="30" customHeight="1" x14ac:dyDescent="0.15">
      <c r="A49" s="32"/>
      <c r="B49" s="7"/>
      <c r="C49" s="7"/>
      <c r="D49" s="7"/>
      <c r="E49" s="7"/>
      <c r="F49" s="7"/>
      <c r="G49" s="7"/>
      <c r="H49" s="7"/>
      <c r="I49" s="7"/>
      <c r="J49" s="38"/>
      <c r="K49" s="39"/>
      <c r="L49" s="7"/>
      <c r="M49" s="32"/>
    </row>
    <row r="50" spans="1:13" ht="30" customHeight="1" x14ac:dyDescent="0.15">
      <c r="A50" s="32"/>
      <c r="B50" s="27" t="s">
        <v>7</v>
      </c>
      <c r="C50" s="78" t="s">
        <v>8</v>
      </c>
      <c r="D50" s="79"/>
      <c r="E50" s="79"/>
      <c r="F50" s="79"/>
      <c r="G50" s="79"/>
      <c r="H50" s="79"/>
      <c r="I50" s="80"/>
      <c r="J50" s="45"/>
      <c r="K50" s="39"/>
      <c r="L50" s="7"/>
      <c r="M50" s="32"/>
    </row>
    <row r="51" spans="1:13" ht="30" customHeight="1" x14ac:dyDescent="0.15">
      <c r="A51" s="32"/>
      <c r="B51" s="9"/>
      <c r="C51" s="9"/>
      <c r="D51" s="9"/>
      <c r="E51" s="9"/>
      <c r="G51" s="24" t="s">
        <v>24</v>
      </c>
      <c r="H51" s="56"/>
      <c r="I51" s="22"/>
      <c r="J51" s="38"/>
      <c r="K51" s="39"/>
      <c r="L51" s="20">
        <f>VALUE(IF(H51="時間単位取得可","10",(IF(H51="半日単位取得可","5","0"))))</f>
        <v>0</v>
      </c>
      <c r="M51" s="32"/>
    </row>
    <row r="52" spans="1:13" ht="30" customHeight="1" x14ac:dyDescent="0.15">
      <c r="A52" s="32"/>
      <c r="B52" s="88" t="s">
        <v>38</v>
      </c>
      <c r="C52" s="88"/>
      <c r="D52" s="88"/>
      <c r="E52" s="88"/>
      <c r="F52" s="88"/>
      <c r="G52" s="88"/>
      <c r="H52" s="88"/>
      <c r="I52" s="88"/>
      <c r="J52" s="42"/>
      <c r="K52" s="39"/>
      <c r="L52" s="7"/>
      <c r="M52" s="32"/>
    </row>
    <row r="53" spans="1:13" ht="30" customHeight="1" x14ac:dyDescent="0.15">
      <c r="A53" s="32"/>
      <c r="B53" s="7"/>
      <c r="C53" s="29"/>
      <c r="D53" s="29"/>
      <c r="E53" s="29"/>
      <c r="F53" s="29"/>
      <c r="G53" s="29"/>
      <c r="H53" s="29"/>
      <c r="I53" s="29"/>
      <c r="J53" s="45"/>
      <c r="K53" s="39"/>
      <c r="L53" s="7"/>
      <c r="M53" s="32"/>
    </row>
    <row r="54" spans="1:13" ht="60" customHeight="1" x14ac:dyDescent="0.15">
      <c r="A54" s="32"/>
      <c r="B54" s="27" t="s">
        <v>9</v>
      </c>
      <c r="C54" s="81" t="s">
        <v>13</v>
      </c>
      <c r="D54" s="82"/>
      <c r="E54" s="82"/>
      <c r="F54" s="82"/>
      <c r="G54" s="82"/>
      <c r="H54" s="83"/>
      <c r="I54" s="82"/>
      <c r="J54" s="44"/>
      <c r="K54" s="39"/>
      <c r="L54" s="7"/>
      <c r="M54" s="32"/>
    </row>
    <row r="55" spans="1:13" ht="30" customHeight="1" x14ac:dyDescent="0.15">
      <c r="A55" s="32"/>
      <c r="B55" s="9"/>
      <c r="C55" s="9"/>
      <c r="D55" s="9"/>
      <c r="E55" s="9"/>
      <c r="G55" s="24" t="s">
        <v>24</v>
      </c>
      <c r="H55" s="56" t="s">
        <v>70</v>
      </c>
      <c r="I55" s="22"/>
      <c r="J55" s="38"/>
      <c r="K55" s="39"/>
      <c r="L55" s="20">
        <f>VALUE(IF(H55="３期","30",(IF(H55="２期","20",IF(H55="１期","10","0")))))</f>
        <v>0</v>
      </c>
      <c r="M55" s="32"/>
    </row>
    <row r="56" spans="1:13" x14ac:dyDescent="0.15">
      <c r="A56" s="32"/>
      <c r="B56" s="88" t="s">
        <v>39</v>
      </c>
      <c r="C56" s="88"/>
      <c r="D56" s="88"/>
      <c r="E56" s="88"/>
      <c r="F56" s="88"/>
      <c r="G56" s="88"/>
      <c r="H56" s="88"/>
      <c r="I56" s="88"/>
      <c r="J56" s="42"/>
      <c r="K56" s="39"/>
      <c r="L56" s="7"/>
      <c r="M56" s="32"/>
    </row>
    <row r="57" spans="1:13" ht="30" customHeight="1" x14ac:dyDescent="0.15">
      <c r="A57" s="32"/>
      <c r="J57" s="46"/>
      <c r="K57" s="39"/>
      <c r="L57" s="7"/>
      <c r="M57" s="32"/>
    </row>
    <row r="58" spans="1:13" ht="30" customHeight="1" x14ac:dyDescent="0.15">
      <c r="A58" s="32"/>
      <c r="B58" s="27" t="s">
        <v>10</v>
      </c>
      <c r="C58" s="84" t="s">
        <v>41</v>
      </c>
      <c r="D58" s="84"/>
      <c r="E58" s="84"/>
      <c r="F58" s="84"/>
      <c r="G58" s="84"/>
      <c r="H58" s="85"/>
      <c r="I58" s="84"/>
      <c r="J58" s="47"/>
      <c r="K58" s="39"/>
      <c r="L58" s="7"/>
      <c r="M58" s="32"/>
    </row>
    <row r="59" spans="1:13" ht="30" customHeight="1" x14ac:dyDescent="0.15">
      <c r="A59" s="32"/>
      <c r="B59" s="9"/>
      <c r="C59" s="9"/>
      <c r="D59" s="9"/>
      <c r="E59" s="9"/>
      <c r="G59" s="24" t="s">
        <v>42</v>
      </c>
      <c r="H59" s="56">
        <v>0</v>
      </c>
      <c r="I59" s="22" t="s">
        <v>36</v>
      </c>
      <c r="J59" s="38"/>
      <c r="K59" s="39"/>
      <c r="L59" s="20">
        <f>MIN(10,H59*2)</f>
        <v>0</v>
      </c>
      <c r="M59" s="32"/>
    </row>
    <row r="60" spans="1:13" ht="30" customHeight="1" x14ac:dyDescent="0.15">
      <c r="A60" s="32"/>
      <c r="B60" s="88" t="s">
        <v>40</v>
      </c>
      <c r="C60" s="88"/>
      <c r="D60" s="88"/>
      <c r="E60" s="88"/>
      <c r="F60" s="88"/>
      <c r="G60" s="88"/>
      <c r="H60" s="88"/>
      <c r="I60" s="88"/>
      <c r="J60" s="42"/>
      <c r="K60" s="39"/>
      <c r="L60" s="7"/>
      <c r="M60" s="32"/>
    </row>
    <row r="61" spans="1:13" ht="30" customHeight="1" x14ac:dyDescent="0.15">
      <c r="A61" s="32"/>
      <c r="C61" s="30"/>
      <c r="D61" s="30"/>
      <c r="E61" s="30"/>
      <c r="F61" s="30"/>
      <c r="G61" s="30"/>
      <c r="H61" s="30"/>
      <c r="I61" s="30"/>
      <c r="J61" s="47"/>
      <c r="K61" s="39"/>
      <c r="L61" s="7"/>
      <c r="M61" s="32"/>
    </row>
    <row r="62" spans="1:13" ht="30" customHeight="1" x14ac:dyDescent="0.15">
      <c r="A62" s="32"/>
      <c r="B62" s="27" t="s">
        <v>11</v>
      </c>
      <c r="C62" s="81" t="s">
        <v>43</v>
      </c>
      <c r="D62" s="82"/>
      <c r="E62" s="82"/>
      <c r="F62" s="82"/>
      <c r="G62" s="82"/>
      <c r="H62" s="83"/>
      <c r="I62" s="82"/>
      <c r="J62" s="44"/>
      <c r="K62" s="39"/>
      <c r="L62" s="7"/>
      <c r="M62" s="32"/>
    </row>
    <row r="63" spans="1:13" ht="30" customHeight="1" x14ac:dyDescent="0.15">
      <c r="A63" s="32"/>
      <c r="B63" s="9"/>
      <c r="C63" s="9"/>
      <c r="D63" s="9"/>
      <c r="E63" s="9"/>
      <c r="F63" s="33"/>
      <c r="G63" s="24" t="s">
        <v>45</v>
      </c>
      <c r="H63" s="56">
        <v>0</v>
      </c>
      <c r="I63" s="22" t="s">
        <v>36</v>
      </c>
      <c r="J63" s="38"/>
      <c r="K63" s="39"/>
      <c r="M63" s="32"/>
    </row>
    <row r="64" spans="1:13" ht="30" customHeight="1" x14ac:dyDescent="0.15">
      <c r="A64" s="32"/>
      <c r="B64" s="11"/>
      <c r="C64" s="11"/>
      <c r="D64" s="11"/>
      <c r="E64" s="11"/>
      <c r="F64" s="6"/>
      <c r="G64" s="34" t="s">
        <v>46</v>
      </c>
      <c r="H64" s="56">
        <v>0</v>
      </c>
      <c r="I64" s="35" t="s">
        <v>36</v>
      </c>
      <c r="J64" s="38"/>
      <c r="K64" s="39"/>
      <c r="L64" s="20">
        <f>MIN(10,H63*2+H64+H65)</f>
        <v>0</v>
      </c>
      <c r="M64" s="32"/>
    </row>
    <row r="65" spans="1:29" ht="30" customHeight="1" x14ac:dyDescent="0.15">
      <c r="A65" s="32"/>
      <c r="B65" s="13"/>
      <c r="C65" s="13"/>
      <c r="D65" s="13"/>
      <c r="E65" s="13"/>
      <c r="F65" s="36"/>
      <c r="G65" s="34" t="s">
        <v>47</v>
      </c>
      <c r="H65" s="58">
        <v>0</v>
      </c>
      <c r="I65" s="23" t="s">
        <v>36</v>
      </c>
      <c r="J65" s="38"/>
      <c r="K65" s="39"/>
      <c r="L65" s="7"/>
      <c r="M65" s="32"/>
    </row>
    <row r="66" spans="1:29" ht="30" customHeight="1" x14ac:dyDescent="0.15">
      <c r="A66" s="32"/>
      <c r="B66" s="89" t="s">
        <v>44</v>
      </c>
      <c r="C66" s="89"/>
      <c r="D66" s="89"/>
      <c r="E66" s="89"/>
      <c r="F66" s="89"/>
      <c r="G66" s="89"/>
      <c r="H66" s="89"/>
      <c r="I66" s="89"/>
      <c r="J66" s="48"/>
      <c r="K66" s="39"/>
      <c r="L66" s="7"/>
      <c r="M66" s="32"/>
    </row>
    <row r="67" spans="1:29" ht="30" customHeight="1" x14ac:dyDescent="0.15">
      <c r="A67" s="32"/>
      <c r="J67" s="46"/>
      <c r="K67" s="39"/>
      <c r="L67" s="7"/>
      <c r="M67" s="32"/>
    </row>
    <row r="68" spans="1:29" ht="30" customHeight="1" x14ac:dyDescent="0.15">
      <c r="A68" s="32"/>
      <c r="B68" s="27" t="s">
        <v>12</v>
      </c>
      <c r="C68" s="81" t="s">
        <v>49</v>
      </c>
      <c r="D68" s="81"/>
      <c r="E68" s="81"/>
      <c r="F68" s="81"/>
      <c r="G68" s="81"/>
      <c r="H68" s="81"/>
      <c r="I68" s="81"/>
      <c r="J68" s="45"/>
      <c r="K68" s="39"/>
      <c r="L68" s="7"/>
      <c r="M68" s="32"/>
      <c r="AA68" s="1"/>
      <c r="AB68" s="1"/>
      <c r="AC68" s="1"/>
    </row>
    <row r="69" spans="1:29" ht="30" customHeight="1" x14ac:dyDescent="0.15">
      <c r="A69" s="32"/>
      <c r="B69" s="9"/>
      <c r="C69" s="9"/>
      <c r="D69" s="9"/>
      <c r="E69" s="9"/>
      <c r="G69" s="24" t="s">
        <v>42</v>
      </c>
      <c r="H69" s="56">
        <v>0</v>
      </c>
      <c r="I69" s="22" t="s">
        <v>36</v>
      </c>
      <c r="J69" s="38"/>
      <c r="K69" s="39"/>
      <c r="L69" s="37">
        <f>MIN(10,H69)</f>
        <v>0</v>
      </c>
      <c r="M69" s="32"/>
      <c r="AA69" s="1"/>
      <c r="AB69" s="1"/>
      <c r="AC69" s="1"/>
    </row>
    <row r="70" spans="1:29" ht="30" customHeight="1" x14ac:dyDescent="0.15">
      <c r="A70" s="32"/>
      <c r="B70" s="88" t="s">
        <v>48</v>
      </c>
      <c r="C70" s="88"/>
      <c r="D70" s="88"/>
      <c r="E70" s="88"/>
      <c r="F70" s="88"/>
      <c r="G70" s="88"/>
      <c r="H70" s="88"/>
      <c r="I70" s="88"/>
      <c r="J70" s="42"/>
      <c r="K70" s="39"/>
      <c r="L70" s="7"/>
      <c r="M70" s="32"/>
      <c r="AA70" s="1"/>
      <c r="AB70" s="1"/>
      <c r="AC70" s="1"/>
    </row>
    <row r="71" spans="1:29" ht="30" customHeight="1" x14ac:dyDescent="0.15">
      <c r="A71" s="32"/>
      <c r="B71" s="28"/>
      <c r="C71" s="28"/>
      <c r="D71" s="28"/>
      <c r="E71" s="28"/>
      <c r="F71" s="28"/>
      <c r="G71" s="28"/>
      <c r="H71" s="28"/>
      <c r="I71" s="28"/>
      <c r="J71" s="42"/>
      <c r="K71" s="39"/>
      <c r="L71" s="7"/>
      <c r="M71" s="32"/>
      <c r="AA71" s="1"/>
      <c r="AB71" s="1"/>
      <c r="AC71" s="1"/>
    </row>
    <row r="72" spans="1:29" x14ac:dyDescent="0.15">
      <c r="A72" s="32"/>
      <c r="B72" s="3" t="s">
        <v>50</v>
      </c>
      <c r="C72" s="4"/>
      <c r="D72" s="4"/>
      <c r="E72" s="4"/>
      <c r="F72" s="4"/>
      <c r="G72" s="4"/>
      <c r="H72" s="4"/>
      <c r="I72" s="5"/>
      <c r="J72" s="40"/>
      <c r="K72" s="39"/>
      <c r="L72" s="7"/>
      <c r="M72" s="32"/>
      <c r="AA72" s="1"/>
      <c r="AB72" s="1"/>
      <c r="AC72" s="1"/>
    </row>
    <row r="73" spans="1:29" x14ac:dyDescent="0.15">
      <c r="A73" s="32"/>
      <c r="B73" s="7"/>
      <c r="C73" s="7"/>
      <c r="D73" s="7"/>
      <c r="E73" s="7"/>
      <c r="F73" s="7"/>
      <c r="G73" s="7"/>
      <c r="H73" s="7"/>
      <c r="I73" s="7"/>
      <c r="J73" s="38"/>
      <c r="K73" s="39"/>
      <c r="L73" s="7"/>
      <c r="M73" s="32"/>
      <c r="AA73" s="1"/>
      <c r="AB73" s="1"/>
      <c r="AC73" s="1"/>
    </row>
    <row r="74" spans="1:29" ht="30" customHeight="1" x14ac:dyDescent="0.15">
      <c r="A74" s="32"/>
      <c r="B74" s="27" t="s">
        <v>51</v>
      </c>
      <c r="C74" s="81" t="s">
        <v>52</v>
      </c>
      <c r="D74" s="81"/>
      <c r="E74" s="81"/>
      <c r="F74" s="81"/>
      <c r="G74" s="81"/>
      <c r="H74" s="81"/>
      <c r="I74" s="81"/>
      <c r="J74" s="45"/>
      <c r="K74" s="49"/>
      <c r="M74" s="32"/>
      <c r="AA74" s="1"/>
      <c r="AB74" s="1"/>
      <c r="AC74" s="1"/>
    </row>
    <row r="75" spans="1:29" ht="45" customHeight="1" x14ac:dyDescent="0.15">
      <c r="A75" s="32"/>
      <c r="B75" s="9"/>
      <c r="C75" s="9"/>
      <c r="D75" s="9"/>
      <c r="E75" s="9"/>
      <c r="G75" s="24" t="s">
        <v>24</v>
      </c>
      <c r="H75" s="57"/>
      <c r="I75" s="22"/>
      <c r="J75" s="38"/>
      <c r="K75" s="39"/>
      <c r="L75" s="20">
        <f>VALUE(IF(H75="おおいた女性活躍推進事業者","5",(IF(H75="女性活躍推進宣言企業","2","0"))))</f>
        <v>0</v>
      </c>
      <c r="M75" s="32"/>
      <c r="AA75" s="1"/>
      <c r="AB75" s="1"/>
      <c r="AC75" s="1"/>
    </row>
    <row r="76" spans="1:29" ht="30" customHeight="1" x14ac:dyDescent="0.15">
      <c r="A76" s="32"/>
      <c r="B76" s="88" t="s">
        <v>62</v>
      </c>
      <c r="C76" s="88"/>
      <c r="D76" s="88"/>
      <c r="E76" s="88"/>
      <c r="F76" s="88"/>
      <c r="G76" s="88"/>
      <c r="H76" s="88"/>
      <c r="I76" s="88"/>
      <c r="J76" s="42"/>
      <c r="K76" s="39"/>
      <c r="L76" s="7"/>
      <c r="M76" s="32"/>
      <c r="AA76" s="1"/>
      <c r="AB76" s="1"/>
      <c r="AC76" s="1"/>
    </row>
    <row r="77" spans="1:29" ht="45" customHeight="1" x14ac:dyDescent="0.15">
      <c r="A77" s="32"/>
      <c r="J77" s="46"/>
      <c r="K77" s="49"/>
      <c r="M77" s="32"/>
      <c r="AA77" s="1"/>
      <c r="AB77" s="1"/>
      <c r="AC77" s="1"/>
    </row>
    <row r="78" spans="1:29" ht="30" customHeight="1" x14ac:dyDescent="0.15">
      <c r="A78" s="32"/>
      <c r="B78" s="27" t="s">
        <v>53</v>
      </c>
      <c r="C78" s="81" t="s">
        <v>55</v>
      </c>
      <c r="D78" s="81"/>
      <c r="E78" s="81"/>
      <c r="F78" s="81"/>
      <c r="G78" s="81"/>
      <c r="H78" s="81"/>
      <c r="I78" s="81"/>
      <c r="J78" s="45"/>
      <c r="K78" s="49"/>
      <c r="M78" s="32"/>
      <c r="AA78" s="1"/>
      <c r="AB78" s="1"/>
      <c r="AC78" s="1"/>
    </row>
    <row r="79" spans="1:29" ht="30" customHeight="1" x14ac:dyDescent="0.15">
      <c r="A79" s="32"/>
      <c r="B79" s="9"/>
      <c r="C79" s="9"/>
      <c r="D79" s="9"/>
      <c r="E79" s="9"/>
      <c r="G79" s="24" t="s">
        <v>24</v>
      </c>
      <c r="H79" s="57"/>
      <c r="I79" s="22"/>
      <c r="J79" s="38"/>
      <c r="K79" s="39"/>
      <c r="L79" s="20">
        <f>VALUE(IF(H79="優秀健康経営事業所","5",(IF(H79="健康経営事業所認定","3","0"))))</f>
        <v>0</v>
      </c>
      <c r="M79" s="32"/>
      <c r="AA79" s="1"/>
      <c r="AB79" s="1"/>
      <c r="AC79" s="1"/>
    </row>
    <row r="80" spans="1:29" ht="30" customHeight="1" x14ac:dyDescent="0.15">
      <c r="A80" s="32"/>
      <c r="B80" s="88" t="s">
        <v>63</v>
      </c>
      <c r="C80" s="88"/>
      <c r="D80" s="88"/>
      <c r="E80" s="88"/>
      <c r="F80" s="88"/>
      <c r="G80" s="88"/>
      <c r="H80" s="88"/>
      <c r="I80" s="88"/>
      <c r="J80" s="42"/>
      <c r="K80" s="39"/>
      <c r="L80" s="7"/>
      <c r="M80" s="32"/>
      <c r="AA80" s="1"/>
      <c r="AB80" s="1"/>
      <c r="AC80" s="1"/>
    </row>
    <row r="81" spans="1:29" ht="30" customHeight="1" x14ac:dyDescent="0.15">
      <c r="A81" s="32"/>
      <c r="C81" s="29"/>
      <c r="D81" s="29"/>
      <c r="E81" s="29"/>
      <c r="F81" s="29"/>
      <c r="G81" s="29"/>
      <c r="H81" s="29"/>
      <c r="I81" s="29"/>
      <c r="J81" s="45"/>
      <c r="K81" s="49"/>
      <c r="M81" s="32"/>
      <c r="AA81" s="1"/>
      <c r="AB81" s="1"/>
      <c r="AC81" s="1"/>
    </row>
    <row r="82" spans="1:29" ht="30" customHeight="1" x14ac:dyDescent="0.15">
      <c r="A82" s="32"/>
      <c r="B82" s="27">
        <v>10</v>
      </c>
      <c r="C82" s="81" t="s">
        <v>66</v>
      </c>
      <c r="D82" s="81"/>
      <c r="E82" s="81"/>
      <c r="F82" s="81"/>
      <c r="G82" s="81"/>
      <c r="H82" s="81"/>
      <c r="I82" s="81"/>
      <c r="J82" s="45"/>
      <c r="K82" s="49"/>
      <c r="M82" s="32"/>
      <c r="AA82" s="1"/>
      <c r="AB82" s="1"/>
      <c r="AC82" s="1"/>
    </row>
    <row r="83" spans="1:29" ht="30" customHeight="1" x14ac:dyDescent="0.15">
      <c r="A83" s="32"/>
      <c r="B83" s="9"/>
      <c r="C83" s="9"/>
      <c r="D83" s="9"/>
      <c r="E83" s="9"/>
      <c r="G83" s="24" t="s">
        <v>64</v>
      </c>
      <c r="H83" s="56">
        <v>0</v>
      </c>
      <c r="I83" s="22" t="s">
        <v>36</v>
      </c>
      <c r="J83" s="38"/>
      <c r="K83" s="39"/>
      <c r="L83" s="20">
        <f>MIN(5,H83*2)</f>
        <v>0</v>
      </c>
      <c r="M83" s="32"/>
      <c r="AA83" s="1"/>
      <c r="AB83" s="1"/>
      <c r="AC83" s="1"/>
    </row>
    <row r="84" spans="1:29" ht="30" customHeight="1" x14ac:dyDescent="0.15">
      <c r="A84" s="32"/>
      <c r="B84" s="88" t="s">
        <v>65</v>
      </c>
      <c r="C84" s="88"/>
      <c r="D84" s="88"/>
      <c r="E84" s="88"/>
      <c r="F84" s="88"/>
      <c r="G84" s="88"/>
      <c r="H84" s="88"/>
      <c r="I84" s="88"/>
      <c r="J84" s="42"/>
      <c r="K84" s="39"/>
      <c r="L84" s="7"/>
      <c r="M84" s="32"/>
      <c r="AA84" s="1"/>
      <c r="AB84" s="1"/>
      <c r="AC84" s="1"/>
    </row>
    <row r="85" spans="1:29" ht="30" customHeight="1" x14ac:dyDescent="0.15">
      <c r="A85" s="32"/>
      <c r="J85" s="46"/>
      <c r="K85" s="49"/>
      <c r="M85" s="32"/>
      <c r="AA85" s="1"/>
      <c r="AB85" s="1"/>
      <c r="AC85" s="1"/>
    </row>
    <row r="86" spans="1:29" ht="30" customHeight="1" x14ac:dyDescent="0.15">
      <c r="A86" s="32"/>
      <c r="B86" s="27">
        <v>11</v>
      </c>
      <c r="C86" s="81" t="s">
        <v>56</v>
      </c>
      <c r="D86" s="81"/>
      <c r="E86" s="81"/>
      <c r="F86" s="81"/>
      <c r="G86" s="81"/>
      <c r="H86" s="81"/>
      <c r="I86" s="81"/>
      <c r="J86" s="45"/>
      <c r="K86" s="49"/>
      <c r="M86" s="32"/>
      <c r="AA86" s="1"/>
      <c r="AB86" s="1"/>
      <c r="AC86" s="1"/>
    </row>
    <row r="87" spans="1:29" ht="30" customHeight="1" x14ac:dyDescent="0.15">
      <c r="A87" s="32"/>
      <c r="B87" s="9"/>
      <c r="C87" s="9"/>
      <c r="D87" s="9"/>
      <c r="E87" s="9"/>
      <c r="G87" s="24" t="s">
        <v>24</v>
      </c>
      <c r="H87" s="56"/>
      <c r="I87" s="22"/>
      <c r="J87" s="38"/>
      <c r="K87" s="39"/>
      <c r="L87" s="20">
        <f>VALUE(IF(H87="プラチナくるみん","30",(IF(H87="くるみん","20","0"))))</f>
        <v>0</v>
      </c>
      <c r="M87" s="32"/>
      <c r="X87" s="1"/>
      <c r="Y87" s="1"/>
      <c r="Z87" s="1"/>
      <c r="AA87" s="1"/>
      <c r="AB87" s="1"/>
      <c r="AC87" s="1"/>
    </row>
    <row r="88" spans="1:29" ht="30" customHeight="1" x14ac:dyDescent="0.15">
      <c r="A88" s="32"/>
      <c r="B88" s="88" t="s">
        <v>72</v>
      </c>
      <c r="C88" s="88"/>
      <c r="D88" s="88"/>
      <c r="E88" s="88"/>
      <c r="F88" s="88"/>
      <c r="G88" s="88"/>
      <c r="H88" s="88"/>
      <c r="I88" s="88"/>
      <c r="J88" s="42"/>
      <c r="K88" s="39"/>
      <c r="L88" s="7"/>
      <c r="M88" s="32"/>
      <c r="X88" s="1"/>
      <c r="Y88" s="1"/>
      <c r="Z88" s="1"/>
      <c r="AA88" s="1"/>
      <c r="AB88" s="1"/>
      <c r="AC88" s="1"/>
    </row>
    <row r="89" spans="1:29" ht="30" customHeight="1" x14ac:dyDescent="0.15">
      <c r="A89" s="32"/>
      <c r="J89" s="46"/>
      <c r="K89" s="49"/>
      <c r="M89" s="32"/>
      <c r="AA89" s="1"/>
      <c r="AB89" s="1"/>
      <c r="AC89" s="1"/>
    </row>
    <row r="90" spans="1:29" ht="30" customHeight="1" x14ac:dyDescent="0.15">
      <c r="A90" s="32"/>
      <c r="B90" s="27">
        <v>12</v>
      </c>
      <c r="C90" s="81" t="s">
        <v>57</v>
      </c>
      <c r="D90" s="81"/>
      <c r="E90" s="81"/>
      <c r="F90" s="81"/>
      <c r="G90" s="81"/>
      <c r="H90" s="81"/>
      <c r="I90" s="81"/>
      <c r="J90" s="45"/>
      <c r="K90" s="49"/>
      <c r="M90" s="32"/>
      <c r="AA90" s="1"/>
      <c r="AB90" s="1"/>
      <c r="AC90" s="1"/>
    </row>
    <row r="91" spans="1:29" ht="30" customHeight="1" x14ac:dyDescent="0.15">
      <c r="A91" s="32"/>
      <c r="B91" s="9"/>
      <c r="C91" s="9"/>
      <c r="D91" s="9"/>
      <c r="E91" s="9"/>
      <c r="G91" s="24" t="s">
        <v>24</v>
      </c>
      <c r="H91" s="55"/>
      <c r="I91" s="22"/>
      <c r="J91" s="38"/>
      <c r="K91" s="39"/>
      <c r="L91" s="20">
        <f>VALUE(IF(H91="はい","5","0"))</f>
        <v>0</v>
      </c>
      <c r="M91" s="32"/>
      <c r="AA91" s="1"/>
      <c r="AB91" s="1"/>
      <c r="AC91" s="1"/>
    </row>
    <row r="92" spans="1:29" ht="30" customHeight="1" x14ac:dyDescent="0.15">
      <c r="A92" s="32"/>
      <c r="B92" s="88" t="s">
        <v>67</v>
      </c>
      <c r="C92" s="88"/>
      <c r="D92" s="88"/>
      <c r="E92" s="88"/>
      <c r="F92" s="88"/>
      <c r="G92" s="88"/>
      <c r="H92" s="88"/>
      <c r="I92" s="88"/>
      <c r="J92" s="42"/>
      <c r="K92" s="39"/>
      <c r="L92" s="7"/>
      <c r="M92" s="32"/>
      <c r="AA92" s="1"/>
      <c r="AB92" s="1"/>
      <c r="AC92" s="1"/>
    </row>
    <row r="93" spans="1:29" ht="30" customHeight="1" x14ac:dyDescent="0.15">
      <c r="A93" s="32"/>
      <c r="J93" s="46"/>
      <c r="K93" s="49"/>
      <c r="M93" s="32"/>
      <c r="AA93" s="1"/>
      <c r="AB93" s="1"/>
      <c r="AC93" s="1"/>
    </row>
    <row r="94" spans="1:29" ht="30" customHeight="1" x14ac:dyDescent="0.15">
      <c r="A94" s="32"/>
      <c r="B94" s="27">
        <v>13</v>
      </c>
      <c r="C94" s="81" t="s">
        <v>58</v>
      </c>
      <c r="D94" s="81"/>
      <c r="E94" s="81"/>
      <c r="F94" s="81"/>
      <c r="G94" s="81"/>
      <c r="H94" s="81"/>
      <c r="I94" s="81"/>
      <c r="J94" s="45"/>
      <c r="K94" s="49"/>
      <c r="M94" s="32"/>
      <c r="AA94" s="1"/>
      <c r="AB94" s="1"/>
      <c r="AC94" s="1"/>
    </row>
    <row r="95" spans="1:29" ht="30" customHeight="1" x14ac:dyDescent="0.15">
      <c r="A95" s="32"/>
      <c r="B95" s="9"/>
      <c r="C95" s="9"/>
      <c r="D95" s="9"/>
      <c r="E95" s="9"/>
      <c r="G95" s="24" t="s">
        <v>24</v>
      </c>
      <c r="H95" s="55"/>
      <c r="I95" s="22"/>
      <c r="J95" s="38"/>
      <c r="K95" s="39"/>
      <c r="L95" s="20">
        <f>VALUE(IF(H95="はい","5","0"))</f>
        <v>0</v>
      </c>
      <c r="M95" s="32"/>
      <c r="AA95" s="1"/>
      <c r="AB95" s="1"/>
      <c r="AC95" s="1"/>
    </row>
    <row r="96" spans="1:29" ht="30" customHeight="1" x14ac:dyDescent="0.15">
      <c r="A96" s="32"/>
      <c r="B96" s="88" t="s">
        <v>67</v>
      </c>
      <c r="C96" s="88"/>
      <c r="D96" s="88"/>
      <c r="E96" s="88"/>
      <c r="F96" s="88"/>
      <c r="G96" s="88"/>
      <c r="H96" s="88"/>
      <c r="I96" s="88"/>
      <c r="J96" s="42"/>
      <c r="K96" s="39"/>
      <c r="L96" s="7"/>
      <c r="M96" s="32"/>
      <c r="AA96" s="1"/>
      <c r="AB96" s="1"/>
      <c r="AC96" s="1"/>
    </row>
    <row r="97" spans="1:29" ht="30" customHeight="1" x14ac:dyDescent="0.15">
      <c r="A97" s="32"/>
      <c r="J97" s="46"/>
      <c r="K97" s="49"/>
      <c r="M97" s="32"/>
      <c r="AA97" s="1"/>
      <c r="AB97" s="1"/>
      <c r="AC97" s="1"/>
    </row>
    <row r="98" spans="1:29" ht="30" customHeight="1" x14ac:dyDescent="0.15">
      <c r="A98" s="32"/>
      <c r="B98" s="27">
        <v>14</v>
      </c>
      <c r="C98" s="81" t="s">
        <v>59</v>
      </c>
      <c r="D98" s="81"/>
      <c r="E98" s="81"/>
      <c r="F98" s="81"/>
      <c r="G98" s="81"/>
      <c r="H98" s="81"/>
      <c r="I98" s="81"/>
      <c r="J98" s="45"/>
      <c r="K98" s="49"/>
      <c r="M98" s="32"/>
      <c r="AA98" s="1"/>
      <c r="AB98" s="1"/>
      <c r="AC98" s="1"/>
    </row>
    <row r="99" spans="1:29" ht="30" customHeight="1" x14ac:dyDescent="0.15">
      <c r="A99" s="32"/>
      <c r="B99" s="9"/>
      <c r="C99" s="9"/>
      <c r="D99" s="9"/>
      <c r="E99" s="9"/>
      <c r="G99" s="24" t="s">
        <v>24</v>
      </c>
      <c r="H99" s="55"/>
      <c r="I99" s="22"/>
      <c r="J99" s="38"/>
      <c r="K99" s="39"/>
      <c r="L99" s="20">
        <f>VALUE(IF(H99="はい","3","0"))</f>
        <v>0</v>
      </c>
      <c r="M99" s="32"/>
      <c r="X99" s="1"/>
      <c r="Y99" s="1"/>
      <c r="Z99" s="1"/>
      <c r="AA99" s="1"/>
      <c r="AB99" s="1"/>
      <c r="AC99" s="1"/>
    </row>
    <row r="100" spans="1:29" ht="30" customHeight="1" x14ac:dyDescent="0.15">
      <c r="A100" s="32"/>
      <c r="B100" s="88" t="s">
        <v>68</v>
      </c>
      <c r="C100" s="88"/>
      <c r="D100" s="88"/>
      <c r="E100" s="88"/>
      <c r="F100" s="88"/>
      <c r="G100" s="88"/>
      <c r="H100" s="88"/>
      <c r="I100" s="88"/>
      <c r="J100" s="42"/>
      <c r="K100" s="39"/>
      <c r="L100" s="7"/>
      <c r="M100" s="32"/>
      <c r="X100" s="1"/>
      <c r="Y100" s="1"/>
      <c r="Z100" s="1"/>
      <c r="AA100" s="1"/>
      <c r="AB100" s="1"/>
      <c r="AC100" s="1"/>
    </row>
    <row r="101" spans="1:29" ht="30" customHeight="1" x14ac:dyDescent="0.15">
      <c r="A101" s="32"/>
      <c r="J101" s="46"/>
      <c r="K101" s="49"/>
      <c r="M101" s="32"/>
      <c r="X101" s="1"/>
      <c r="Y101" s="1"/>
      <c r="Z101" s="1"/>
      <c r="AA101" s="1"/>
      <c r="AB101" s="1"/>
      <c r="AC101" s="1"/>
    </row>
    <row r="102" spans="1:29" ht="30" customHeight="1" x14ac:dyDescent="0.15">
      <c r="A102" s="32"/>
      <c r="B102" s="27">
        <v>15</v>
      </c>
      <c r="C102" s="81" t="s">
        <v>60</v>
      </c>
      <c r="D102" s="81"/>
      <c r="E102" s="81"/>
      <c r="F102" s="81"/>
      <c r="G102" s="81"/>
      <c r="H102" s="81"/>
      <c r="I102" s="81"/>
      <c r="J102" s="45"/>
      <c r="K102" s="49"/>
      <c r="M102" s="32"/>
      <c r="X102" s="1"/>
      <c r="Y102" s="1"/>
      <c r="Z102" s="1"/>
      <c r="AA102" s="1"/>
      <c r="AB102" s="1"/>
      <c r="AC102" s="1"/>
    </row>
    <row r="103" spans="1:29" ht="30" customHeight="1" x14ac:dyDescent="0.15">
      <c r="A103" s="32"/>
      <c r="B103" s="9"/>
      <c r="C103" s="9"/>
      <c r="D103" s="9"/>
      <c r="E103" s="9"/>
      <c r="G103" s="24" t="s">
        <v>24</v>
      </c>
      <c r="H103" s="55"/>
      <c r="I103" s="22"/>
      <c r="J103" s="38"/>
      <c r="K103" s="39"/>
      <c r="L103" s="20">
        <f>VALUE(IF(H103="はい","2","0"))</f>
        <v>0</v>
      </c>
      <c r="M103" s="32"/>
      <c r="X103" s="1"/>
      <c r="Y103" s="1"/>
      <c r="Z103" s="1"/>
      <c r="AA103" s="1"/>
      <c r="AB103" s="1"/>
      <c r="AC103" s="1"/>
    </row>
    <row r="104" spans="1:29" ht="30" customHeight="1" x14ac:dyDescent="0.15">
      <c r="A104" s="32"/>
      <c r="B104" s="88" t="s">
        <v>69</v>
      </c>
      <c r="C104" s="88"/>
      <c r="D104" s="88"/>
      <c r="E104" s="88"/>
      <c r="F104" s="88"/>
      <c r="G104" s="88"/>
      <c r="H104" s="88"/>
      <c r="I104" s="88"/>
      <c r="J104" s="28"/>
      <c r="K104" s="35"/>
      <c r="L104" s="35"/>
      <c r="M104" s="32"/>
      <c r="X104" s="1"/>
      <c r="Y104" s="1"/>
      <c r="Z104" s="1"/>
      <c r="AA104" s="1"/>
      <c r="AB104" s="1"/>
      <c r="AC104" s="1"/>
    </row>
    <row r="105" spans="1:29" ht="30" customHeight="1" thickBot="1" x14ac:dyDescent="0.2">
      <c r="A105" s="32"/>
      <c r="B105" s="6"/>
      <c r="C105" s="6"/>
      <c r="D105" s="6"/>
      <c r="E105" s="6"/>
      <c r="F105" s="6"/>
      <c r="G105" s="6"/>
      <c r="H105" s="6"/>
      <c r="I105" s="6"/>
      <c r="J105" s="6"/>
      <c r="K105" s="6"/>
      <c r="L105" s="6"/>
      <c r="M105" s="32"/>
      <c r="X105" s="1"/>
      <c r="Y105" s="1"/>
      <c r="Z105" s="1"/>
      <c r="AA105" s="1"/>
      <c r="AB105" s="1"/>
      <c r="AC105" s="1"/>
    </row>
    <row r="106" spans="1:29" ht="30" customHeight="1" thickTop="1" thickBot="1" x14ac:dyDescent="0.2">
      <c r="A106" s="32"/>
      <c r="C106" s="101" t="s">
        <v>54</v>
      </c>
      <c r="D106" s="102"/>
      <c r="E106" s="102"/>
      <c r="F106" s="102"/>
      <c r="G106" s="102"/>
      <c r="H106" s="102"/>
      <c r="I106" s="102"/>
      <c r="J106" s="65"/>
      <c r="K106" s="66"/>
      <c r="L106" s="63">
        <f>SUM(L25:L28)+SUM(L44:L105)</f>
        <v>0</v>
      </c>
      <c r="M106" s="32"/>
      <c r="X106" s="1"/>
      <c r="Y106" s="1"/>
      <c r="Z106" s="1"/>
      <c r="AA106" s="1"/>
      <c r="AB106" s="1"/>
      <c r="AC106" s="1"/>
    </row>
    <row r="107" spans="1:29" ht="30" customHeight="1" x14ac:dyDescent="0.15">
      <c r="A107" s="32"/>
      <c r="I107" s="6"/>
      <c r="J107" s="6"/>
      <c r="K107" s="6"/>
      <c r="L107" s="6"/>
      <c r="M107" s="32"/>
      <c r="X107" s="1"/>
      <c r="Y107" s="1"/>
      <c r="Z107" s="1"/>
      <c r="AA107" s="1"/>
      <c r="AB107" s="1"/>
      <c r="AC107" s="1"/>
    </row>
    <row r="108" spans="1:29" x14ac:dyDescent="0.15">
      <c r="A108" s="32"/>
      <c r="B108" s="31"/>
      <c r="C108" s="62" t="s">
        <v>73</v>
      </c>
      <c r="D108" s="31"/>
      <c r="E108" s="31"/>
      <c r="F108" s="31"/>
      <c r="G108" s="31"/>
      <c r="H108" s="31"/>
      <c r="I108" s="53"/>
      <c r="J108" s="53"/>
      <c r="K108" s="53"/>
      <c r="L108" s="53"/>
      <c r="M108" s="32"/>
      <c r="X108" s="1"/>
      <c r="Y108" s="1"/>
      <c r="Z108" s="1"/>
      <c r="AA108" s="1"/>
      <c r="AB108" s="1"/>
      <c r="AC108" s="1"/>
    </row>
    <row r="109" spans="1:29" ht="21" x14ac:dyDescent="0.15">
      <c r="A109" s="32"/>
      <c r="B109" s="31"/>
      <c r="C109" s="54" t="s">
        <v>71</v>
      </c>
      <c r="D109" s="31"/>
      <c r="E109" s="31"/>
      <c r="F109" s="31"/>
      <c r="G109" s="31"/>
      <c r="H109" s="31"/>
      <c r="I109" s="53"/>
      <c r="J109" s="53"/>
      <c r="K109" s="53"/>
      <c r="L109" s="53"/>
      <c r="M109" s="32"/>
      <c r="X109" s="1"/>
      <c r="Y109" s="1"/>
      <c r="Z109" s="1"/>
      <c r="AA109" s="1"/>
      <c r="AB109" s="1"/>
      <c r="AC109" s="1"/>
    </row>
    <row r="110" spans="1:29" ht="21" customHeight="1" x14ac:dyDescent="0.15">
      <c r="A110" s="32"/>
      <c r="B110" s="31"/>
      <c r="C110" s="100" t="str">
        <f>IF(AND(L25&gt;=5,L44&gt;=5,L106&gt;=70),"「働き方改革」の取組が応募要件を満たしています。
ぜひ表彰に応募して取組をご紹介ください。","表彰まであともう一歩です！")</f>
        <v>表彰まであともう一歩です！</v>
      </c>
      <c r="D110" s="100"/>
      <c r="E110" s="100"/>
      <c r="F110" s="100"/>
      <c r="G110" s="100"/>
      <c r="H110" s="100"/>
      <c r="I110" s="100"/>
      <c r="J110" s="61"/>
      <c r="K110" s="61"/>
      <c r="L110" s="61"/>
      <c r="M110" s="32"/>
      <c r="X110" s="1"/>
      <c r="Y110" s="1"/>
      <c r="Z110" s="1"/>
      <c r="AA110" s="1"/>
      <c r="AB110" s="1"/>
      <c r="AC110" s="1"/>
    </row>
    <row r="111" spans="1:29" ht="21" customHeight="1" x14ac:dyDescent="0.15">
      <c r="A111" s="32"/>
      <c r="B111" s="31"/>
      <c r="C111" s="100"/>
      <c r="D111" s="100"/>
      <c r="E111" s="100"/>
      <c r="F111" s="100"/>
      <c r="G111" s="100"/>
      <c r="H111" s="100"/>
      <c r="I111" s="100"/>
      <c r="J111" s="61"/>
      <c r="K111" s="61"/>
      <c r="L111" s="61"/>
      <c r="M111" s="32"/>
      <c r="X111" s="1"/>
      <c r="Y111" s="1"/>
      <c r="Z111" s="1"/>
      <c r="AA111" s="1"/>
      <c r="AB111" s="1"/>
      <c r="AC111" s="1"/>
    </row>
    <row r="112" spans="1:29" ht="21" customHeight="1" x14ac:dyDescent="0.15">
      <c r="A112" s="32"/>
      <c r="B112" s="31"/>
      <c r="C112" s="100"/>
      <c r="D112" s="100"/>
      <c r="E112" s="100"/>
      <c r="F112" s="100"/>
      <c r="G112" s="100"/>
      <c r="H112" s="100"/>
      <c r="I112" s="100"/>
      <c r="J112" s="61"/>
      <c r="K112" s="61"/>
      <c r="L112" s="61"/>
      <c r="M112" s="32"/>
      <c r="X112" s="1"/>
      <c r="Y112" s="1"/>
      <c r="Z112" s="1"/>
      <c r="AA112" s="1"/>
      <c r="AB112" s="1"/>
      <c r="AC112" s="1"/>
    </row>
    <row r="113" spans="1:29" ht="21" customHeight="1" x14ac:dyDescent="0.15">
      <c r="A113" s="32"/>
      <c r="B113" s="31"/>
      <c r="C113" s="100"/>
      <c r="D113" s="100"/>
      <c r="E113" s="100"/>
      <c r="F113" s="100"/>
      <c r="G113" s="100"/>
      <c r="H113" s="100"/>
      <c r="I113" s="100"/>
      <c r="J113" s="61"/>
      <c r="K113" s="61"/>
      <c r="L113" s="61"/>
      <c r="M113" s="32"/>
      <c r="X113" s="1"/>
      <c r="Y113" s="1"/>
      <c r="Z113" s="1"/>
      <c r="AA113" s="1"/>
      <c r="AB113" s="1"/>
      <c r="AC113" s="1"/>
    </row>
    <row r="114" spans="1:29" ht="21" x14ac:dyDescent="0.15">
      <c r="A114" s="32"/>
      <c r="B114" s="52"/>
      <c r="C114" s="64" t="s">
        <v>91</v>
      </c>
      <c r="D114" s="61"/>
      <c r="E114" s="61"/>
      <c r="F114" s="61"/>
      <c r="G114" s="61"/>
      <c r="H114" s="61"/>
      <c r="I114" s="61"/>
      <c r="J114" s="61"/>
      <c r="K114" s="61"/>
      <c r="L114" s="61"/>
      <c r="M114" s="32"/>
      <c r="AA114" s="1"/>
      <c r="AB114" s="1"/>
      <c r="AC114" s="1"/>
    </row>
    <row r="115" spans="1:29" x14ac:dyDescent="0.15">
      <c r="A115" s="32"/>
      <c r="B115" s="32"/>
      <c r="C115" s="32"/>
      <c r="D115" s="32"/>
      <c r="E115" s="32"/>
      <c r="F115" s="32"/>
      <c r="G115" s="32"/>
      <c r="H115" s="32"/>
      <c r="I115" s="32"/>
      <c r="J115" s="32"/>
      <c r="K115" s="32"/>
      <c r="L115" s="32"/>
      <c r="M115" s="32"/>
      <c r="AA115" s="1"/>
      <c r="AB115" s="1"/>
      <c r="AC115" s="1"/>
    </row>
    <row r="116" spans="1:29" ht="15" customHeight="1" x14ac:dyDescent="0.15">
      <c r="B116" s="7"/>
      <c r="C116" s="7"/>
      <c r="D116" s="7"/>
      <c r="E116" s="7"/>
      <c r="F116" s="7"/>
      <c r="G116" s="7"/>
      <c r="H116" s="7"/>
      <c r="I116" s="7"/>
      <c r="J116" s="7"/>
      <c r="K116" s="7"/>
      <c r="L116" s="7"/>
      <c r="AA116" s="1"/>
      <c r="AB116" s="1"/>
      <c r="AC116" s="1"/>
    </row>
    <row r="117" spans="1:29" s="7" customFormat="1" x14ac:dyDescent="0.15"/>
    <row r="118" spans="1:29" s="7" customFormat="1" x14ac:dyDescent="0.15"/>
    <row r="119" spans="1:29" s="7" customFormat="1" x14ac:dyDescent="0.15"/>
    <row r="120" spans="1:29" s="7" customFormat="1" x14ac:dyDescent="0.15"/>
    <row r="121" spans="1:29" s="7" customFormat="1" x14ac:dyDescent="0.15"/>
    <row r="122" spans="1:29" s="7" customFormat="1" x14ac:dyDescent="0.15"/>
    <row r="123" spans="1:29" s="7" customFormat="1" x14ac:dyDescent="0.15"/>
    <row r="124" spans="1:29" s="7" customFormat="1" x14ac:dyDescent="0.15"/>
    <row r="125" spans="1:29" s="7" customFormat="1" x14ac:dyDescent="0.15"/>
    <row r="126" spans="1:29" s="7" customFormat="1" x14ac:dyDescent="0.15"/>
    <row r="127" spans="1:29" s="7" customFormat="1" x14ac:dyDescent="0.15"/>
    <row r="128" spans="1:29" s="7" customFormat="1" x14ac:dyDescent="0.15"/>
    <row r="129" spans="2:12" s="7" customFormat="1" x14ac:dyDescent="0.15"/>
    <row r="130" spans="2:12" s="7" customFormat="1" x14ac:dyDescent="0.15"/>
    <row r="131" spans="2:12" s="7" customFormat="1" x14ac:dyDescent="0.15">
      <c r="B131" s="1"/>
      <c r="C131" s="1"/>
      <c r="D131" s="1"/>
      <c r="E131" s="1"/>
      <c r="F131" s="1"/>
      <c r="G131" s="1"/>
      <c r="H131" s="1"/>
      <c r="I131" s="1"/>
      <c r="J131" s="1"/>
      <c r="K131" s="1"/>
      <c r="L131" s="1"/>
    </row>
    <row r="132" spans="2:12" s="7" customFormat="1" x14ac:dyDescent="0.15">
      <c r="B132" s="1"/>
      <c r="C132" s="1"/>
      <c r="D132" s="1"/>
      <c r="E132" s="1"/>
      <c r="F132" s="1"/>
      <c r="G132" s="1"/>
      <c r="H132" s="1"/>
      <c r="I132" s="1"/>
      <c r="J132" s="1"/>
      <c r="K132" s="1"/>
      <c r="L132" s="1"/>
    </row>
  </sheetData>
  <sheetProtection password="C79F" sheet="1" objects="1" scenarios="1" selectLockedCells="1"/>
  <protectedRanges>
    <protectedRange sqref="H11 H21 H32 H38 H40 H13" name="範囲1"/>
  </protectedRanges>
  <mergeCells count="45">
    <mergeCell ref="C94:I94"/>
    <mergeCell ref="B96:I96"/>
    <mergeCell ref="B100:I100"/>
    <mergeCell ref="B104:I104"/>
    <mergeCell ref="C110:I113"/>
    <mergeCell ref="C106:I106"/>
    <mergeCell ref="C98:I98"/>
    <mergeCell ref="C102:I102"/>
    <mergeCell ref="B76:I76"/>
    <mergeCell ref="B80:I80"/>
    <mergeCell ref="B84:I84"/>
    <mergeCell ref="B88:I88"/>
    <mergeCell ref="B92:I92"/>
    <mergeCell ref="C78:I78"/>
    <mergeCell ref="C82:I82"/>
    <mergeCell ref="C86:I86"/>
    <mergeCell ref="C90:I90"/>
    <mergeCell ref="B70:I70"/>
    <mergeCell ref="C74:I74"/>
    <mergeCell ref="B29:I29"/>
    <mergeCell ref="C35:I35"/>
    <mergeCell ref="C43:I43"/>
    <mergeCell ref="C31:I31"/>
    <mergeCell ref="B2:L2"/>
    <mergeCell ref="C10:I10"/>
    <mergeCell ref="C18:I18"/>
    <mergeCell ref="B24:I24"/>
    <mergeCell ref="C20:I20"/>
    <mergeCell ref="H11:H12"/>
    <mergeCell ref="I11:I12"/>
    <mergeCell ref="H14:H15"/>
    <mergeCell ref="I14:I15"/>
    <mergeCell ref="C27:I27"/>
    <mergeCell ref="C62:I62"/>
    <mergeCell ref="C68:I68"/>
    <mergeCell ref="C37:I37"/>
    <mergeCell ref="C50:I50"/>
    <mergeCell ref="C54:I54"/>
    <mergeCell ref="C58:I58"/>
    <mergeCell ref="C46:I46"/>
    <mergeCell ref="B48:I48"/>
    <mergeCell ref="B52:I52"/>
    <mergeCell ref="B56:I56"/>
    <mergeCell ref="B60:I60"/>
    <mergeCell ref="B66:I66"/>
  </mergeCells>
  <phoneticPr fontId="2"/>
  <dataValidations count="6">
    <dataValidation type="list" allowBlank="1" showInputMessage="1" showErrorMessage="1" sqref="H28 H47 H91 H95 H99 H103">
      <formula1>"はい,いいえ"</formula1>
    </dataValidation>
    <dataValidation type="list" allowBlank="1" showInputMessage="1" showErrorMessage="1" sqref="H51">
      <formula1>"時間単位取得可,半日単位取得可,　"</formula1>
    </dataValidation>
    <dataValidation type="list" allowBlank="1" showInputMessage="1" showErrorMessage="1" sqref="H55">
      <formula1>"３期,２期,１期,　　"</formula1>
    </dataValidation>
    <dataValidation type="list" allowBlank="1" showInputMessage="1" showErrorMessage="1" sqref="H75">
      <formula1>"おおいた女性活躍推進事業者,女性活躍推進宣言企業,　　"</formula1>
    </dataValidation>
    <dataValidation type="list" allowBlank="1" showInputMessage="1" showErrorMessage="1" sqref="H79">
      <formula1>"優秀健康経営事業所,健康経営事業所認定,　"</formula1>
    </dataValidation>
    <dataValidation type="list" allowBlank="1" showInputMessage="1" showErrorMessage="1" sqref="H87">
      <formula1>"プラチナくるみん,くるみん,　　"</formula1>
    </dataValidation>
  </dataValidations>
  <printOptions horizontalCentered="1"/>
  <pageMargins left="0.70866141732283472" right="0.70866141732283472" top="0.74803149606299213" bottom="0.74803149606299213" header="0.31496062992125984" footer="0.31496062992125984"/>
  <pageSetup paperSize="9" orientation="portrait" r:id="rId1"/>
  <rowBreaks count="4" manualBreakCount="4">
    <brk id="30" min="1" max="11" man="1"/>
    <brk id="53" min="1" max="11" man="1"/>
    <brk id="71" min="1" max="11" man="1"/>
    <brk id="97"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oitapref</cp:lastModifiedBy>
  <cp:lastPrinted>2018-08-16T01:50:08Z</cp:lastPrinted>
  <dcterms:created xsi:type="dcterms:W3CDTF">2018-08-10T08:27:36Z</dcterms:created>
  <dcterms:modified xsi:type="dcterms:W3CDTF">2018-08-16T07:49:35Z</dcterms:modified>
</cp:coreProperties>
</file>